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5" yWindow="285" windowWidth="12510" windowHeight="12525" tabRatio="919"/>
  </bookViews>
  <sheets>
    <sheet name="Spielplan" sheetId="1" r:id="rId1"/>
    <sheet name="Auswertung" sheetId="30" r:id="rId2"/>
    <sheet name="Rangliste" sheetId="145" r:id="rId3"/>
    <sheet name="Punktemodus" sheetId="4" r:id="rId4"/>
    <sheet name="Tipper 001" sheetId="66" r:id="rId5"/>
    <sheet name="Tipper 002" sheetId="265" r:id="rId6"/>
    <sheet name="Tipper 003" sheetId="257" r:id="rId7"/>
    <sheet name="Tipper 004" sheetId="258" r:id="rId8"/>
    <sheet name="Tipper 005" sheetId="259" r:id="rId9"/>
    <sheet name="Tipper 006" sheetId="260" r:id="rId10"/>
    <sheet name="Tipper 007" sheetId="261" r:id="rId11"/>
    <sheet name="Tipper 008" sheetId="262" r:id="rId12"/>
    <sheet name="Tipper 009" sheetId="263" r:id="rId13"/>
    <sheet name="Tipper 010" sheetId="264" r:id="rId14"/>
    <sheet name="Tipper 011" sheetId="250" r:id="rId15"/>
    <sheet name="Tipper 012" sheetId="266" r:id="rId16"/>
    <sheet name="Tipper 013" sheetId="267" r:id="rId17"/>
    <sheet name="Tipper 014" sheetId="268" r:id="rId18"/>
    <sheet name="Tipper 015" sheetId="269" r:id="rId19"/>
    <sheet name="Tipper 016" sheetId="270" r:id="rId20"/>
    <sheet name="Tipper 017" sheetId="271" r:id="rId21"/>
    <sheet name="Tipper 018" sheetId="272" r:id="rId22"/>
    <sheet name="Tipper 019" sheetId="273" r:id="rId23"/>
    <sheet name="Tipper 020" sheetId="274" r:id="rId24"/>
    <sheet name="Tipper 021" sheetId="275" r:id="rId25"/>
    <sheet name="Tipper 022" sheetId="276" r:id="rId26"/>
    <sheet name="Tipper 023" sheetId="277" r:id="rId27"/>
    <sheet name="Tipper 024" sheetId="278" r:id="rId28"/>
    <sheet name="Tipper 025" sheetId="279" r:id="rId29"/>
    <sheet name="Tipper 026" sheetId="280" r:id="rId30"/>
    <sheet name="Tipper 027" sheetId="281" r:id="rId31"/>
    <sheet name="Tipper 028" sheetId="282" r:id="rId32"/>
    <sheet name="Tipper 029" sheetId="283" r:id="rId33"/>
    <sheet name="Tipper 030" sheetId="284" r:id="rId34"/>
    <sheet name="Tipper 031" sheetId="285" r:id="rId35"/>
    <sheet name="Tipper 032" sheetId="286" r:id="rId36"/>
    <sheet name="Tipper 033" sheetId="287" r:id="rId37"/>
    <sheet name="Tipper 034" sheetId="288" r:id="rId38"/>
    <sheet name="Tipper 035" sheetId="289" r:id="rId39"/>
    <sheet name="Tipper 036" sheetId="290" r:id="rId40"/>
    <sheet name="Tipper 037" sheetId="291" r:id="rId41"/>
    <sheet name="Tipper 038" sheetId="292" r:id="rId42"/>
    <sheet name="Tipper 039" sheetId="293" r:id="rId43"/>
    <sheet name="Tipper 040" sheetId="294" r:id="rId44"/>
    <sheet name="Tipper 041" sheetId="295" r:id="rId45"/>
    <sheet name="Tipper 042" sheetId="296" r:id="rId46"/>
    <sheet name="Tipper 043" sheetId="297" r:id="rId47"/>
    <sheet name="Tipper 044" sheetId="298" r:id="rId48"/>
    <sheet name="Tipper 045" sheetId="299" r:id="rId49"/>
    <sheet name="Tipper 046" sheetId="300" r:id="rId50"/>
    <sheet name="Tipper 047" sheetId="301" r:id="rId51"/>
    <sheet name="Tipper 048" sheetId="302" r:id="rId52"/>
    <sheet name="Tipper 049" sheetId="303" r:id="rId53"/>
    <sheet name="Tipper 050" sheetId="304" r:id="rId54"/>
  </sheets>
  <definedNames>
    <definedName name="_xlnm.Print_Area" localSheetId="0">Spielplan!$A$1:$CO$101</definedName>
    <definedName name="_xlnm.Print_Area" localSheetId="4">'Tipper 001'!$A$1:$CW$98</definedName>
    <definedName name="_xlnm.Print_Area" localSheetId="5">'Tipper 002'!$A$1:$CW$98</definedName>
    <definedName name="_xlnm.Print_Area" localSheetId="6">'Tipper 003'!$A$1:$CW$98</definedName>
    <definedName name="_xlnm.Print_Area" localSheetId="7">'Tipper 004'!$A$1:$CW$98</definedName>
    <definedName name="_xlnm.Print_Area" localSheetId="8">'Tipper 005'!$A$1:$CW$98</definedName>
    <definedName name="_xlnm.Print_Area" localSheetId="9">'Tipper 006'!$A$1:$CW$98</definedName>
    <definedName name="_xlnm.Print_Area" localSheetId="10">'Tipper 007'!$A$1:$CW$98</definedName>
    <definedName name="_xlnm.Print_Area" localSheetId="11">'Tipper 008'!$A$1:$CW$98</definedName>
    <definedName name="_xlnm.Print_Area" localSheetId="12">'Tipper 009'!$A$1:$CW$98</definedName>
    <definedName name="_xlnm.Print_Area" localSheetId="13">'Tipper 010'!$A$1:$CW$98</definedName>
    <definedName name="_xlnm.Print_Area" localSheetId="14">'Tipper 011'!$A$1:$CW$98</definedName>
    <definedName name="_xlnm.Print_Area" localSheetId="15">'Tipper 012'!$A$1:$CW$98</definedName>
    <definedName name="_xlnm.Print_Area" localSheetId="16">'Tipper 013'!$A$1:$CW$98</definedName>
    <definedName name="_xlnm.Print_Area" localSheetId="17">'Tipper 014'!$A$1:$CW$98</definedName>
    <definedName name="_xlnm.Print_Area" localSheetId="18">'Tipper 015'!$A$1:$CW$98</definedName>
    <definedName name="_xlnm.Print_Area" localSheetId="19">'Tipper 016'!$A$1:$CW$98</definedName>
    <definedName name="_xlnm.Print_Area" localSheetId="20">'Tipper 017'!$A$1:$CW$98</definedName>
    <definedName name="_xlnm.Print_Area" localSheetId="21">'Tipper 018'!$A$1:$CW$98</definedName>
    <definedName name="_xlnm.Print_Area" localSheetId="22">'Tipper 019'!$A$1:$CW$98</definedName>
    <definedName name="_xlnm.Print_Area" localSheetId="23">'Tipper 020'!$A$1:$CW$98</definedName>
    <definedName name="_xlnm.Print_Area" localSheetId="24">'Tipper 021'!$A$1:$CW$98</definedName>
    <definedName name="_xlnm.Print_Area" localSheetId="25">'Tipper 022'!$A$1:$CW$98</definedName>
    <definedName name="_xlnm.Print_Area" localSheetId="26">'Tipper 023'!$A$1:$CW$98</definedName>
    <definedName name="_xlnm.Print_Area" localSheetId="27">'Tipper 024'!$A$1:$CW$98</definedName>
    <definedName name="_xlnm.Print_Area" localSheetId="28">'Tipper 025'!$A$1:$CW$98</definedName>
    <definedName name="_xlnm.Print_Area" localSheetId="29">'Tipper 026'!$A$1:$CW$98</definedName>
    <definedName name="_xlnm.Print_Area" localSheetId="30">'Tipper 027'!$A$1:$CW$98</definedName>
    <definedName name="_xlnm.Print_Area" localSheetId="31">'Tipper 028'!$A$1:$CW$98</definedName>
    <definedName name="_xlnm.Print_Area" localSheetId="32">'Tipper 029'!$A$1:$CW$98</definedName>
    <definedName name="_xlnm.Print_Area" localSheetId="33">'Tipper 030'!$A$1:$CW$98</definedName>
    <definedName name="_xlnm.Print_Area" localSheetId="34">'Tipper 031'!$A$1:$CW$98</definedName>
    <definedName name="_xlnm.Print_Area" localSheetId="35">'Tipper 032'!$A$1:$CW$98</definedName>
    <definedName name="_xlnm.Print_Area" localSheetId="36">'Tipper 033'!$A$1:$CW$98</definedName>
    <definedName name="_xlnm.Print_Area" localSheetId="37">'Tipper 034'!$A$1:$CW$98</definedName>
    <definedName name="_xlnm.Print_Area" localSheetId="38">'Tipper 035'!$A$1:$CW$98</definedName>
    <definedName name="_xlnm.Print_Area" localSheetId="39">'Tipper 036'!$A$1:$CW$98</definedName>
    <definedName name="_xlnm.Print_Area" localSheetId="40">'Tipper 037'!$A$1:$CW$98</definedName>
    <definedName name="_xlnm.Print_Area" localSheetId="41">'Tipper 038'!$A$1:$CW$98</definedName>
    <definedName name="_xlnm.Print_Area" localSheetId="42">'Tipper 039'!$A$1:$CW$98</definedName>
    <definedName name="_xlnm.Print_Area" localSheetId="43">'Tipper 040'!$A$1:$CW$98</definedName>
    <definedName name="_xlnm.Print_Area" localSheetId="44">'Tipper 041'!$A$1:$CW$98</definedName>
    <definedName name="_xlnm.Print_Area" localSheetId="45">'Tipper 042'!$A$1:$CW$98</definedName>
    <definedName name="_xlnm.Print_Area" localSheetId="46">'Tipper 043'!$A$1:$CW$98</definedName>
    <definedName name="_xlnm.Print_Area" localSheetId="47">'Tipper 044'!$A$1:$CW$98</definedName>
    <definedName name="_xlnm.Print_Area" localSheetId="48">'Tipper 045'!$A$1:$CW$98</definedName>
    <definedName name="_xlnm.Print_Area" localSheetId="49">'Tipper 046'!$A$1:$CW$98</definedName>
    <definedName name="_xlnm.Print_Area" localSheetId="50">'Tipper 047'!$A$1:$CW$98</definedName>
    <definedName name="_xlnm.Print_Area" localSheetId="51">'Tipper 048'!$A$1:$CW$98</definedName>
    <definedName name="_xlnm.Print_Area" localSheetId="52">'Tipper 049'!$A$1:$CW$98</definedName>
    <definedName name="_xlnm.Print_Area" localSheetId="53">'Tipper 050'!$A$1:$CW$98</definedName>
  </definedNames>
  <calcPr calcId="145621"/>
</workbook>
</file>

<file path=xl/calcChain.xml><?xml version="1.0" encoding="utf-8"?>
<calcChain xmlns="http://schemas.openxmlformats.org/spreadsheetml/2006/main">
  <c r="BX76" i="304" l="1"/>
  <c r="BX76" i="303"/>
  <c r="BX76" i="302"/>
  <c r="BX76" i="301"/>
  <c r="BX76" i="300"/>
  <c r="BX76" i="299"/>
  <c r="BX76" i="298"/>
  <c r="BX76" i="297"/>
  <c r="BX76" i="296"/>
  <c r="BX76" i="295"/>
  <c r="BX76" i="294"/>
  <c r="BX76" i="293"/>
  <c r="BX76" i="292"/>
  <c r="BX76" i="291"/>
  <c r="BX76" i="290"/>
  <c r="BX76" i="289"/>
  <c r="BX76" i="288"/>
  <c r="BX76" i="287"/>
  <c r="BX76" i="286"/>
  <c r="BX76" i="285"/>
  <c r="BX76" i="284"/>
  <c r="BX76" i="283"/>
  <c r="BX76" i="282"/>
  <c r="BX76" i="281"/>
  <c r="BX76" i="280"/>
  <c r="BX76" i="279"/>
  <c r="BX76" i="278"/>
  <c r="BX76" i="277"/>
  <c r="BX76" i="276"/>
  <c r="BX76" i="275"/>
  <c r="BX76" i="274"/>
  <c r="BX76" i="273"/>
  <c r="BX76" i="272"/>
  <c r="BX76" i="271"/>
  <c r="BX76" i="270"/>
  <c r="BX76" i="269"/>
  <c r="BX76" i="268"/>
  <c r="BX76" i="267"/>
  <c r="BX76" i="266"/>
  <c r="BX76" i="250"/>
  <c r="BX76" i="264"/>
  <c r="BX76" i="263"/>
  <c r="BX76" i="262"/>
  <c r="BX76" i="261"/>
  <c r="BX76" i="260"/>
  <c r="BX76" i="259"/>
  <c r="BX76" i="258"/>
  <c r="BX76" i="257"/>
  <c r="BX76" i="265"/>
  <c r="BX76" i="66"/>
  <c r="BB12" i="273" l="1"/>
  <c r="BV77" i="304" l="1"/>
  <c r="BS77" i="304"/>
  <c r="BV76" i="304"/>
  <c r="BS76" i="304"/>
  <c r="CC75" i="304"/>
  <c r="CC74" i="304"/>
  <c r="BV73" i="304"/>
  <c r="BV72" i="304"/>
  <c r="BS72" i="304"/>
  <c r="CH71" i="304"/>
  <c r="CH70" i="304"/>
  <c r="BV69" i="304"/>
  <c r="BS69" i="304"/>
  <c r="BV68" i="304"/>
  <c r="BS68" i="304"/>
  <c r="CC67" i="304"/>
  <c r="CC66" i="304"/>
  <c r="BV65" i="304"/>
  <c r="BV64" i="304"/>
  <c r="BS64" i="304"/>
  <c r="BV61" i="304"/>
  <c r="BS61" i="304"/>
  <c r="CM60" i="304"/>
  <c r="BV60" i="304"/>
  <c r="BS60" i="304"/>
  <c r="CM59" i="304"/>
  <c r="CC59" i="304"/>
  <c r="CC58" i="304"/>
  <c r="BV57" i="304"/>
  <c r="BV56" i="304"/>
  <c r="BS56" i="304"/>
  <c r="CH55" i="304"/>
  <c r="CH54" i="304"/>
  <c r="BV53" i="304"/>
  <c r="BV52" i="304"/>
  <c r="BS52" i="304"/>
  <c r="CC51" i="304"/>
  <c r="CC50" i="304"/>
  <c r="BV49" i="304"/>
  <c r="BS49" i="304"/>
  <c r="BV48" i="304"/>
  <c r="BS48" i="304"/>
  <c r="CT44" i="304"/>
  <c r="CP44" i="304"/>
  <c r="CK44" i="304"/>
  <c r="CF44" i="304"/>
  <c r="BY44" i="304"/>
  <c r="BV77" i="303"/>
  <c r="BS77" i="303"/>
  <c r="BV76" i="303"/>
  <c r="BS76" i="303"/>
  <c r="CC75" i="303"/>
  <c r="CC74" i="303"/>
  <c r="BV73" i="303"/>
  <c r="BV72" i="303"/>
  <c r="BS72" i="303"/>
  <c r="CH71" i="303"/>
  <c r="CH70" i="303"/>
  <c r="BV69" i="303"/>
  <c r="BS69" i="303"/>
  <c r="BV68" i="303"/>
  <c r="BS68" i="303"/>
  <c r="CC67" i="303"/>
  <c r="CC66" i="303"/>
  <c r="BV65" i="303"/>
  <c r="BV64" i="303"/>
  <c r="BS64" i="303"/>
  <c r="BV61" i="303"/>
  <c r="BS61" i="303"/>
  <c r="CM60" i="303"/>
  <c r="BV60" i="303"/>
  <c r="BS60" i="303"/>
  <c r="CM59" i="303"/>
  <c r="CC59" i="303"/>
  <c r="CC58" i="303"/>
  <c r="BV57" i="303"/>
  <c r="BV56" i="303"/>
  <c r="BS56" i="303"/>
  <c r="CH55" i="303"/>
  <c r="CH54" i="303"/>
  <c r="BV53" i="303"/>
  <c r="BV52" i="303"/>
  <c r="BS52" i="303"/>
  <c r="CC51" i="303"/>
  <c r="CC50" i="303"/>
  <c r="BV49" i="303"/>
  <c r="BS49" i="303"/>
  <c r="BV48" i="303"/>
  <c r="BS48" i="303"/>
  <c r="CT44" i="303"/>
  <c r="CP44" i="303"/>
  <c r="CK44" i="303"/>
  <c r="CF44" i="303"/>
  <c r="BY44" i="303"/>
  <c r="BV77" i="302"/>
  <c r="BS77" i="302"/>
  <c r="BV76" i="302"/>
  <c r="BS76" i="302"/>
  <c r="CC75" i="302"/>
  <c r="CC74" i="302"/>
  <c r="BV73" i="302"/>
  <c r="BV72" i="302"/>
  <c r="BS72" i="302"/>
  <c r="CH71" i="302"/>
  <c r="CH70" i="302"/>
  <c r="BV69" i="302"/>
  <c r="BS69" i="302"/>
  <c r="BV68" i="302"/>
  <c r="BS68" i="302"/>
  <c r="CC67" i="302"/>
  <c r="CC66" i="302"/>
  <c r="BV65" i="302"/>
  <c r="BV64" i="302"/>
  <c r="BS64" i="302"/>
  <c r="BV61" i="302"/>
  <c r="BS61" i="302"/>
  <c r="CM60" i="302"/>
  <c r="BV60" i="302"/>
  <c r="BS60" i="302"/>
  <c r="CM59" i="302"/>
  <c r="CC59" i="302"/>
  <c r="CC58" i="302"/>
  <c r="BV57" i="302"/>
  <c r="BV56" i="302"/>
  <c r="BS56" i="302"/>
  <c r="CH55" i="302"/>
  <c r="CH54" i="302"/>
  <c r="BV53" i="302"/>
  <c r="BV52" i="302"/>
  <c r="BS52" i="302"/>
  <c r="CC51" i="302"/>
  <c r="CC50" i="302"/>
  <c r="BV49" i="302"/>
  <c r="BS49" i="302"/>
  <c r="BV48" i="302"/>
  <c r="BS48" i="302"/>
  <c r="CT44" i="302"/>
  <c r="CP44" i="302"/>
  <c r="CK44" i="302"/>
  <c r="CF44" i="302"/>
  <c r="BY44" i="302"/>
  <c r="BV77" i="301"/>
  <c r="BS77" i="301"/>
  <c r="BV76" i="301"/>
  <c r="BS76" i="301"/>
  <c r="CC75" i="301"/>
  <c r="CC74" i="301"/>
  <c r="BV73" i="301"/>
  <c r="BV72" i="301"/>
  <c r="BS72" i="301"/>
  <c r="CH71" i="301"/>
  <c r="CH70" i="301"/>
  <c r="BV69" i="301"/>
  <c r="BS69" i="301"/>
  <c r="BV68" i="301"/>
  <c r="BS68" i="301"/>
  <c r="CC67" i="301"/>
  <c r="CC66" i="301"/>
  <c r="BV65" i="301"/>
  <c r="BV64" i="301"/>
  <c r="BS64" i="301"/>
  <c r="BV61" i="301"/>
  <c r="BS61" i="301"/>
  <c r="CM60" i="301"/>
  <c r="BV60" i="301"/>
  <c r="BS60" i="301"/>
  <c r="CM59" i="301"/>
  <c r="CC59" i="301"/>
  <c r="CC58" i="301"/>
  <c r="BV57" i="301"/>
  <c r="BV56" i="301"/>
  <c r="BS56" i="301"/>
  <c r="CH55" i="301"/>
  <c r="CH54" i="301"/>
  <c r="BV53" i="301"/>
  <c r="BV52" i="301"/>
  <c r="BS52" i="301"/>
  <c r="CC51" i="301"/>
  <c r="CC50" i="301"/>
  <c r="BV49" i="301"/>
  <c r="BS49" i="301"/>
  <c r="BV48" i="301"/>
  <c r="BS48" i="301"/>
  <c r="CT44" i="301"/>
  <c r="CP44" i="301"/>
  <c r="CK44" i="301"/>
  <c r="CF44" i="301"/>
  <c r="BY44" i="301"/>
  <c r="BV77" i="300"/>
  <c r="BS77" i="300"/>
  <c r="BV76" i="300"/>
  <c r="BS76" i="300"/>
  <c r="CC75" i="300"/>
  <c r="CC74" i="300"/>
  <c r="BV73" i="300"/>
  <c r="BV72" i="300"/>
  <c r="BS72" i="300"/>
  <c r="CH71" i="300"/>
  <c r="CH70" i="300"/>
  <c r="BV69" i="300"/>
  <c r="BS69" i="300"/>
  <c r="BV68" i="300"/>
  <c r="BS68" i="300"/>
  <c r="CC67" i="300"/>
  <c r="CC66" i="300"/>
  <c r="BV65" i="300"/>
  <c r="BV64" i="300"/>
  <c r="BS64" i="300"/>
  <c r="BV61" i="300"/>
  <c r="BS61" i="300"/>
  <c r="CM60" i="300"/>
  <c r="BV60" i="300"/>
  <c r="BS60" i="300"/>
  <c r="CM59" i="300"/>
  <c r="CC59" i="300"/>
  <c r="CC58" i="300"/>
  <c r="BV57" i="300"/>
  <c r="BV56" i="300"/>
  <c r="BS56" i="300"/>
  <c r="CH55" i="300"/>
  <c r="CH54" i="300"/>
  <c r="BV53" i="300"/>
  <c r="BV52" i="300"/>
  <c r="BS52" i="300"/>
  <c r="CC51" i="300"/>
  <c r="CC50" i="300"/>
  <c r="BV49" i="300"/>
  <c r="BS49" i="300"/>
  <c r="BV48" i="300"/>
  <c r="BS48" i="300"/>
  <c r="CT44" i="300"/>
  <c r="CP44" i="300"/>
  <c r="CK44" i="300"/>
  <c r="CF44" i="300"/>
  <c r="BY44" i="300"/>
  <c r="BV77" i="299"/>
  <c r="BS77" i="299"/>
  <c r="BV76" i="299"/>
  <c r="BS76" i="299"/>
  <c r="CC75" i="299"/>
  <c r="CC74" i="299"/>
  <c r="BV73" i="299"/>
  <c r="BV72" i="299"/>
  <c r="BS72" i="299"/>
  <c r="CH71" i="299"/>
  <c r="CH70" i="299"/>
  <c r="BV69" i="299"/>
  <c r="BS69" i="299"/>
  <c r="BV68" i="299"/>
  <c r="BS68" i="299"/>
  <c r="CC67" i="299"/>
  <c r="CC66" i="299"/>
  <c r="BV65" i="299"/>
  <c r="BV64" i="299"/>
  <c r="BS64" i="299"/>
  <c r="BV61" i="299"/>
  <c r="BS61" i="299"/>
  <c r="CM60" i="299"/>
  <c r="BV60" i="299"/>
  <c r="BS60" i="299"/>
  <c r="CM59" i="299"/>
  <c r="CC59" i="299"/>
  <c r="CC58" i="299"/>
  <c r="BV57" i="299"/>
  <c r="BV56" i="299"/>
  <c r="BS56" i="299"/>
  <c r="CH55" i="299"/>
  <c r="CH54" i="299"/>
  <c r="BV53" i="299"/>
  <c r="BV52" i="299"/>
  <c r="BS52" i="299"/>
  <c r="CC51" i="299"/>
  <c r="CC50" i="299"/>
  <c r="BV49" i="299"/>
  <c r="BS49" i="299"/>
  <c r="BV48" i="299"/>
  <c r="BS48" i="299"/>
  <c r="CT44" i="299"/>
  <c r="CP44" i="299"/>
  <c r="CK44" i="299"/>
  <c r="CF44" i="299"/>
  <c r="BY44" i="299"/>
  <c r="BV77" i="298"/>
  <c r="BS77" i="298"/>
  <c r="BV76" i="298"/>
  <c r="BS76" i="298"/>
  <c r="CC75" i="298"/>
  <c r="CC74" i="298"/>
  <c r="BV73" i="298"/>
  <c r="BV72" i="298"/>
  <c r="BS72" i="298"/>
  <c r="CH71" i="298"/>
  <c r="CH70" i="298"/>
  <c r="BV69" i="298"/>
  <c r="BS69" i="298"/>
  <c r="BV68" i="298"/>
  <c r="BS68" i="298"/>
  <c r="CC67" i="298"/>
  <c r="CC66" i="298"/>
  <c r="BV65" i="298"/>
  <c r="BV64" i="298"/>
  <c r="BS64" i="298"/>
  <c r="BV61" i="298"/>
  <c r="BS61" i="298"/>
  <c r="CM60" i="298"/>
  <c r="BV60" i="298"/>
  <c r="BS60" i="298"/>
  <c r="CM59" i="298"/>
  <c r="CC59" i="298"/>
  <c r="CC58" i="298"/>
  <c r="BV57" i="298"/>
  <c r="BV56" i="298"/>
  <c r="BS56" i="298"/>
  <c r="CH55" i="298"/>
  <c r="CH54" i="298"/>
  <c r="BV53" i="298"/>
  <c r="BV52" i="298"/>
  <c r="BS52" i="298"/>
  <c r="CC51" i="298"/>
  <c r="CC50" i="298"/>
  <c r="BV49" i="298"/>
  <c r="BS49" i="298"/>
  <c r="BV48" i="298"/>
  <c r="BS48" i="298"/>
  <c r="CT44" i="298"/>
  <c r="CP44" i="298"/>
  <c r="CK44" i="298"/>
  <c r="CF44" i="298"/>
  <c r="BY44" i="298"/>
  <c r="BV77" i="297"/>
  <c r="BS77" i="297"/>
  <c r="BV76" i="297"/>
  <c r="BS76" i="297"/>
  <c r="CC75" i="297"/>
  <c r="CC74" i="297"/>
  <c r="BV73" i="297"/>
  <c r="BV72" i="297"/>
  <c r="BS72" i="297"/>
  <c r="CH71" i="297"/>
  <c r="CH70" i="297"/>
  <c r="BV69" i="297"/>
  <c r="BS69" i="297"/>
  <c r="BV68" i="297"/>
  <c r="BS68" i="297"/>
  <c r="CC67" i="297"/>
  <c r="CC66" i="297"/>
  <c r="BV65" i="297"/>
  <c r="BV64" i="297"/>
  <c r="BS64" i="297"/>
  <c r="BV61" i="297"/>
  <c r="BS61" i="297"/>
  <c r="CM60" i="297"/>
  <c r="BV60" i="297"/>
  <c r="BS60" i="297"/>
  <c r="CM59" i="297"/>
  <c r="CC59" i="297"/>
  <c r="CC58" i="297"/>
  <c r="BV57" i="297"/>
  <c r="BV56" i="297"/>
  <c r="BS56" i="297"/>
  <c r="CH55" i="297"/>
  <c r="CH54" i="297"/>
  <c r="BV53" i="297"/>
  <c r="BV52" i="297"/>
  <c r="BS52" i="297"/>
  <c r="CC51" i="297"/>
  <c r="CC50" i="297"/>
  <c r="BV49" i="297"/>
  <c r="BS49" i="297"/>
  <c r="BV48" i="297"/>
  <c r="BS48" i="297"/>
  <c r="CT44" i="297"/>
  <c r="CP44" i="297"/>
  <c r="CK44" i="297"/>
  <c r="CF44" i="297"/>
  <c r="BY44" i="297"/>
  <c r="BV77" i="296"/>
  <c r="BS77" i="296"/>
  <c r="BV76" i="296"/>
  <c r="BS76" i="296"/>
  <c r="CC75" i="296"/>
  <c r="CC74" i="296"/>
  <c r="BV73" i="296"/>
  <c r="BV72" i="296"/>
  <c r="BS72" i="296"/>
  <c r="CH71" i="296"/>
  <c r="CH70" i="296"/>
  <c r="BV69" i="296"/>
  <c r="BS69" i="296"/>
  <c r="BV68" i="296"/>
  <c r="BS68" i="296"/>
  <c r="CC67" i="296"/>
  <c r="CC66" i="296"/>
  <c r="BV65" i="296"/>
  <c r="BV64" i="296"/>
  <c r="BS64" i="296"/>
  <c r="BV61" i="296"/>
  <c r="BS61" i="296"/>
  <c r="CM60" i="296"/>
  <c r="BV60" i="296"/>
  <c r="BS60" i="296"/>
  <c r="CM59" i="296"/>
  <c r="CC59" i="296"/>
  <c r="CC58" i="296"/>
  <c r="BV57" i="296"/>
  <c r="BV56" i="296"/>
  <c r="BS56" i="296"/>
  <c r="CH55" i="296"/>
  <c r="CH54" i="296"/>
  <c r="BV53" i="296"/>
  <c r="BV52" i="296"/>
  <c r="BS52" i="296"/>
  <c r="CC51" i="296"/>
  <c r="CC50" i="296"/>
  <c r="BV49" i="296"/>
  <c r="BS49" i="296"/>
  <c r="BV48" i="296"/>
  <c r="BS48" i="296"/>
  <c r="CT44" i="296"/>
  <c r="CP44" i="296"/>
  <c r="CK44" i="296"/>
  <c r="CF44" i="296"/>
  <c r="BY44" i="296"/>
  <c r="BV77" i="295"/>
  <c r="BS77" i="295"/>
  <c r="BV76" i="295"/>
  <c r="BS76" i="295"/>
  <c r="CC75" i="295"/>
  <c r="CC74" i="295"/>
  <c r="BV73" i="295"/>
  <c r="BV72" i="295"/>
  <c r="BS72" i="295"/>
  <c r="CH71" i="295"/>
  <c r="CH70" i="295"/>
  <c r="BV69" i="295"/>
  <c r="BS69" i="295"/>
  <c r="BV68" i="295"/>
  <c r="BS68" i="295"/>
  <c r="CC67" i="295"/>
  <c r="CC66" i="295"/>
  <c r="BV65" i="295"/>
  <c r="BV64" i="295"/>
  <c r="BS64" i="295"/>
  <c r="BV61" i="295"/>
  <c r="BS61" i="295"/>
  <c r="CM60" i="295"/>
  <c r="BV60" i="295"/>
  <c r="BS60" i="295"/>
  <c r="CM59" i="295"/>
  <c r="CC59" i="295"/>
  <c r="CC58" i="295"/>
  <c r="BV57" i="295"/>
  <c r="BV56" i="295"/>
  <c r="BS56" i="295"/>
  <c r="CH55" i="295"/>
  <c r="CH54" i="295"/>
  <c r="BV53" i="295"/>
  <c r="BV52" i="295"/>
  <c r="BS52" i="295"/>
  <c r="CC51" i="295"/>
  <c r="CC50" i="295"/>
  <c r="BV49" i="295"/>
  <c r="BS49" i="295"/>
  <c r="BV48" i="295"/>
  <c r="BS48" i="295"/>
  <c r="CT44" i="295"/>
  <c r="CP44" i="295"/>
  <c r="CK44" i="295"/>
  <c r="CF44" i="295"/>
  <c r="BY44" i="295"/>
  <c r="BV77" i="294"/>
  <c r="BS77" i="294"/>
  <c r="BV76" i="294"/>
  <c r="BS76" i="294"/>
  <c r="CC75" i="294"/>
  <c r="CC74" i="294"/>
  <c r="BV73" i="294"/>
  <c r="BV72" i="294"/>
  <c r="BS72" i="294"/>
  <c r="CH71" i="294"/>
  <c r="CH70" i="294"/>
  <c r="BV69" i="294"/>
  <c r="BS69" i="294"/>
  <c r="BV68" i="294"/>
  <c r="BS68" i="294"/>
  <c r="CC67" i="294"/>
  <c r="CC66" i="294"/>
  <c r="BV65" i="294"/>
  <c r="BV64" i="294"/>
  <c r="BS64" i="294"/>
  <c r="BV61" i="294"/>
  <c r="BS61" i="294"/>
  <c r="CM60" i="294"/>
  <c r="BV60" i="294"/>
  <c r="BS60" i="294"/>
  <c r="CM59" i="294"/>
  <c r="CC59" i="294"/>
  <c r="CC58" i="294"/>
  <c r="BV57" i="294"/>
  <c r="BV56" i="294"/>
  <c r="BS56" i="294"/>
  <c r="CH55" i="294"/>
  <c r="CH54" i="294"/>
  <c r="BV53" i="294"/>
  <c r="BV52" i="294"/>
  <c r="BS52" i="294"/>
  <c r="CC51" i="294"/>
  <c r="CC50" i="294"/>
  <c r="BV49" i="294"/>
  <c r="BS49" i="294"/>
  <c r="BV48" i="294"/>
  <c r="BS48" i="294"/>
  <c r="CT44" i="294"/>
  <c r="CP44" i="294"/>
  <c r="CK44" i="294"/>
  <c r="CF44" i="294"/>
  <c r="BY44" i="294"/>
  <c r="BV77" i="293"/>
  <c r="BS77" i="293"/>
  <c r="BV76" i="293"/>
  <c r="BS76" i="293"/>
  <c r="CC75" i="293"/>
  <c r="CC74" i="293"/>
  <c r="BV73" i="293"/>
  <c r="BV72" i="293"/>
  <c r="BS72" i="293"/>
  <c r="CH71" i="293"/>
  <c r="CH70" i="293"/>
  <c r="BV69" i="293"/>
  <c r="BS69" i="293"/>
  <c r="BV68" i="293"/>
  <c r="BS68" i="293"/>
  <c r="CC67" i="293"/>
  <c r="CC66" i="293"/>
  <c r="BV65" i="293"/>
  <c r="BV64" i="293"/>
  <c r="BS64" i="293"/>
  <c r="BV61" i="293"/>
  <c r="BS61" i="293"/>
  <c r="CM60" i="293"/>
  <c r="BV60" i="293"/>
  <c r="BS60" i="293"/>
  <c r="CM59" i="293"/>
  <c r="CC59" i="293"/>
  <c r="CC58" i="293"/>
  <c r="BV57" i="293"/>
  <c r="BV56" i="293"/>
  <c r="BS56" i="293"/>
  <c r="CH55" i="293"/>
  <c r="CH54" i="293"/>
  <c r="BV53" i="293"/>
  <c r="BV52" i="293"/>
  <c r="BS52" i="293"/>
  <c r="CC51" i="293"/>
  <c r="CC50" i="293"/>
  <c r="BV49" i="293"/>
  <c r="BS49" i="293"/>
  <c r="BV48" i="293"/>
  <c r="BS48" i="293"/>
  <c r="CT44" i="293"/>
  <c r="CP44" i="293"/>
  <c r="CK44" i="293"/>
  <c r="CF44" i="293"/>
  <c r="BY44" i="293"/>
  <c r="BV77" i="292"/>
  <c r="BS77" i="292"/>
  <c r="BV76" i="292"/>
  <c r="BS76" i="292"/>
  <c r="CC75" i="292"/>
  <c r="CC74" i="292"/>
  <c r="BV73" i="292"/>
  <c r="BV72" i="292"/>
  <c r="BS72" i="292"/>
  <c r="CH71" i="292"/>
  <c r="CH70" i="292"/>
  <c r="BV69" i="292"/>
  <c r="BS69" i="292"/>
  <c r="BV68" i="292"/>
  <c r="BS68" i="292"/>
  <c r="CC67" i="292"/>
  <c r="CC66" i="292"/>
  <c r="BV65" i="292"/>
  <c r="BV64" i="292"/>
  <c r="BS64" i="292"/>
  <c r="BV61" i="292"/>
  <c r="BS61" i="292"/>
  <c r="CM60" i="292"/>
  <c r="BV60" i="292"/>
  <c r="BS60" i="292"/>
  <c r="CM59" i="292"/>
  <c r="CC59" i="292"/>
  <c r="CC58" i="292"/>
  <c r="BV57" i="292"/>
  <c r="BV56" i="292"/>
  <c r="BS56" i="292"/>
  <c r="CH55" i="292"/>
  <c r="CH54" i="292"/>
  <c r="BV53" i="292"/>
  <c r="BV52" i="292"/>
  <c r="BS52" i="292"/>
  <c r="CC51" i="292"/>
  <c r="CC50" i="292"/>
  <c r="BV49" i="292"/>
  <c r="BS49" i="292"/>
  <c r="BV48" i="292"/>
  <c r="BS48" i="292"/>
  <c r="CT44" i="292"/>
  <c r="CP44" i="292"/>
  <c r="CK44" i="292"/>
  <c r="CF44" i="292"/>
  <c r="BY44" i="292"/>
  <c r="BV77" i="291"/>
  <c r="BS77" i="291"/>
  <c r="BV76" i="291"/>
  <c r="BS76" i="291"/>
  <c r="CC75" i="291"/>
  <c r="CC74" i="291"/>
  <c r="BV73" i="291"/>
  <c r="BV72" i="291"/>
  <c r="BS72" i="291"/>
  <c r="CH71" i="291"/>
  <c r="CH70" i="291"/>
  <c r="BV69" i="291"/>
  <c r="BS69" i="291"/>
  <c r="BV68" i="291"/>
  <c r="BS68" i="291"/>
  <c r="CC67" i="291"/>
  <c r="CC66" i="291"/>
  <c r="BV65" i="291"/>
  <c r="BV64" i="291"/>
  <c r="BS64" i="291"/>
  <c r="BV61" i="291"/>
  <c r="BS61" i="291"/>
  <c r="CM60" i="291"/>
  <c r="BV60" i="291"/>
  <c r="BS60" i="291"/>
  <c r="CM59" i="291"/>
  <c r="CC59" i="291"/>
  <c r="CC58" i="291"/>
  <c r="BV57" i="291"/>
  <c r="BV56" i="291"/>
  <c r="BS56" i="291"/>
  <c r="CH55" i="291"/>
  <c r="CH54" i="291"/>
  <c r="BV53" i="291"/>
  <c r="BV52" i="291"/>
  <c r="BS52" i="291"/>
  <c r="CC51" i="291"/>
  <c r="CC50" i="291"/>
  <c r="BV49" i="291"/>
  <c r="BS49" i="291"/>
  <c r="BV48" i="291"/>
  <c r="BS48" i="291"/>
  <c r="CT44" i="291"/>
  <c r="CP44" i="291"/>
  <c r="CK44" i="291"/>
  <c r="CF44" i="291"/>
  <c r="BY44" i="291"/>
  <c r="BV77" i="290"/>
  <c r="BS77" i="290"/>
  <c r="BV76" i="290"/>
  <c r="BS76" i="290"/>
  <c r="CC75" i="290"/>
  <c r="CC74" i="290"/>
  <c r="BV73" i="290"/>
  <c r="BV72" i="290"/>
  <c r="BS72" i="290"/>
  <c r="CH71" i="290"/>
  <c r="CH70" i="290"/>
  <c r="BV69" i="290"/>
  <c r="BS69" i="290"/>
  <c r="BV68" i="290"/>
  <c r="BS68" i="290"/>
  <c r="CC67" i="290"/>
  <c r="CC66" i="290"/>
  <c r="BV65" i="290"/>
  <c r="BV64" i="290"/>
  <c r="BS64" i="290"/>
  <c r="BV61" i="290"/>
  <c r="BS61" i="290"/>
  <c r="CM60" i="290"/>
  <c r="BV60" i="290"/>
  <c r="BS60" i="290"/>
  <c r="CM59" i="290"/>
  <c r="CC59" i="290"/>
  <c r="CC58" i="290"/>
  <c r="BV57" i="290"/>
  <c r="BV56" i="290"/>
  <c r="BS56" i="290"/>
  <c r="CH55" i="290"/>
  <c r="CH54" i="290"/>
  <c r="BV53" i="290"/>
  <c r="BV52" i="290"/>
  <c r="BS52" i="290"/>
  <c r="CC51" i="290"/>
  <c r="CC50" i="290"/>
  <c r="BV49" i="290"/>
  <c r="BS49" i="290"/>
  <c r="BV48" i="290"/>
  <c r="BS48" i="290"/>
  <c r="CT44" i="290"/>
  <c r="CP44" i="290"/>
  <c r="CK44" i="290"/>
  <c r="CF44" i="290"/>
  <c r="BY44" i="290"/>
  <c r="BV77" i="289"/>
  <c r="BS77" i="289"/>
  <c r="BV76" i="289"/>
  <c r="BS76" i="289"/>
  <c r="CC75" i="289"/>
  <c r="CC74" i="289"/>
  <c r="BV73" i="289"/>
  <c r="BV72" i="289"/>
  <c r="BS72" i="289"/>
  <c r="CH71" i="289"/>
  <c r="CH70" i="289"/>
  <c r="BV69" i="289"/>
  <c r="BS69" i="289"/>
  <c r="BV68" i="289"/>
  <c r="BS68" i="289"/>
  <c r="CC67" i="289"/>
  <c r="CC66" i="289"/>
  <c r="BV65" i="289"/>
  <c r="BV64" i="289"/>
  <c r="BS64" i="289"/>
  <c r="BV61" i="289"/>
  <c r="BS61" i="289"/>
  <c r="CM60" i="289"/>
  <c r="BV60" i="289"/>
  <c r="BS60" i="289"/>
  <c r="CM59" i="289"/>
  <c r="CC59" i="289"/>
  <c r="CC58" i="289"/>
  <c r="BV57" i="289"/>
  <c r="BV56" i="289"/>
  <c r="BS56" i="289"/>
  <c r="CH55" i="289"/>
  <c r="CH54" i="289"/>
  <c r="BV53" i="289"/>
  <c r="BV52" i="289"/>
  <c r="BS52" i="289"/>
  <c r="CC51" i="289"/>
  <c r="CC50" i="289"/>
  <c r="BV49" i="289"/>
  <c r="BS49" i="289"/>
  <c r="BV48" i="289"/>
  <c r="BS48" i="289"/>
  <c r="CT44" i="289"/>
  <c r="CP44" i="289"/>
  <c r="CK44" i="289"/>
  <c r="CF44" i="289"/>
  <c r="BY44" i="289"/>
  <c r="BV77" i="288"/>
  <c r="BS77" i="288"/>
  <c r="BV76" i="288"/>
  <c r="BS76" i="288"/>
  <c r="CC75" i="288"/>
  <c r="CC74" i="288"/>
  <c r="BV73" i="288"/>
  <c r="BV72" i="288"/>
  <c r="BS72" i="288"/>
  <c r="CH71" i="288"/>
  <c r="CH70" i="288"/>
  <c r="BV69" i="288"/>
  <c r="BS69" i="288"/>
  <c r="BV68" i="288"/>
  <c r="BS68" i="288"/>
  <c r="CC67" i="288"/>
  <c r="CC66" i="288"/>
  <c r="BV65" i="288"/>
  <c r="BV64" i="288"/>
  <c r="BS64" i="288"/>
  <c r="BV61" i="288"/>
  <c r="BS61" i="288"/>
  <c r="CM60" i="288"/>
  <c r="BV60" i="288"/>
  <c r="BS60" i="288"/>
  <c r="CM59" i="288"/>
  <c r="CC59" i="288"/>
  <c r="CC58" i="288"/>
  <c r="BV57" i="288"/>
  <c r="BV56" i="288"/>
  <c r="BS56" i="288"/>
  <c r="CH55" i="288"/>
  <c r="CH54" i="288"/>
  <c r="BV53" i="288"/>
  <c r="BV52" i="288"/>
  <c r="BS52" i="288"/>
  <c r="CC51" i="288"/>
  <c r="CC50" i="288"/>
  <c r="BV49" i="288"/>
  <c r="BS49" i="288"/>
  <c r="BV48" i="288"/>
  <c r="BS48" i="288"/>
  <c r="CT44" i="288"/>
  <c r="CP44" i="288"/>
  <c r="CK44" i="288"/>
  <c r="CF44" i="288"/>
  <c r="BY44" i="288"/>
  <c r="BV77" i="287"/>
  <c r="BS77" i="287"/>
  <c r="BV76" i="287"/>
  <c r="BS76" i="287"/>
  <c r="CC75" i="287"/>
  <c r="CC74" i="287"/>
  <c r="BV73" i="287"/>
  <c r="BV72" i="287"/>
  <c r="BS72" i="287"/>
  <c r="CH71" i="287"/>
  <c r="CH70" i="287"/>
  <c r="BV69" i="287"/>
  <c r="BS69" i="287"/>
  <c r="BV68" i="287"/>
  <c r="BS68" i="287"/>
  <c r="CC67" i="287"/>
  <c r="CC66" i="287"/>
  <c r="BV65" i="287"/>
  <c r="BV64" i="287"/>
  <c r="BS64" i="287"/>
  <c r="BV61" i="287"/>
  <c r="BS61" i="287"/>
  <c r="CM60" i="287"/>
  <c r="BV60" i="287"/>
  <c r="BS60" i="287"/>
  <c r="CM59" i="287"/>
  <c r="CC59" i="287"/>
  <c r="CC58" i="287"/>
  <c r="BV57" i="287"/>
  <c r="BV56" i="287"/>
  <c r="BS56" i="287"/>
  <c r="CH55" i="287"/>
  <c r="CH54" i="287"/>
  <c r="BV53" i="287"/>
  <c r="BV52" i="287"/>
  <c r="BS52" i="287"/>
  <c r="CC51" i="287"/>
  <c r="CC50" i="287"/>
  <c r="BV49" i="287"/>
  <c r="BS49" i="287"/>
  <c r="BV48" i="287"/>
  <c r="BS48" i="287"/>
  <c r="CT44" i="287"/>
  <c r="CP44" i="287"/>
  <c r="CK44" i="287"/>
  <c r="CF44" i="287"/>
  <c r="BY44" i="287"/>
  <c r="BV77" i="286"/>
  <c r="BS77" i="286"/>
  <c r="BV76" i="286"/>
  <c r="BS76" i="286"/>
  <c r="CC75" i="286"/>
  <c r="CC74" i="286"/>
  <c r="BV73" i="286"/>
  <c r="BV72" i="286"/>
  <c r="BS72" i="286"/>
  <c r="CH71" i="286"/>
  <c r="CH70" i="286"/>
  <c r="BV69" i="286"/>
  <c r="BS69" i="286"/>
  <c r="BV68" i="286"/>
  <c r="BS68" i="286"/>
  <c r="CC67" i="286"/>
  <c r="CC66" i="286"/>
  <c r="BV65" i="286"/>
  <c r="BV64" i="286"/>
  <c r="BS64" i="286"/>
  <c r="BV61" i="286"/>
  <c r="BS61" i="286"/>
  <c r="CM60" i="286"/>
  <c r="BV60" i="286"/>
  <c r="BS60" i="286"/>
  <c r="CM59" i="286"/>
  <c r="CC59" i="286"/>
  <c r="CC58" i="286"/>
  <c r="BV57" i="286"/>
  <c r="BV56" i="286"/>
  <c r="BS56" i="286"/>
  <c r="CH55" i="286"/>
  <c r="CH54" i="286"/>
  <c r="BV53" i="286"/>
  <c r="BV52" i="286"/>
  <c r="BS52" i="286"/>
  <c r="CC51" i="286"/>
  <c r="CC50" i="286"/>
  <c r="BV49" i="286"/>
  <c r="BS49" i="286"/>
  <c r="BV48" i="286"/>
  <c r="BS48" i="286"/>
  <c r="CT44" i="286"/>
  <c r="CP44" i="286"/>
  <c r="CK44" i="286"/>
  <c r="CF44" i="286"/>
  <c r="BY44" i="286"/>
  <c r="BV77" i="285"/>
  <c r="BS77" i="285"/>
  <c r="BV76" i="285"/>
  <c r="BS76" i="285"/>
  <c r="CC75" i="285"/>
  <c r="CC74" i="285"/>
  <c r="BV73" i="285"/>
  <c r="BV72" i="285"/>
  <c r="BS72" i="285"/>
  <c r="CH71" i="285"/>
  <c r="CH70" i="285"/>
  <c r="BV69" i="285"/>
  <c r="BS69" i="285"/>
  <c r="BV68" i="285"/>
  <c r="BS68" i="285"/>
  <c r="CC67" i="285"/>
  <c r="CC66" i="285"/>
  <c r="BV65" i="285"/>
  <c r="BV64" i="285"/>
  <c r="BS64" i="285"/>
  <c r="BV61" i="285"/>
  <c r="BS61" i="285"/>
  <c r="CM60" i="285"/>
  <c r="BV60" i="285"/>
  <c r="BS60" i="285"/>
  <c r="CM59" i="285"/>
  <c r="CC59" i="285"/>
  <c r="CC58" i="285"/>
  <c r="BV57" i="285"/>
  <c r="BV56" i="285"/>
  <c r="BS56" i="285"/>
  <c r="CH55" i="285"/>
  <c r="CH54" i="285"/>
  <c r="BV53" i="285"/>
  <c r="BV52" i="285"/>
  <c r="BS52" i="285"/>
  <c r="CC51" i="285"/>
  <c r="CC50" i="285"/>
  <c r="BV49" i="285"/>
  <c r="BS49" i="285"/>
  <c r="BV48" i="285"/>
  <c r="BS48" i="285"/>
  <c r="CT44" i="285"/>
  <c r="CP44" i="285"/>
  <c r="CK44" i="285"/>
  <c r="CF44" i="285"/>
  <c r="BY44" i="285"/>
  <c r="BV77" i="284"/>
  <c r="BS77" i="284"/>
  <c r="BV76" i="284"/>
  <c r="BS76" i="284"/>
  <c r="CC75" i="284"/>
  <c r="CC74" i="284"/>
  <c r="BV73" i="284"/>
  <c r="BV72" i="284"/>
  <c r="BS72" i="284"/>
  <c r="CH71" i="284"/>
  <c r="CH70" i="284"/>
  <c r="BV69" i="284"/>
  <c r="BS69" i="284"/>
  <c r="BV68" i="284"/>
  <c r="BS68" i="284"/>
  <c r="CC67" i="284"/>
  <c r="CC66" i="284"/>
  <c r="BV65" i="284"/>
  <c r="BV64" i="284"/>
  <c r="BS64" i="284"/>
  <c r="BV61" i="284"/>
  <c r="BS61" i="284"/>
  <c r="CM60" i="284"/>
  <c r="BV60" i="284"/>
  <c r="BS60" i="284"/>
  <c r="CM59" i="284"/>
  <c r="CC59" i="284"/>
  <c r="CC58" i="284"/>
  <c r="BV57" i="284"/>
  <c r="BV56" i="284"/>
  <c r="BS56" i="284"/>
  <c r="CH55" i="284"/>
  <c r="CH54" i="284"/>
  <c r="BV53" i="284"/>
  <c r="BV52" i="284"/>
  <c r="BS52" i="284"/>
  <c r="CC51" i="284"/>
  <c r="CC50" i="284"/>
  <c r="BV49" i="284"/>
  <c r="BS49" i="284"/>
  <c r="BV48" i="284"/>
  <c r="BS48" i="284"/>
  <c r="CT44" i="284"/>
  <c r="CP44" i="284"/>
  <c r="CK44" i="284"/>
  <c r="CF44" i="284"/>
  <c r="BY44" i="284"/>
  <c r="BV77" i="283"/>
  <c r="BS77" i="283"/>
  <c r="BV76" i="283"/>
  <c r="BS76" i="283"/>
  <c r="CC75" i="283"/>
  <c r="CC74" i="283"/>
  <c r="BV73" i="283"/>
  <c r="BV72" i="283"/>
  <c r="BS72" i="283"/>
  <c r="CH71" i="283"/>
  <c r="CH70" i="283"/>
  <c r="BV69" i="283"/>
  <c r="BS69" i="283"/>
  <c r="BV68" i="283"/>
  <c r="BS68" i="283"/>
  <c r="CC67" i="283"/>
  <c r="CC66" i="283"/>
  <c r="BV65" i="283"/>
  <c r="BV64" i="283"/>
  <c r="BS64" i="283"/>
  <c r="BV61" i="283"/>
  <c r="BS61" i="283"/>
  <c r="CM60" i="283"/>
  <c r="BV60" i="283"/>
  <c r="BS60" i="283"/>
  <c r="CM59" i="283"/>
  <c r="CC59" i="283"/>
  <c r="CC58" i="283"/>
  <c r="BV57" i="283"/>
  <c r="BV56" i="283"/>
  <c r="BS56" i="283"/>
  <c r="CH55" i="283"/>
  <c r="CH54" i="283"/>
  <c r="BV53" i="283"/>
  <c r="BV52" i="283"/>
  <c r="BS52" i="283"/>
  <c r="CC51" i="283"/>
  <c r="CC50" i="283"/>
  <c r="BV49" i="283"/>
  <c r="BS49" i="283"/>
  <c r="BV48" i="283"/>
  <c r="BS48" i="283"/>
  <c r="CT44" i="283"/>
  <c r="CP44" i="283"/>
  <c r="CK44" i="283"/>
  <c r="CF44" i="283"/>
  <c r="BY44" i="283"/>
  <c r="BV77" i="282"/>
  <c r="BS77" i="282"/>
  <c r="BV76" i="282"/>
  <c r="BS76" i="282"/>
  <c r="CC75" i="282"/>
  <c r="CC74" i="282"/>
  <c r="BV73" i="282"/>
  <c r="BV72" i="282"/>
  <c r="BS72" i="282"/>
  <c r="CH71" i="282"/>
  <c r="CH70" i="282"/>
  <c r="BV69" i="282"/>
  <c r="BS69" i="282"/>
  <c r="BV68" i="282"/>
  <c r="BS68" i="282"/>
  <c r="CC67" i="282"/>
  <c r="CC66" i="282"/>
  <c r="BV65" i="282"/>
  <c r="BV64" i="282"/>
  <c r="BS64" i="282"/>
  <c r="BV61" i="282"/>
  <c r="BS61" i="282"/>
  <c r="CM60" i="282"/>
  <c r="BV60" i="282"/>
  <c r="BS60" i="282"/>
  <c r="CM59" i="282"/>
  <c r="CC59" i="282"/>
  <c r="CC58" i="282"/>
  <c r="BV57" i="282"/>
  <c r="BV56" i="282"/>
  <c r="BS56" i="282"/>
  <c r="CH55" i="282"/>
  <c r="CH54" i="282"/>
  <c r="BV53" i="282"/>
  <c r="BV52" i="282"/>
  <c r="BS52" i="282"/>
  <c r="CC51" i="282"/>
  <c r="CC50" i="282"/>
  <c r="BV49" i="282"/>
  <c r="BS49" i="282"/>
  <c r="BV48" i="282"/>
  <c r="BS48" i="282"/>
  <c r="CT44" i="282"/>
  <c r="CP44" i="282"/>
  <c r="CK44" i="282"/>
  <c r="CF44" i="282"/>
  <c r="BY44" i="282"/>
  <c r="BV77" i="281"/>
  <c r="BS77" i="281"/>
  <c r="BV76" i="281"/>
  <c r="BS76" i="281"/>
  <c r="CC75" i="281"/>
  <c r="CC74" i="281"/>
  <c r="BV73" i="281"/>
  <c r="BV72" i="281"/>
  <c r="BS72" i="281"/>
  <c r="CH71" i="281"/>
  <c r="CH70" i="281"/>
  <c r="BV69" i="281"/>
  <c r="BS69" i="281"/>
  <c r="BV68" i="281"/>
  <c r="BS68" i="281"/>
  <c r="CC67" i="281"/>
  <c r="CC66" i="281"/>
  <c r="BV65" i="281"/>
  <c r="BV64" i="281"/>
  <c r="BS64" i="281"/>
  <c r="BV61" i="281"/>
  <c r="BS61" i="281"/>
  <c r="CM60" i="281"/>
  <c r="BV60" i="281"/>
  <c r="BS60" i="281"/>
  <c r="CM59" i="281"/>
  <c r="CC59" i="281"/>
  <c r="CC58" i="281"/>
  <c r="BV57" i="281"/>
  <c r="BV56" i="281"/>
  <c r="BS56" i="281"/>
  <c r="CH55" i="281"/>
  <c r="CH54" i="281"/>
  <c r="BV53" i="281"/>
  <c r="BV52" i="281"/>
  <c r="BS52" i="281"/>
  <c r="CC51" i="281"/>
  <c r="CC50" i="281"/>
  <c r="BV49" i="281"/>
  <c r="BS49" i="281"/>
  <c r="BV48" i="281"/>
  <c r="BS48" i="281"/>
  <c r="CT44" i="281"/>
  <c r="CP44" i="281"/>
  <c r="CK44" i="281"/>
  <c r="CF44" i="281"/>
  <c r="BY44" i="281"/>
  <c r="BV77" i="280"/>
  <c r="BS77" i="280"/>
  <c r="BV76" i="280"/>
  <c r="BS76" i="280"/>
  <c r="CC75" i="280"/>
  <c r="CC74" i="280"/>
  <c r="BV73" i="280"/>
  <c r="BV72" i="280"/>
  <c r="BS72" i="280"/>
  <c r="CH71" i="280"/>
  <c r="CH70" i="280"/>
  <c r="BV69" i="280"/>
  <c r="BS69" i="280"/>
  <c r="BV68" i="280"/>
  <c r="BS68" i="280"/>
  <c r="CC67" i="280"/>
  <c r="CC66" i="280"/>
  <c r="BV65" i="280"/>
  <c r="BV64" i="280"/>
  <c r="BS64" i="280"/>
  <c r="BV61" i="280"/>
  <c r="BS61" i="280"/>
  <c r="CM60" i="280"/>
  <c r="BV60" i="280"/>
  <c r="BS60" i="280"/>
  <c r="CM59" i="280"/>
  <c r="CC59" i="280"/>
  <c r="CC58" i="280"/>
  <c r="BV57" i="280"/>
  <c r="BV56" i="280"/>
  <c r="BS56" i="280"/>
  <c r="CH55" i="280"/>
  <c r="CH54" i="280"/>
  <c r="BV53" i="280"/>
  <c r="BV52" i="280"/>
  <c r="BS52" i="280"/>
  <c r="CC51" i="280"/>
  <c r="CC50" i="280"/>
  <c r="BV49" i="280"/>
  <c r="BS49" i="280"/>
  <c r="BV48" i="280"/>
  <c r="BS48" i="280"/>
  <c r="CT44" i="280"/>
  <c r="CP44" i="280"/>
  <c r="CK44" i="280"/>
  <c r="CF44" i="280"/>
  <c r="BY44" i="280"/>
  <c r="BV77" i="279"/>
  <c r="BS77" i="279"/>
  <c r="BV76" i="279"/>
  <c r="BS76" i="279"/>
  <c r="CC75" i="279"/>
  <c r="CC74" i="279"/>
  <c r="BV73" i="279"/>
  <c r="BV72" i="279"/>
  <c r="BS72" i="279"/>
  <c r="CH71" i="279"/>
  <c r="CH70" i="279"/>
  <c r="BV69" i="279"/>
  <c r="BS69" i="279"/>
  <c r="BV68" i="279"/>
  <c r="BS68" i="279"/>
  <c r="CC67" i="279"/>
  <c r="CC66" i="279"/>
  <c r="BV65" i="279"/>
  <c r="BV64" i="279"/>
  <c r="BS64" i="279"/>
  <c r="BV61" i="279"/>
  <c r="BS61" i="279"/>
  <c r="CM60" i="279"/>
  <c r="BV60" i="279"/>
  <c r="BS60" i="279"/>
  <c r="CM59" i="279"/>
  <c r="CC59" i="279"/>
  <c r="CC58" i="279"/>
  <c r="BV57" i="279"/>
  <c r="BV56" i="279"/>
  <c r="BS56" i="279"/>
  <c r="CH55" i="279"/>
  <c r="CH54" i="279"/>
  <c r="BV53" i="279"/>
  <c r="BV52" i="279"/>
  <c r="BS52" i="279"/>
  <c r="CC51" i="279"/>
  <c r="CC50" i="279"/>
  <c r="BV49" i="279"/>
  <c r="BS49" i="279"/>
  <c r="BV48" i="279"/>
  <c r="BS48" i="279"/>
  <c r="CT44" i="279"/>
  <c r="CP44" i="279"/>
  <c r="CK44" i="279"/>
  <c r="CF44" i="279"/>
  <c r="BY44" i="279"/>
  <c r="BV77" i="278"/>
  <c r="BS77" i="278"/>
  <c r="BV76" i="278"/>
  <c r="BS76" i="278"/>
  <c r="CC75" i="278"/>
  <c r="CC74" i="278"/>
  <c r="BV73" i="278"/>
  <c r="BV72" i="278"/>
  <c r="BS72" i="278"/>
  <c r="CH71" i="278"/>
  <c r="CH70" i="278"/>
  <c r="BV69" i="278"/>
  <c r="BS69" i="278"/>
  <c r="BV68" i="278"/>
  <c r="BS68" i="278"/>
  <c r="CC67" i="278"/>
  <c r="CC66" i="278"/>
  <c r="BV65" i="278"/>
  <c r="BV64" i="278"/>
  <c r="BS64" i="278"/>
  <c r="BV61" i="278"/>
  <c r="BS61" i="278"/>
  <c r="CM60" i="278"/>
  <c r="BV60" i="278"/>
  <c r="BS60" i="278"/>
  <c r="CM59" i="278"/>
  <c r="CC59" i="278"/>
  <c r="CC58" i="278"/>
  <c r="BV57" i="278"/>
  <c r="BV56" i="278"/>
  <c r="BS56" i="278"/>
  <c r="CH55" i="278"/>
  <c r="CH54" i="278"/>
  <c r="BV53" i="278"/>
  <c r="BV52" i="278"/>
  <c r="BS52" i="278"/>
  <c r="CC51" i="278"/>
  <c r="CC50" i="278"/>
  <c r="BV49" i="278"/>
  <c r="BS49" i="278"/>
  <c r="BV48" i="278"/>
  <c r="BS48" i="278"/>
  <c r="CT44" i="278"/>
  <c r="CP44" i="278"/>
  <c r="CK44" i="278"/>
  <c r="CF44" i="278"/>
  <c r="BY44" i="278"/>
  <c r="BV77" i="277"/>
  <c r="BS77" i="277"/>
  <c r="BV76" i="277"/>
  <c r="BS76" i="277"/>
  <c r="CC75" i="277"/>
  <c r="CC74" i="277"/>
  <c r="BV73" i="277"/>
  <c r="BV72" i="277"/>
  <c r="BS72" i="277"/>
  <c r="CH71" i="277"/>
  <c r="CH70" i="277"/>
  <c r="BV69" i="277"/>
  <c r="BS69" i="277"/>
  <c r="BV68" i="277"/>
  <c r="BS68" i="277"/>
  <c r="CC67" i="277"/>
  <c r="CC66" i="277"/>
  <c r="BV65" i="277"/>
  <c r="BV64" i="277"/>
  <c r="BS64" i="277"/>
  <c r="BV61" i="277"/>
  <c r="BS61" i="277"/>
  <c r="CM60" i="277"/>
  <c r="BV60" i="277"/>
  <c r="BS60" i="277"/>
  <c r="CM59" i="277"/>
  <c r="CC59" i="277"/>
  <c r="CC58" i="277"/>
  <c r="BV57" i="277"/>
  <c r="BV56" i="277"/>
  <c r="BS56" i="277"/>
  <c r="CH55" i="277"/>
  <c r="CH54" i="277"/>
  <c r="BV53" i="277"/>
  <c r="BV52" i="277"/>
  <c r="BS52" i="277"/>
  <c r="CC51" i="277"/>
  <c r="CC50" i="277"/>
  <c r="BV49" i="277"/>
  <c r="BS49" i="277"/>
  <c r="BV48" i="277"/>
  <c r="BS48" i="277"/>
  <c r="CT44" i="277"/>
  <c r="CP44" i="277"/>
  <c r="CK44" i="277"/>
  <c r="CF44" i="277"/>
  <c r="BY44" i="277"/>
  <c r="BV77" i="276"/>
  <c r="BS77" i="276"/>
  <c r="BV76" i="276"/>
  <c r="BS76" i="276"/>
  <c r="CC75" i="276"/>
  <c r="CC74" i="276"/>
  <c r="BV73" i="276"/>
  <c r="BV72" i="276"/>
  <c r="BS72" i="276"/>
  <c r="CH71" i="276"/>
  <c r="CH70" i="276"/>
  <c r="BV69" i="276"/>
  <c r="BS69" i="276"/>
  <c r="BV68" i="276"/>
  <c r="BS68" i="276"/>
  <c r="CC67" i="276"/>
  <c r="CC66" i="276"/>
  <c r="BV65" i="276"/>
  <c r="BV64" i="276"/>
  <c r="BS64" i="276"/>
  <c r="BV61" i="276"/>
  <c r="BS61" i="276"/>
  <c r="CM60" i="276"/>
  <c r="BV60" i="276"/>
  <c r="BS60" i="276"/>
  <c r="CM59" i="276"/>
  <c r="CC59" i="276"/>
  <c r="CC58" i="276"/>
  <c r="BV57" i="276"/>
  <c r="BV56" i="276"/>
  <c r="BS56" i="276"/>
  <c r="CH55" i="276"/>
  <c r="CH54" i="276"/>
  <c r="BV53" i="276"/>
  <c r="BV52" i="276"/>
  <c r="BS52" i="276"/>
  <c r="CC51" i="276"/>
  <c r="CC50" i="276"/>
  <c r="BV49" i="276"/>
  <c r="BS49" i="276"/>
  <c r="BV48" i="276"/>
  <c r="BS48" i="276"/>
  <c r="CT44" i="276"/>
  <c r="CP44" i="276"/>
  <c r="CK44" i="276"/>
  <c r="CF44" i="276"/>
  <c r="BY44" i="276"/>
  <c r="BV77" i="275"/>
  <c r="BS77" i="275"/>
  <c r="BV76" i="275"/>
  <c r="BS76" i="275"/>
  <c r="CC75" i="275"/>
  <c r="CC74" i="275"/>
  <c r="BV73" i="275"/>
  <c r="BV72" i="275"/>
  <c r="BS72" i="275"/>
  <c r="CH71" i="275"/>
  <c r="CH70" i="275"/>
  <c r="BV69" i="275"/>
  <c r="BS69" i="275"/>
  <c r="BV68" i="275"/>
  <c r="BS68" i="275"/>
  <c r="CC67" i="275"/>
  <c r="CC66" i="275"/>
  <c r="BV65" i="275"/>
  <c r="BV64" i="275"/>
  <c r="BS64" i="275"/>
  <c r="BV61" i="275"/>
  <c r="BS61" i="275"/>
  <c r="CM60" i="275"/>
  <c r="BV60" i="275"/>
  <c r="BS60" i="275"/>
  <c r="CM59" i="275"/>
  <c r="CC59" i="275"/>
  <c r="CC58" i="275"/>
  <c r="BV57" i="275"/>
  <c r="BV56" i="275"/>
  <c r="BS56" i="275"/>
  <c r="CH55" i="275"/>
  <c r="CH54" i="275"/>
  <c r="BV53" i="275"/>
  <c r="BV52" i="275"/>
  <c r="BS52" i="275"/>
  <c r="CC51" i="275"/>
  <c r="CC50" i="275"/>
  <c r="BV49" i="275"/>
  <c r="BS49" i="275"/>
  <c r="BV48" i="275"/>
  <c r="BS48" i="275"/>
  <c r="CT44" i="275"/>
  <c r="CP44" i="275"/>
  <c r="CK44" i="275"/>
  <c r="CF44" i="275"/>
  <c r="BY44" i="275"/>
  <c r="BV77" i="274"/>
  <c r="BS77" i="274"/>
  <c r="BV76" i="274"/>
  <c r="BS76" i="274"/>
  <c r="CC75" i="274"/>
  <c r="CC74" i="274"/>
  <c r="BV73" i="274"/>
  <c r="BV72" i="274"/>
  <c r="BS72" i="274"/>
  <c r="CH71" i="274"/>
  <c r="CH70" i="274"/>
  <c r="BV69" i="274"/>
  <c r="BS69" i="274"/>
  <c r="BV68" i="274"/>
  <c r="BS68" i="274"/>
  <c r="CC67" i="274"/>
  <c r="CC66" i="274"/>
  <c r="BV65" i="274"/>
  <c r="BV64" i="274"/>
  <c r="BS64" i="274"/>
  <c r="BV61" i="274"/>
  <c r="BS61" i="274"/>
  <c r="CM60" i="274"/>
  <c r="BV60" i="274"/>
  <c r="BS60" i="274"/>
  <c r="CM59" i="274"/>
  <c r="CC59" i="274"/>
  <c r="CC58" i="274"/>
  <c r="BV57" i="274"/>
  <c r="BV56" i="274"/>
  <c r="BS56" i="274"/>
  <c r="CH55" i="274"/>
  <c r="CH54" i="274"/>
  <c r="BV53" i="274"/>
  <c r="BV52" i="274"/>
  <c r="BS52" i="274"/>
  <c r="CC51" i="274"/>
  <c r="CC50" i="274"/>
  <c r="BV49" i="274"/>
  <c r="BS49" i="274"/>
  <c r="BV48" i="274"/>
  <c r="BS48" i="274"/>
  <c r="CT44" i="274"/>
  <c r="CP44" i="274"/>
  <c r="CK44" i="274"/>
  <c r="CF44" i="274"/>
  <c r="BY44" i="274"/>
  <c r="BV77" i="273"/>
  <c r="BS77" i="273"/>
  <c r="BV76" i="273"/>
  <c r="BS76" i="273"/>
  <c r="CC75" i="273"/>
  <c r="CC74" i="273"/>
  <c r="BV73" i="273"/>
  <c r="BV72" i="273"/>
  <c r="BS72" i="273"/>
  <c r="CH71" i="273"/>
  <c r="CH70" i="273"/>
  <c r="BV69" i="273"/>
  <c r="BS69" i="273"/>
  <c r="BV68" i="273"/>
  <c r="BS68" i="273"/>
  <c r="CC67" i="273"/>
  <c r="CC66" i="273"/>
  <c r="BV65" i="273"/>
  <c r="BV64" i="273"/>
  <c r="BS64" i="273"/>
  <c r="BV61" i="273"/>
  <c r="BS61" i="273"/>
  <c r="CM60" i="273"/>
  <c r="BV60" i="273"/>
  <c r="BS60" i="273"/>
  <c r="CM59" i="273"/>
  <c r="CC59" i="273"/>
  <c r="CC58" i="273"/>
  <c r="BV57" i="273"/>
  <c r="BV56" i="273"/>
  <c r="BS56" i="273"/>
  <c r="CH55" i="273"/>
  <c r="CH54" i="273"/>
  <c r="BV53" i="273"/>
  <c r="BV52" i="273"/>
  <c r="BS52" i="273"/>
  <c r="CC51" i="273"/>
  <c r="CC50" i="273"/>
  <c r="BV49" i="273"/>
  <c r="BS49" i="273"/>
  <c r="BV48" i="273"/>
  <c r="BS48" i="273"/>
  <c r="CT44" i="273"/>
  <c r="CP44" i="273"/>
  <c r="CK44" i="273"/>
  <c r="CF44" i="273"/>
  <c r="BY44" i="273"/>
  <c r="BV77" i="272"/>
  <c r="BS77" i="272"/>
  <c r="BV76" i="272"/>
  <c r="BS76" i="272"/>
  <c r="CC75" i="272"/>
  <c r="CC74" i="272"/>
  <c r="BV73" i="272"/>
  <c r="BV72" i="272"/>
  <c r="BS72" i="272"/>
  <c r="CH71" i="272"/>
  <c r="CH70" i="272"/>
  <c r="BV69" i="272"/>
  <c r="BS69" i="272"/>
  <c r="BV68" i="272"/>
  <c r="BS68" i="272"/>
  <c r="CC67" i="272"/>
  <c r="CC66" i="272"/>
  <c r="BV65" i="272"/>
  <c r="BV64" i="272"/>
  <c r="BS64" i="272"/>
  <c r="BV61" i="272"/>
  <c r="BS61" i="272"/>
  <c r="CM60" i="272"/>
  <c r="BV60" i="272"/>
  <c r="BS60" i="272"/>
  <c r="CM59" i="272"/>
  <c r="CC59" i="272"/>
  <c r="CC58" i="272"/>
  <c r="BV57" i="272"/>
  <c r="BV56" i="272"/>
  <c r="BS56" i="272"/>
  <c r="CH55" i="272"/>
  <c r="CH54" i="272"/>
  <c r="BV53" i="272"/>
  <c r="BV52" i="272"/>
  <c r="BS52" i="272"/>
  <c r="CC51" i="272"/>
  <c r="CC50" i="272"/>
  <c r="BV49" i="272"/>
  <c r="BS49" i="272"/>
  <c r="BV48" i="272"/>
  <c r="BS48" i="272"/>
  <c r="CT44" i="272"/>
  <c r="CP44" i="272"/>
  <c r="CK44" i="272"/>
  <c r="CF44" i="272"/>
  <c r="BY44" i="272"/>
  <c r="BV77" i="271"/>
  <c r="BS77" i="271"/>
  <c r="BV76" i="271"/>
  <c r="BS76" i="271"/>
  <c r="CC75" i="271"/>
  <c r="CC74" i="271"/>
  <c r="BV73" i="271"/>
  <c r="BV72" i="271"/>
  <c r="BS72" i="271"/>
  <c r="CH71" i="271"/>
  <c r="CH70" i="271"/>
  <c r="BV69" i="271"/>
  <c r="BS69" i="271"/>
  <c r="BV68" i="271"/>
  <c r="BS68" i="271"/>
  <c r="CC67" i="271"/>
  <c r="CC66" i="271"/>
  <c r="BV65" i="271"/>
  <c r="BV64" i="271"/>
  <c r="BS64" i="271"/>
  <c r="BV61" i="271"/>
  <c r="BS61" i="271"/>
  <c r="CM60" i="271"/>
  <c r="BV60" i="271"/>
  <c r="BS60" i="271"/>
  <c r="CM59" i="271"/>
  <c r="CC59" i="271"/>
  <c r="CC58" i="271"/>
  <c r="BV57" i="271"/>
  <c r="BV56" i="271"/>
  <c r="BS56" i="271"/>
  <c r="CH55" i="271"/>
  <c r="CH54" i="271"/>
  <c r="BV53" i="271"/>
  <c r="BV52" i="271"/>
  <c r="BS52" i="271"/>
  <c r="CC51" i="271"/>
  <c r="CC50" i="271"/>
  <c r="BV49" i="271"/>
  <c r="BS49" i="271"/>
  <c r="BV48" i="271"/>
  <c r="BS48" i="271"/>
  <c r="CT44" i="271"/>
  <c r="CP44" i="271"/>
  <c r="CK44" i="271"/>
  <c r="CF44" i="271"/>
  <c r="BY44" i="271"/>
  <c r="BV77" i="270"/>
  <c r="BS77" i="270"/>
  <c r="BV76" i="270"/>
  <c r="BS76" i="270"/>
  <c r="CC75" i="270"/>
  <c r="CC74" i="270"/>
  <c r="BV73" i="270"/>
  <c r="BV72" i="270"/>
  <c r="BS72" i="270"/>
  <c r="CH71" i="270"/>
  <c r="CH70" i="270"/>
  <c r="BV69" i="270"/>
  <c r="BS69" i="270"/>
  <c r="BV68" i="270"/>
  <c r="BS68" i="270"/>
  <c r="CC67" i="270"/>
  <c r="CC66" i="270"/>
  <c r="BV65" i="270"/>
  <c r="BV64" i="270"/>
  <c r="BS64" i="270"/>
  <c r="BV61" i="270"/>
  <c r="BS61" i="270"/>
  <c r="CM60" i="270"/>
  <c r="BV60" i="270"/>
  <c r="BS60" i="270"/>
  <c r="CM59" i="270"/>
  <c r="CC59" i="270"/>
  <c r="CC58" i="270"/>
  <c r="BV57" i="270"/>
  <c r="BV56" i="270"/>
  <c r="BS56" i="270"/>
  <c r="CH55" i="270"/>
  <c r="CH54" i="270"/>
  <c r="BV53" i="270"/>
  <c r="BV52" i="270"/>
  <c r="BS52" i="270"/>
  <c r="CC51" i="270"/>
  <c r="CC50" i="270"/>
  <c r="BV49" i="270"/>
  <c r="BS49" i="270"/>
  <c r="BV48" i="270"/>
  <c r="BS48" i="270"/>
  <c r="CT44" i="270"/>
  <c r="CP44" i="270"/>
  <c r="CK44" i="270"/>
  <c r="CF44" i="270"/>
  <c r="BY44" i="270"/>
  <c r="BV77" i="269"/>
  <c r="BS77" i="269"/>
  <c r="BV76" i="269"/>
  <c r="BS76" i="269"/>
  <c r="CC75" i="269"/>
  <c r="CC74" i="269"/>
  <c r="BV73" i="269"/>
  <c r="BV72" i="269"/>
  <c r="BS72" i="269"/>
  <c r="CH71" i="269"/>
  <c r="CH70" i="269"/>
  <c r="BV69" i="269"/>
  <c r="BS69" i="269"/>
  <c r="BV68" i="269"/>
  <c r="BS68" i="269"/>
  <c r="CC67" i="269"/>
  <c r="CC66" i="269"/>
  <c r="BV65" i="269"/>
  <c r="BV64" i="269"/>
  <c r="BS64" i="269"/>
  <c r="BV61" i="269"/>
  <c r="BS61" i="269"/>
  <c r="CM60" i="269"/>
  <c r="BV60" i="269"/>
  <c r="BS60" i="269"/>
  <c r="CM59" i="269"/>
  <c r="CC59" i="269"/>
  <c r="CC58" i="269"/>
  <c r="BV57" i="269"/>
  <c r="BV56" i="269"/>
  <c r="BS56" i="269"/>
  <c r="CH55" i="269"/>
  <c r="CH54" i="269"/>
  <c r="BV53" i="269"/>
  <c r="BV52" i="269"/>
  <c r="BS52" i="269"/>
  <c r="CC51" i="269"/>
  <c r="CC50" i="269"/>
  <c r="BV49" i="269"/>
  <c r="BS49" i="269"/>
  <c r="BV48" i="269"/>
  <c r="BS48" i="269"/>
  <c r="CT44" i="269"/>
  <c r="CP44" i="269"/>
  <c r="CK44" i="269"/>
  <c r="CF44" i="269"/>
  <c r="BY44" i="269"/>
  <c r="BV77" i="268"/>
  <c r="BS77" i="268"/>
  <c r="BV76" i="268"/>
  <c r="BS76" i="268"/>
  <c r="CC75" i="268"/>
  <c r="CC74" i="268"/>
  <c r="BV73" i="268"/>
  <c r="BV72" i="268"/>
  <c r="BS72" i="268"/>
  <c r="CH71" i="268"/>
  <c r="CH70" i="268"/>
  <c r="BV69" i="268"/>
  <c r="BS69" i="268"/>
  <c r="BV68" i="268"/>
  <c r="BS68" i="268"/>
  <c r="CC67" i="268"/>
  <c r="CC66" i="268"/>
  <c r="BV65" i="268"/>
  <c r="BV64" i="268"/>
  <c r="BS64" i="268"/>
  <c r="BV61" i="268"/>
  <c r="BS61" i="268"/>
  <c r="CM60" i="268"/>
  <c r="BV60" i="268"/>
  <c r="BS60" i="268"/>
  <c r="CM59" i="268"/>
  <c r="CC59" i="268"/>
  <c r="CC58" i="268"/>
  <c r="BV57" i="268"/>
  <c r="BV56" i="268"/>
  <c r="BS56" i="268"/>
  <c r="CH55" i="268"/>
  <c r="CH54" i="268"/>
  <c r="BV53" i="268"/>
  <c r="BV52" i="268"/>
  <c r="BS52" i="268"/>
  <c r="CC51" i="268"/>
  <c r="CC50" i="268"/>
  <c r="BV49" i="268"/>
  <c r="BS49" i="268"/>
  <c r="BV48" i="268"/>
  <c r="BS48" i="268"/>
  <c r="CT44" i="268"/>
  <c r="CP44" i="268"/>
  <c r="CK44" i="268"/>
  <c r="CF44" i="268"/>
  <c r="BY44" i="268"/>
  <c r="BV77" i="267"/>
  <c r="BS77" i="267"/>
  <c r="BV76" i="267"/>
  <c r="BS76" i="267"/>
  <c r="CC75" i="267"/>
  <c r="CC74" i="267"/>
  <c r="BV73" i="267"/>
  <c r="BV72" i="267"/>
  <c r="BS72" i="267"/>
  <c r="CH71" i="267"/>
  <c r="CH70" i="267"/>
  <c r="BV69" i="267"/>
  <c r="BS69" i="267"/>
  <c r="BV68" i="267"/>
  <c r="BS68" i="267"/>
  <c r="CC67" i="267"/>
  <c r="CC66" i="267"/>
  <c r="BV65" i="267"/>
  <c r="BV64" i="267"/>
  <c r="BS64" i="267"/>
  <c r="BV61" i="267"/>
  <c r="BS61" i="267"/>
  <c r="CM60" i="267"/>
  <c r="BV60" i="267"/>
  <c r="BS60" i="267"/>
  <c r="CM59" i="267"/>
  <c r="CC59" i="267"/>
  <c r="CC58" i="267"/>
  <c r="BV57" i="267"/>
  <c r="BV56" i="267"/>
  <c r="BS56" i="267"/>
  <c r="CH55" i="267"/>
  <c r="CH54" i="267"/>
  <c r="BV53" i="267"/>
  <c r="BV52" i="267"/>
  <c r="BS52" i="267"/>
  <c r="CC51" i="267"/>
  <c r="CC50" i="267"/>
  <c r="BV49" i="267"/>
  <c r="BS49" i="267"/>
  <c r="BV48" i="267"/>
  <c r="BS48" i="267"/>
  <c r="CT44" i="267"/>
  <c r="CP44" i="267"/>
  <c r="CK44" i="267"/>
  <c r="CF44" i="267"/>
  <c r="BY44" i="267"/>
  <c r="BV77" i="266"/>
  <c r="BS77" i="266"/>
  <c r="BV76" i="266"/>
  <c r="BS76" i="266"/>
  <c r="CC75" i="266"/>
  <c r="CC74" i="266"/>
  <c r="BV73" i="266"/>
  <c r="BV72" i="266"/>
  <c r="BS72" i="266"/>
  <c r="CH71" i="266"/>
  <c r="CH70" i="266"/>
  <c r="BV69" i="266"/>
  <c r="BS69" i="266"/>
  <c r="BV68" i="266"/>
  <c r="BS68" i="266"/>
  <c r="CC67" i="266"/>
  <c r="CC66" i="266"/>
  <c r="BV65" i="266"/>
  <c r="BV64" i="266"/>
  <c r="BS64" i="266"/>
  <c r="BV61" i="266"/>
  <c r="BS61" i="266"/>
  <c r="CM60" i="266"/>
  <c r="BV60" i="266"/>
  <c r="BS60" i="266"/>
  <c r="CM59" i="266"/>
  <c r="CC59" i="266"/>
  <c r="CC58" i="266"/>
  <c r="BV57" i="266"/>
  <c r="BV56" i="266"/>
  <c r="BS56" i="266"/>
  <c r="CH55" i="266"/>
  <c r="CH54" i="266"/>
  <c r="BV53" i="266"/>
  <c r="BV52" i="266"/>
  <c r="BS52" i="266"/>
  <c r="CC51" i="266"/>
  <c r="CC50" i="266"/>
  <c r="BV49" i="266"/>
  <c r="BS49" i="266"/>
  <c r="BV48" i="266"/>
  <c r="BS48" i="266"/>
  <c r="CT44" i="266"/>
  <c r="CP44" i="266"/>
  <c r="CK44" i="266"/>
  <c r="CF44" i="266"/>
  <c r="BY44" i="266"/>
  <c r="BV77" i="250"/>
  <c r="BS77" i="250"/>
  <c r="BV76" i="250"/>
  <c r="BS76" i="250"/>
  <c r="CC75" i="250"/>
  <c r="CC74" i="250"/>
  <c r="BV73" i="250"/>
  <c r="BV72" i="250"/>
  <c r="BS72" i="250"/>
  <c r="CH71" i="250"/>
  <c r="CH70" i="250"/>
  <c r="BV69" i="250"/>
  <c r="BS69" i="250"/>
  <c r="BV68" i="250"/>
  <c r="BS68" i="250"/>
  <c r="CC67" i="250"/>
  <c r="CC66" i="250"/>
  <c r="BV65" i="250"/>
  <c r="BV64" i="250"/>
  <c r="BS64" i="250"/>
  <c r="BV61" i="250"/>
  <c r="BS61" i="250"/>
  <c r="CM60" i="250"/>
  <c r="BV60" i="250"/>
  <c r="BS60" i="250"/>
  <c r="CM59" i="250"/>
  <c r="CC59" i="250"/>
  <c r="CC58" i="250"/>
  <c r="BV57" i="250"/>
  <c r="BV56" i="250"/>
  <c r="BS56" i="250"/>
  <c r="CH55" i="250"/>
  <c r="CH54" i="250"/>
  <c r="BV53" i="250"/>
  <c r="BV52" i="250"/>
  <c r="BS52" i="250"/>
  <c r="CC51" i="250"/>
  <c r="CC50" i="250"/>
  <c r="BV49" i="250"/>
  <c r="BS49" i="250"/>
  <c r="BV48" i="250"/>
  <c r="BS48" i="250"/>
  <c r="CT44" i="250"/>
  <c r="CP44" i="250"/>
  <c r="CK44" i="250"/>
  <c r="CF44" i="250"/>
  <c r="BY44" i="250"/>
  <c r="BV77" i="264"/>
  <c r="BS77" i="264"/>
  <c r="BV76" i="264"/>
  <c r="BS76" i="264"/>
  <c r="CC75" i="264"/>
  <c r="CC74" i="264"/>
  <c r="BV73" i="264"/>
  <c r="BV72" i="264"/>
  <c r="BS72" i="264"/>
  <c r="CH71" i="264"/>
  <c r="CH70" i="264"/>
  <c r="BV69" i="264"/>
  <c r="BS69" i="264"/>
  <c r="BV68" i="264"/>
  <c r="BS68" i="264"/>
  <c r="CC67" i="264"/>
  <c r="CC66" i="264"/>
  <c r="BV65" i="264"/>
  <c r="BV64" i="264"/>
  <c r="BS64" i="264"/>
  <c r="BV61" i="264"/>
  <c r="BS61" i="264"/>
  <c r="CM60" i="264"/>
  <c r="BV60" i="264"/>
  <c r="BS60" i="264"/>
  <c r="CM59" i="264"/>
  <c r="CC59" i="264"/>
  <c r="CC58" i="264"/>
  <c r="BV57" i="264"/>
  <c r="BV56" i="264"/>
  <c r="BS56" i="264"/>
  <c r="CH55" i="264"/>
  <c r="CH54" i="264"/>
  <c r="BV53" i="264"/>
  <c r="BV52" i="264"/>
  <c r="BS52" i="264"/>
  <c r="CC51" i="264"/>
  <c r="CC50" i="264"/>
  <c r="BV49" i="264"/>
  <c r="BS49" i="264"/>
  <c r="BV48" i="264"/>
  <c r="BS48" i="264"/>
  <c r="CT44" i="264"/>
  <c r="CP44" i="264"/>
  <c r="CK44" i="264"/>
  <c r="CF44" i="264"/>
  <c r="BY44" i="264"/>
  <c r="BV77" i="263"/>
  <c r="BS77" i="263"/>
  <c r="BV76" i="263"/>
  <c r="BS76" i="263"/>
  <c r="CC75" i="263"/>
  <c r="CC74" i="263"/>
  <c r="BV73" i="263"/>
  <c r="BV72" i="263"/>
  <c r="BS72" i="263"/>
  <c r="CH71" i="263"/>
  <c r="CH70" i="263"/>
  <c r="BV69" i="263"/>
  <c r="BS69" i="263"/>
  <c r="BV68" i="263"/>
  <c r="BS68" i="263"/>
  <c r="CC67" i="263"/>
  <c r="CC66" i="263"/>
  <c r="BV65" i="263"/>
  <c r="BV64" i="263"/>
  <c r="BS64" i="263"/>
  <c r="BV61" i="263"/>
  <c r="BS61" i="263"/>
  <c r="CM60" i="263"/>
  <c r="BV60" i="263"/>
  <c r="BS60" i="263"/>
  <c r="CM59" i="263"/>
  <c r="CC59" i="263"/>
  <c r="CC58" i="263"/>
  <c r="BV57" i="263"/>
  <c r="BV56" i="263"/>
  <c r="BS56" i="263"/>
  <c r="CH55" i="263"/>
  <c r="CH54" i="263"/>
  <c r="BV53" i="263"/>
  <c r="BV52" i="263"/>
  <c r="BS52" i="263"/>
  <c r="CC51" i="263"/>
  <c r="CC50" i="263"/>
  <c r="BV49" i="263"/>
  <c r="BS49" i="263"/>
  <c r="BV48" i="263"/>
  <c r="BS48" i="263"/>
  <c r="CT44" i="263"/>
  <c r="CP44" i="263"/>
  <c r="CK44" i="263"/>
  <c r="CF44" i="263"/>
  <c r="BY44" i="263"/>
  <c r="BV77" i="262"/>
  <c r="BS77" i="262"/>
  <c r="BV76" i="262"/>
  <c r="BS76" i="262"/>
  <c r="CC75" i="262"/>
  <c r="CC74" i="262"/>
  <c r="BV73" i="262"/>
  <c r="BV72" i="262"/>
  <c r="BS72" i="262"/>
  <c r="CH71" i="262"/>
  <c r="CH70" i="262"/>
  <c r="BV69" i="262"/>
  <c r="BS69" i="262"/>
  <c r="BV68" i="262"/>
  <c r="BS68" i="262"/>
  <c r="CC67" i="262"/>
  <c r="CC66" i="262"/>
  <c r="BV65" i="262"/>
  <c r="BV64" i="262"/>
  <c r="BS64" i="262"/>
  <c r="BV61" i="262"/>
  <c r="BS61" i="262"/>
  <c r="CM60" i="262"/>
  <c r="BV60" i="262"/>
  <c r="BS60" i="262"/>
  <c r="CM59" i="262"/>
  <c r="CC59" i="262"/>
  <c r="CC58" i="262"/>
  <c r="BV57" i="262"/>
  <c r="BV56" i="262"/>
  <c r="BS56" i="262"/>
  <c r="CH55" i="262"/>
  <c r="CH54" i="262"/>
  <c r="BV53" i="262"/>
  <c r="BV52" i="262"/>
  <c r="BS52" i="262"/>
  <c r="CC51" i="262"/>
  <c r="CC50" i="262"/>
  <c r="BV49" i="262"/>
  <c r="BS49" i="262"/>
  <c r="BV48" i="262"/>
  <c r="BS48" i="262"/>
  <c r="CT44" i="262"/>
  <c r="CP44" i="262"/>
  <c r="CK44" i="262"/>
  <c r="CF44" i="262"/>
  <c r="BY44" i="262"/>
  <c r="BV77" i="261"/>
  <c r="BS77" i="261"/>
  <c r="BV76" i="261"/>
  <c r="BS76" i="261"/>
  <c r="CC75" i="261"/>
  <c r="CC74" i="261"/>
  <c r="BV73" i="261"/>
  <c r="BV72" i="261"/>
  <c r="BS72" i="261"/>
  <c r="CH71" i="261"/>
  <c r="CH70" i="261"/>
  <c r="BV69" i="261"/>
  <c r="BS69" i="261"/>
  <c r="BV68" i="261"/>
  <c r="BS68" i="261"/>
  <c r="CC67" i="261"/>
  <c r="CC66" i="261"/>
  <c r="BV65" i="261"/>
  <c r="BV64" i="261"/>
  <c r="BS64" i="261"/>
  <c r="BV61" i="261"/>
  <c r="BS61" i="261"/>
  <c r="CM60" i="261"/>
  <c r="BV60" i="261"/>
  <c r="BS60" i="261"/>
  <c r="CM59" i="261"/>
  <c r="CC59" i="261"/>
  <c r="CC58" i="261"/>
  <c r="BV57" i="261"/>
  <c r="BV56" i="261"/>
  <c r="BS56" i="261"/>
  <c r="CH55" i="261"/>
  <c r="CH54" i="261"/>
  <c r="BV53" i="261"/>
  <c r="BV52" i="261"/>
  <c r="BS52" i="261"/>
  <c r="CC51" i="261"/>
  <c r="CC50" i="261"/>
  <c r="BV49" i="261"/>
  <c r="BS49" i="261"/>
  <c r="BV48" i="261"/>
  <c r="BS48" i="261"/>
  <c r="CT44" i="261"/>
  <c r="CP44" i="261"/>
  <c r="CK44" i="261"/>
  <c r="CF44" i="261"/>
  <c r="BY44" i="261"/>
  <c r="BV77" i="260"/>
  <c r="BS77" i="260"/>
  <c r="BV76" i="260"/>
  <c r="BS76" i="260"/>
  <c r="CC75" i="260"/>
  <c r="CC74" i="260"/>
  <c r="BV73" i="260"/>
  <c r="BV72" i="260"/>
  <c r="BS72" i="260"/>
  <c r="CH71" i="260"/>
  <c r="CH70" i="260"/>
  <c r="BV69" i="260"/>
  <c r="BS69" i="260"/>
  <c r="BV68" i="260"/>
  <c r="BS68" i="260"/>
  <c r="CC67" i="260"/>
  <c r="CC66" i="260"/>
  <c r="BV65" i="260"/>
  <c r="BV64" i="260"/>
  <c r="BS64" i="260"/>
  <c r="BV61" i="260"/>
  <c r="BS61" i="260"/>
  <c r="CM60" i="260"/>
  <c r="BV60" i="260"/>
  <c r="BS60" i="260"/>
  <c r="CM59" i="260"/>
  <c r="CC59" i="260"/>
  <c r="CC58" i="260"/>
  <c r="BV57" i="260"/>
  <c r="BV56" i="260"/>
  <c r="BS56" i="260"/>
  <c r="CH55" i="260"/>
  <c r="CH54" i="260"/>
  <c r="BV53" i="260"/>
  <c r="BV52" i="260"/>
  <c r="BS52" i="260"/>
  <c r="CC51" i="260"/>
  <c r="CC50" i="260"/>
  <c r="BV49" i="260"/>
  <c r="BS49" i="260"/>
  <c r="BV48" i="260"/>
  <c r="BS48" i="260"/>
  <c r="CT44" i="260"/>
  <c r="CP44" i="260"/>
  <c r="CK44" i="260"/>
  <c r="CF44" i="260"/>
  <c r="BY44" i="260"/>
  <c r="BV77" i="259"/>
  <c r="BS77" i="259"/>
  <c r="BV76" i="259"/>
  <c r="BS76" i="259"/>
  <c r="CC75" i="259"/>
  <c r="CC74" i="259"/>
  <c r="BV73" i="259"/>
  <c r="BV72" i="259"/>
  <c r="BS72" i="259"/>
  <c r="CH71" i="259"/>
  <c r="CH70" i="259"/>
  <c r="BV69" i="259"/>
  <c r="BS69" i="259"/>
  <c r="BV68" i="259"/>
  <c r="BS68" i="259"/>
  <c r="CC67" i="259"/>
  <c r="CC66" i="259"/>
  <c r="BV65" i="259"/>
  <c r="BV64" i="259"/>
  <c r="BS64" i="259"/>
  <c r="BV61" i="259"/>
  <c r="BS61" i="259"/>
  <c r="CM60" i="259"/>
  <c r="BV60" i="259"/>
  <c r="BS60" i="259"/>
  <c r="CM59" i="259"/>
  <c r="CC59" i="259"/>
  <c r="CC58" i="259"/>
  <c r="BV57" i="259"/>
  <c r="BV56" i="259"/>
  <c r="BS56" i="259"/>
  <c r="CH55" i="259"/>
  <c r="CH54" i="259"/>
  <c r="BV53" i="259"/>
  <c r="BV52" i="259"/>
  <c r="BS52" i="259"/>
  <c r="CC51" i="259"/>
  <c r="CC50" i="259"/>
  <c r="BV49" i="259"/>
  <c r="BS49" i="259"/>
  <c r="BV48" i="259"/>
  <c r="BS48" i="259"/>
  <c r="CT44" i="259"/>
  <c r="CP44" i="259"/>
  <c r="CK44" i="259"/>
  <c r="CF44" i="259"/>
  <c r="BY44" i="259"/>
  <c r="BV77" i="258"/>
  <c r="BS77" i="258"/>
  <c r="BV76" i="258"/>
  <c r="BS76" i="258"/>
  <c r="CC75" i="258"/>
  <c r="CC74" i="258"/>
  <c r="BV73" i="258"/>
  <c r="BV72" i="258"/>
  <c r="BS72" i="258"/>
  <c r="CH71" i="258"/>
  <c r="CH70" i="258"/>
  <c r="BV69" i="258"/>
  <c r="BS69" i="258"/>
  <c r="BV68" i="258"/>
  <c r="BS68" i="258"/>
  <c r="CC67" i="258"/>
  <c r="CC66" i="258"/>
  <c r="BV65" i="258"/>
  <c r="BV64" i="258"/>
  <c r="BS64" i="258"/>
  <c r="BV61" i="258"/>
  <c r="BS61" i="258"/>
  <c r="CM60" i="258"/>
  <c r="BV60" i="258"/>
  <c r="BS60" i="258"/>
  <c r="CM59" i="258"/>
  <c r="CC59" i="258"/>
  <c r="CC58" i="258"/>
  <c r="BV57" i="258"/>
  <c r="BV56" i="258"/>
  <c r="BS56" i="258"/>
  <c r="CH55" i="258"/>
  <c r="CH54" i="258"/>
  <c r="BV53" i="258"/>
  <c r="BV52" i="258"/>
  <c r="BS52" i="258"/>
  <c r="CC51" i="258"/>
  <c r="CC50" i="258"/>
  <c r="BV49" i="258"/>
  <c r="BS49" i="258"/>
  <c r="BV48" i="258"/>
  <c r="BS48" i="258"/>
  <c r="CT44" i="258"/>
  <c r="CP44" i="258"/>
  <c r="CK44" i="258"/>
  <c r="CF44" i="258"/>
  <c r="BY44" i="258"/>
  <c r="BV77" i="257"/>
  <c r="BS77" i="257"/>
  <c r="BV76" i="257"/>
  <c r="BS76" i="257"/>
  <c r="CC75" i="257"/>
  <c r="CC74" i="257"/>
  <c r="BV73" i="257"/>
  <c r="BV72" i="257"/>
  <c r="BS72" i="257"/>
  <c r="CH71" i="257"/>
  <c r="CH70" i="257"/>
  <c r="BV69" i="257"/>
  <c r="BS69" i="257"/>
  <c r="BV68" i="257"/>
  <c r="BS68" i="257"/>
  <c r="CC67" i="257"/>
  <c r="CC66" i="257"/>
  <c r="BV65" i="257"/>
  <c r="BV64" i="257"/>
  <c r="BS64" i="257"/>
  <c r="BV61" i="257"/>
  <c r="BS61" i="257"/>
  <c r="CM60" i="257"/>
  <c r="BV60" i="257"/>
  <c r="BS60" i="257"/>
  <c r="CM59" i="257"/>
  <c r="CC59" i="257"/>
  <c r="CC58" i="257"/>
  <c r="BV57" i="257"/>
  <c r="BV56" i="257"/>
  <c r="BS56" i="257"/>
  <c r="CH55" i="257"/>
  <c r="CH54" i="257"/>
  <c r="BV53" i="257"/>
  <c r="BV52" i="257"/>
  <c r="BS52" i="257"/>
  <c r="CC51" i="257"/>
  <c r="CC50" i="257"/>
  <c r="BV49" i="257"/>
  <c r="BS49" i="257"/>
  <c r="BV48" i="257"/>
  <c r="BS48" i="257"/>
  <c r="CT44" i="257"/>
  <c r="CP44" i="257"/>
  <c r="CK44" i="257"/>
  <c r="CF44" i="257"/>
  <c r="BY44" i="257"/>
  <c r="BV77" i="265"/>
  <c r="BS77" i="265"/>
  <c r="BV76" i="265"/>
  <c r="BS76" i="265"/>
  <c r="CC75" i="265"/>
  <c r="CC74" i="265"/>
  <c r="BV73" i="265"/>
  <c r="BV72" i="265"/>
  <c r="BS72" i="265"/>
  <c r="CH71" i="265"/>
  <c r="CH70" i="265"/>
  <c r="BV69" i="265"/>
  <c r="BS69" i="265"/>
  <c r="BV68" i="265"/>
  <c r="BS68" i="265"/>
  <c r="CC67" i="265"/>
  <c r="CC66" i="265"/>
  <c r="BV65" i="265"/>
  <c r="BV64" i="265"/>
  <c r="BS64" i="265"/>
  <c r="BV61" i="265"/>
  <c r="BS61" i="265"/>
  <c r="CM60" i="265"/>
  <c r="BV60" i="265"/>
  <c r="BS60" i="265"/>
  <c r="CM59" i="265"/>
  <c r="CC59" i="265"/>
  <c r="CC58" i="265"/>
  <c r="BV57" i="265"/>
  <c r="BV56" i="265"/>
  <c r="BS56" i="265"/>
  <c r="CH55" i="265"/>
  <c r="CH54" i="265"/>
  <c r="BV53" i="265"/>
  <c r="BV52" i="265"/>
  <c r="BS52" i="265"/>
  <c r="CC51" i="265"/>
  <c r="CC50" i="265"/>
  <c r="BV49" i="265"/>
  <c r="BS49" i="265"/>
  <c r="BV48" i="265"/>
  <c r="BS48" i="265"/>
  <c r="CT44" i="265"/>
  <c r="CP44" i="265"/>
  <c r="CK44" i="265"/>
  <c r="CF44" i="265"/>
  <c r="BY44" i="265"/>
  <c r="CT44" i="66" l="1"/>
  <c r="CP44" i="66"/>
  <c r="CK44" i="66"/>
  <c r="CF44" i="66"/>
  <c r="BY44" i="66"/>
  <c r="CM60" i="66"/>
  <c r="CM59" i="66"/>
  <c r="AL70" i="304" l="1"/>
  <c r="AW70" i="304" s="1"/>
  <c r="AK70" i="304"/>
  <c r="AV70" i="304" s="1"/>
  <c r="AJ70" i="304"/>
  <c r="AU70" i="304" s="1"/>
  <c r="AL69" i="304"/>
  <c r="AW69" i="304" s="1"/>
  <c r="AK69" i="304"/>
  <c r="AV69" i="304" s="1"/>
  <c r="AJ69" i="304"/>
  <c r="AU69" i="304" s="1"/>
  <c r="AL68" i="304"/>
  <c r="AW68" i="304" s="1"/>
  <c r="AK68" i="304"/>
  <c r="AV68" i="304" s="1"/>
  <c r="AJ68" i="304"/>
  <c r="AU68" i="304" s="1"/>
  <c r="AL67" i="304"/>
  <c r="AW67" i="304" s="1"/>
  <c r="AK67" i="304"/>
  <c r="AV67" i="304" s="1"/>
  <c r="AJ67" i="304"/>
  <c r="AU67" i="304" s="1"/>
  <c r="AL59" i="304"/>
  <c r="AW59" i="304" s="1"/>
  <c r="AK59" i="304"/>
  <c r="AV59" i="304" s="1"/>
  <c r="AJ59" i="304"/>
  <c r="AU59" i="304" s="1"/>
  <c r="AL58" i="304"/>
  <c r="AW58" i="304" s="1"/>
  <c r="AK58" i="304"/>
  <c r="AV58" i="304" s="1"/>
  <c r="AJ58" i="304"/>
  <c r="AU58" i="304" s="1"/>
  <c r="AL57" i="304"/>
  <c r="AW57" i="304" s="1"/>
  <c r="AK57" i="304"/>
  <c r="AV57" i="304" s="1"/>
  <c r="AJ57" i="304"/>
  <c r="AU57" i="304" s="1"/>
  <c r="AL56" i="304"/>
  <c r="AW56" i="304" s="1"/>
  <c r="AK56" i="304"/>
  <c r="AV56" i="304" s="1"/>
  <c r="AJ56" i="304"/>
  <c r="AU56" i="304" s="1"/>
  <c r="AL48" i="304"/>
  <c r="AW48" i="304" s="1"/>
  <c r="AK48" i="304"/>
  <c r="AV48" i="304" s="1"/>
  <c r="AJ48" i="304"/>
  <c r="AU48" i="304" s="1"/>
  <c r="AL47" i="304"/>
  <c r="AW47" i="304" s="1"/>
  <c r="AK47" i="304"/>
  <c r="AV47" i="304" s="1"/>
  <c r="AJ47" i="304"/>
  <c r="AU47" i="304" s="1"/>
  <c r="AL46" i="304"/>
  <c r="AW46" i="304" s="1"/>
  <c r="AK46" i="304"/>
  <c r="AV46" i="304" s="1"/>
  <c r="AJ46" i="304"/>
  <c r="AU46" i="304" s="1"/>
  <c r="AL45" i="304"/>
  <c r="AW45" i="304" s="1"/>
  <c r="AK45" i="304"/>
  <c r="AV45" i="304" s="1"/>
  <c r="AJ45" i="304"/>
  <c r="AU45" i="304" s="1"/>
  <c r="AL37" i="304"/>
  <c r="AW37" i="304" s="1"/>
  <c r="AK37" i="304"/>
  <c r="AV37" i="304" s="1"/>
  <c r="AJ37" i="304"/>
  <c r="AU37" i="304" s="1"/>
  <c r="AL36" i="304"/>
  <c r="AW36" i="304" s="1"/>
  <c r="AK36" i="304"/>
  <c r="AV36" i="304" s="1"/>
  <c r="AJ36" i="304"/>
  <c r="AU36" i="304" s="1"/>
  <c r="AL35" i="304"/>
  <c r="AW35" i="304" s="1"/>
  <c r="AK35" i="304"/>
  <c r="AV35" i="304" s="1"/>
  <c r="AJ35" i="304"/>
  <c r="AU35" i="304" s="1"/>
  <c r="AL34" i="304"/>
  <c r="AW34" i="304" s="1"/>
  <c r="AK34" i="304"/>
  <c r="AV34" i="304" s="1"/>
  <c r="AJ34" i="304"/>
  <c r="AU34" i="304" s="1"/>
  <c r="AL26" i="304"/>
  <c r="AW26" i="304" s="1"/>
  <c r="AK26" i="304"/>
  <c r="AV26" i="304" s="1"/>
  <c r="AJ26" i="304"/>
  <c r="AU26" i="304" s="1"/>
  <c r="AL25" i="304"/>
  <c r="AW25" i="304" s="1"/>
  <c r="AK25" i="304"/>
  <c r="AV25" i="304" s="1"/>
  <c r="AJ25" i="304"/>
  <c r="AU25" i="304" s="1"/>
  <c r="AL24" i="304"/>
  <c r="AW24" i="304" s="1"/>
  <c r="AK24" i="304"/>
  <c r="AV24" i="304" s="1"/>
  <c r="AJ24" i="304"/>
  <c r="AU24" i="304" s="1"/>
  <c r="AL23" i="304"/>
  <c r="AW23" i="304" s="1"/>
  <c r="AK23" i="304"/>
  <c r="AV23" i="304" s="1"/>
  <c r="AJ23" i="304"/>
  <c r="AU23" i="304" s="1"/>
  <c r="AL15" i="304"/>
  <c r="AW15" i="304" s="1"/>
  <c r="AK15" i="304"/>
  <c r="AV15" i="304" s="1"/>
  <c r="AJ15" i="304"/>
  <c r="AU15" i="304" s="1"/>
  <c r="AL14" i="304"/>
  <c r="AW14" i="304" s="1"/>
  <c r="AK14" i="304"/>
  <c r="AV14" i="304" s="1"/>
  <c r="AJ14" i="304"/>
  <c r="AU14" i="304" s="1"/>
  <c r="AL13" i="304"/>
  <c r="AW13" i="304" s="1"/>
  <c r="AK13" i="304"/>
  <c r="AV13" i="304" s="1"/>
  <c r="AJ13" i="304"/>
  <c r="AU13" i="304" s="1"/>
  <c r="AL12" i="304"/>
  <c r="AW12" i="304" s="1"/>
  <c r="AK12" i="304"/>
  <c r="AV12" i="304" s="1"/>
  <c r="AJ12" i="304"/>
  <c r="AU12" i="304" s="1"/>
  <c r="AL70" i="303"/>
  <c r="AW70" i="303" s="1"/>
  <c r="AK70" i="303"/>
  <c r="AV70" i="303" s="1"/>
  <c r="AJ70" i="303"/>
  <c r="AU70" i="303" s="1"/>
  <c r="AL69" i="303"/>
  <c r="AW69" i="303" s="1"/>
  <c r="AK69" i="303"/>
  <c r="AV69" i="303" s="1"/>
  <c r="AJ69" i="303"/>
  <c r="AU69" i="303" s="1"/>
  <c r="AL68" i="303"/>
  <c r="AW68" i="303" s="1"/>
  <c r="AK68" i="303"/>
  <c r="AV68" i="303" s="1"/>
  <c r="AJ68" i="303"/>
  <c r="AU68" i="303" s="1"/>
  <c r="AL67" i="303"/>
  <c r="AW67" i="303" s="1"/>
  <c r="AK67" i="303"/>
  <c r="AV67" i="303" s="1"/>
  <c r="AJ67" i="303"/>
  <c r="AU67" i="303" s="1"/>
  <c r="AL59" i="303"/>
  <c r="AW59" i="303" s="1"/>
  <c r="AK59" i="303"/>
  <c r="AV59" i="303" s="1"/>
  <c r="AJ59" i="303"/>
  <c r="AU59" i="303" s="1"/>
  <c r="AL58" i="303"/>
  <c r="AW58" i="303" s="1"/>
  <c r="AK58" i="303"/>
  <c r="AV58" i="303" s="1"/>
  <c r="AJ58" i="303"/>
  <c r="AU58" i="303" s="1"/>
  <c r="AL57" i="303"/>
  <c r="AW57" i="303" s="1"/>
  <c r="AK57" i="303"/>
  <c r="AV57" i="303" s="1"/>
  <c r="AJ57" i="303"/>
  <c r="AU57" i="303" s="1"/>
  <c r="AL56" i="303"/>
  <c r="AW56" i="303" s="1"/>
  <c r="AK56" i="303"/>
  <c r="AV56" i="303" s="1"/>
  <c r="AJ56" i="303"/>
  <c r="AU56" i="303" s="1"/>
  <c r="AL48" i="303"/>
  <c r="AW48" i="303" s="1"/>
  <c r="AK48" i="303"/>
  <c r="AV48" i="303" s="1"/>
  <c r="AJ48" i="303"/>
  <c r="AU48" i="303" s="1"/>
  <c r="AL47" i="303"/>
  <c r="AW47" i="303" s="1"/>
  <c r="AK47" i="303"/>
  <c r="AV47" i="303" s="1"/>
  <c r="AJ47" i="303"/>
  <c r="AU47" i="303" s="1"/>
  <c r="AL46" i="303"/>
  <c r="AW46" i="303" s="1"/>
  <c r="AK46" i="303"/>
  <c r="AV46" i="303" s="1"/>
  <c r="AJ46" i="303"/>
  <c r="AU46" i="303" s="1"/>
  <c r="AL45" i="303"/>
  <c r="AW45" i="303" s="1"/>
  <c r="AK45" i="303"/>
  <c r="AV45" i="303" s="1"/>
  <c r="AJ45" i="303"/>
  <c r="AU45" i="303" s="1"/>
  <c r="AL37" i="303"/>
  <c r="AW37" i="303" s="1"/>
  <c r="AK37" i="303"/>
  <c r="AV37" i="303" s="1"/>
  <c r="AJ37" i="303"/>
  <c r="AL36" i="303"/>
  <c r="AW36" i="303" s="1"/>
  <c r="AK36" i="303"/>
  <c r="AV36" i="303" s="1"/>
  <c r="AJ36" i="303"/>
  <c r="AL35" i="303"/>
  <c r="AW35" i="303" s="1"/>
  <c r="AK35" i="303"/>
  <c r="AV35" i="303" s="1"/>
  <c r="AJ35" i="303"/>
  <c r="AL34" i="303"/>
  <c r="AW34" i="303" s="1"/>
  <c r="AK34" i="303"/>
  <c r="AV34" i="303" s="1"/>
  <c r="AJ34" i="303"/>
  <c r="AL26" i="303"/>
  <c r="AW26" i="303" s="1"/>
  <c r="AK26" i="303"/>
  <c r="AV26" i="303" s="1"/>
  <c r="AJ26" i="303"/>
  <c r="AL25" i="303"/>
  <c r="AW25" i="303" s="1"/>
  <c r="AK25" i="303"/>
  <c r="AV25" i="303" s="1"/>
  <c r="AJ25" i="303"/>
  <c r="AL24" i="303"/>
  <c r="AW24" i="303" s="1"/>
  <c r="AK24" i="303"/>
  <c r="AV24" i="303" s="1"/>
  <c r="AJ24" i="303"/>
  <c r="AL23" i="303"/>
  <c r="AW23" i="303" s="1"/>
  <c r="AK23" i="303"/>
  <c r="AV23" i="303" s="1"/>
  <c r="AJ23" i="303"/>
  <c r="AL15" i="303"/>
  <c r="AW15" i="303" s="1"/>
  <c r="AK15" i="303"/>
  <c r="AV15" i="303" s="1"/>
  <c r="AJ15" i="303"/>
  <c r="AL14" i="303"/>
  <c r="AW14" i="303" s="1"/>
  <c r="AK14" i="303"/>
  <c r="AV14" i="303" s="1"/>
  <c r="AJ14" i="303"/>
  <c r="AU14" i="303" s="1"/>
  <c r="AL13" i="303"/>
  <c r="AW13" i="303" s="1"/>
  <c r="AK13" i="303"/>
  <c r="AV13" i="303" s="1"/>
  <c r="AJ13" i="303"/>
  <c r="AU13" i="303" s="1"/>
  <c r="AL12" i="303"/>
  <c r="AW12" i="303" s="1"/>
  <c r="AK12" i="303"/>
  <c r="AV12" i="303" s="1"/>
  <c r="AJ12" i="303"/>
  <c r="AU12" i="303" s="1"/>
  <c r="AL70" i="302"/>
  <c r="AW70" i="302" s="1"/>
  <c r="AK70" i="302"/>
  <c r="AV70" i="302" s="1"/>
  <c r="AJ70" i="302"/>
  <c r="AU70" i="302" s="1"/>
  <c r="AL69" i="302"/>
  <c r="AW69" i="302" s="1"/>
  <c r="AK69" i="302"/>
  <c r="AV69" i="302" s="1"/>
  <c r="AJ69" i="302"/>
  <c r="AU69" i="302" s="1"/>
  <c r="AL68" i="302"/>
  <c r="AW68" i="302" s="1"/>
  <c r="AK68" i="302"/>
  <c r="AV68" i="302" s="1"/>
  <c r="AJ68" i="302"/>
  <c r="AU68" i="302" s="1"/>
  <c r="AL67" i="302"/>
  <c r="AW67" i="302" s="1"/>
  <c r="AK67" i="302"/>
  <c r="AV67" i="302" s="1"/>
  <c r="AJ67" i="302"/>
  <c r="AU67" i="302" s="1"/>
  <c r="AL59" i="302"/>
  <c r="AW59" i="302" s="1"/>
  <c r="AK59" i="302"/>
  <c r="AV59" i="302" s="1"/>
  <c r="AJ59" i="302"/>
  <c r="AU59" i="302" s="1"/>
  <c r="AL58" i="302"/>
  <c r="AW58" i="302" s="1"/>
  <c r="AK58" i="302"/>
  <c r="AV58" i="302" s="1"/>
  <c r="AJ58" i="302"/>
  <c r="AU58" i="302" s="1"/>
  <c r="AL57" i="302"/>
  <c r="AW57" i="302" s="1"/>
  <c r="AK57" i="302"/>
  <c r="AV57" i="302" s="1"/>
  <c r="AJ57" i="302"/>
  <c r="AU57" i="302" s="1"/>
  <c r="AL56" i="302"/>
  <c r="AW56" i="302" s="1"/>
  <c r="AK56" i="302"/>
  <c r="AV56" i="302" s="1"/>
  <c r="AJ56" i="302"/>
  <c r="AU56" i="302" s="1"/>
  <c r="AL48" i="302"/>
  <c r="AW48" i="302" s="1"/>
  <c r="AK48" i="302"/>
  <c r="AV48" i="302" s="1"/>
  <c r="AJ48" i="302"/>
  <c r="AU48" i="302" s="1"/>
  <c r="AL47" i="302"/>
  <c r="AW47" i="302" s="1"/>
  <c r="AK47" i="302"/>
  <c r="AV47" i="302" s="1"/>
  <c r="AJ47" i="302"/>
  <c r="AU47" i="302" s="1"/>
  <c r="AL46" i="302"/>
  <c r="AW46" i="302" s="1"/>
  <c r="AK46" i="302"/>
  <c r="AV46" i="302" s="1"/>
  <c r="AJ46" i="302"/>
  <c r="AU46" i="302" s="1"/>
  <c r="AL45" i="302"/>
  <c r="AW45" i="302" s="1"/>
  <c r="AK45" i="302"/>
  <c r="AV45" i="302" s="1"/>
  <c r="AJ45" i="302"/>
  <c r="AU45" i="302" s="1"/>
  <c r="AL37" i="302"/>
  <c r="AW37" i="302" s="1"/>
  <c r="AK37" i="302"/>
  <c r="AV37" i="302" s="1"/>
  <c r="AJ37" i="302"/>
  <c r="AU37" i="302" s="1"/>
  <c r="AL36" i="302"/>
  <c r="AW36" i="302" s="1"/>
  <c r="AK36" i="302"/>
  <c r="AV36" i="302" s="1"/>
  <c r="AJ36" i="302"/>
  <c r="AU36" i="302" s="1"/>
  <c r="AL35" i="302"/>
  <c r="AW35" i="302" s="1"/>
  <c r="AK35" i="302"/>
  <c r="AV35" i="302" s="1"/>
  <c r="AJ35" i="302"/>
  <c r="AU35" i="302" s="1"/>
  <c r="AL34" i="302"/>
  <c r="AW34" i="302" s="1"/>
  <c r="AK34" i="302"/>
  <c r="AV34" i="302" s="1"/>
  <c r="AJ34" i="302"/>
  <c r="AU34" i="302" s="1"/>
  <c r="AL26" i="302"/>
  <c r="AW26" i="302" s="1"/>
  <c r="AK26" i="302"/>
  <c r="AV26" i="302" s="1"/>
  <c r="AJ26" i="302"/>
  <c r="AU26" i="302" s="1"/>
  <c r="AL25" i="302"/>
  <c r="AW25" i="302" s="1"/>
  <c r="AK25" i="302"/>
  <c r="AV25" i="302" s="1"/>
  <c r="AJ25" i="302"/>
  <c r="AU25" i="302" s="1"/>
  <c r="AL24" i="302"/>
  <c r="AW24" i="302" s="1"/>
  <c r="AK24" i="302"/>
  <c r="AV24" i="302" s="1"/>
  <c r="AJ24" i="302"/>
  <c r="AU24" i="302" s="1"/>
  <c r="AL23" i="302"/>
  <c r="AW23" i="302" s="1"/>
  <c r="AK23" i="302"/>
  <c r="AV23" i="302" s="1"/>
  <c r="AJ23" i="302"/>
  <c r="AU23" i="302" s="1"/>
  <c r="AL15" i="302"/>
  <c r="AW15" i="302" s="1"/>
  <c r="AK15" i="302"/>
  <c r="AV15" i="302" s="1"/>
  <c r="AJ15" i="302"/>
  <c r="AU15" i="302" s="1"/>
  <c r="AL14" i="302"/>
  <c r="AW14" i="302" s="1"/>
  <c r="AK14" i="302"/>
  <c r="AV14" i="302" s="1"/>
  <c r="AJ14" i="302"/>
  <c r="AU14" i="302" s="1"/>
  <c r="AL13" i="302"/>
  <c r="AW13" i="302" s="1"/>
  <c r="AK13" i="302"/>
  <c r="AV13" i="302" s="1"/>
  <c r="AJ13" i="302"/>
  <c r="AU13" i="302" s="1"/>
  <c r="AL12" i="302"/>
  <c r="AW12" i="302" s="1"/>
  <c r="AK12" i="302"/>
  <c r="AV12" i="302" s="1"/>
  <c r="AJ12" i="302"/>
  <c r="AU12" i="302" s="1"/>
  <c r="AL70" i="301"/>
  <c r="AW70" i="301" s="1"/>
  <c r="AK70" i="301"/>
  <c r="AV70" i="301" s="1"/>
  <c r="AJ70" i="301"/>
  <c r="AU70" i="301" s="1"/>
  <c r="AL69" i="301"/>
  <c r="AW69" i="301" s="1"/>
  <c r="AK69" i="301"/>
  <c r="AV69" i="301" s="1"/>
  <c r="AJ69" i="301"/>
  <c r="AU69" i="301" s="1"/>
  <c r="AL68" i="301"/>
  <c r="AW68" i="301" s="1"/>
  <c r="AK68" i="301"/>
  <c r="AV68" i="301" s="1"/>
  <c r="AJ68" i="301"/>
  <c r="AU68" i="301" s="1"/>
  <c r="AL67" i="301"/>
  <c r="AW67" i="301" s="1"/>
  <c r="AK67" i="301"/>
  <c r="AV67" i="301" s="1"/>
  <c r="AJ67" i="301"/>
  <c r="AU67" i="301" s="1"/>
  <c r="AL59" i="301"/>
  <c r="AW59" i="301" s="1"/>
  <c r="AK59" i="301"/>
  <c r="AV59" i="301" s="1"/>
  <c r="AJ59" i="301"/>
  <c r="AU59" i="301" s="1"/>
  <c r="AL58" i="301"/>
  <c r="AW58" i="301" s="1"/>
  <c r="AK58" i="301"/>
  <c r="AV58" i="301" s="1"/>
  <c r="AJ58" i="301"/>
  <c r="AU58" i="301" s="1"/>
  <c r="AL57" i="301"/>
  <c r="AW57" i="301" s="1"/>
  <c r="AK57" i="301"/>
  <c r="AV57" i="301" s="1"/>
  <c r="AJ57" i="301"/>
  <c r="AU57" i="301" s="1"/>
  <c r="AL56" i="301"/>
  <c r="AW56" i="301" s="1"/>
  <c r="AK56" i="301"/>
  <c r="AV56" i="301" s="1"/>
  <c r="AJ56" i="301"/>
  <c r="AU56" i="301" s="1"/>
  <c r="AL48" i="301"/>
  <c r="AW48" i="301" s="1"/>
  <c r="AK48" i="301"/>
  <c r="AV48" i="301" s="1"/>
  <c r="AJ48" i="301"/>
  <c r="AU48" i="301" s="1"/>
  <c r="AL47" i="301"/>
  <c r="AW47" i="301" s="1"/>
  <c r="AK47" i="301"/>
  <c r="AV47" i="301" s="1"/>
  <c r="AJ47" i="301"/>
  <c r="AU47" i="301" s="1"/>
  <c r="AL46" i="301"/>
  <c r="AW46" i="301" s="1"/>
  <c r="AK46" i="301"/>
  <c r="AV46" i="301" s="1"/>
  <c r="AJ46" i="301"/>
  <c r="AU46" i="301" s="1"/>
  <c r="AL45" i="301"/>
  <c r="AW45" i="301" s="1"/>
  <c r="AK45" i="301"/>
  <c r="AV45" i="301" s="1"/>
  <c r="AJ45" i="301"/>
  <c r="AU45" i="301" s="1"/>
  <c r="AL37" i="301"/>
  <c r="AW37" i="301" s="1"/>
  <c r="AK37" i="301"/>
  <c r="AV37" i="301" s="1"/>
  <c r="AJ37" i="301"/>
  <c r="AU37" i="301" s="1"/>
  <c r="AL36" i="301"/>
  <c r="AW36" i="301" s="1"/>
  <c r="AK36" i="301"/>
  <c r="AV36" i="301" s="1"/>
  <c r="AJ36" i="301"/>
  <c r="AU36" i="301" s="1"/>
  <c r="AL35" i="301"/>
  <c r="AW35" i="301" s="1"/>
  <c r="AK35" i="301"/>
  <c r="AV35" i="301" s="1"/>
  <c r="AJ35" i="301"/>
  <c r="AU35" i="301" s="1"/>
  <c r="AL34" i="301"/>
  <c r="AW34" i="301" s="1"/>
  <c r="AK34" i="301"/>
  <c r="AV34" i="301" s="1"/>
  <c r="AJ34" i="301"/>
  <c r="AU34" i="301" s="1"/>
  <c r="AL26" i="301"/>
  <c r="AW26" i="301" s="1"/>
  <c r="AK26" i="301"/>
  <c r="AV26" i="301" s="1"/>
  <c r="AJ26" i="301"/>
  <c r="AU26" i="301" s="1"/>
  <c r="AL25" i="301"/>
  <c r="AW25" i="301" s="1"/>
  <c r="AK25" i="301"/>
  <c r="AV25" i="301" s="1"/>
  <c r="AJ25" i="301"/>
  <c r="AU25" i="301" s="1"/>
  <c r="AL24" i="301"/>
  <c r="AW24" i="301" s="1"/>
  <c r="AK24" i="301"/>
  <c r="AV24" i="301" s="1"/>
  <c r="AJ24" i="301"/>
  <c r="AU24" i="301" s="1"/>
  <c r="AL23" i="301"/>
  <c r="AW23" i="301" s="1"/>
  <c r="AK23" i="301"/>
  <c r="AV23" i="301" s="1"/>
  <c r="AJ23" i="301"/>
  <c r="AU23" i="301" s="1"/>
  <c r="AL15" i="301"/>
  <c r="AW15" i="301" s="1"/>
  <c r="AK15" i="301"/>
  <c r="AV15" i="301" s="1"/>
  <c r="AJ15" i="301"/>
  <c r="AU15" i="301" s="1"/>
  <c r="AL14" i="301"/>
  <c r="AW14" i="301" s="1"/>
  <c r="AK14" i="301"/>
  <c r="AV14" i="301" s="1"/>
  <c r="AJ14" i="301"/>
  <c r="AU14" i="301" s="1"/>
  <c r="AL13" i="301"/>
  <c r="AW13" i="301" s="1"/>
  <c r="AK13" i="301"/>
  <c r="AV13" i="301" s="1"/>
  <c r="AJ13" i="301"/>
  <c r="AU13" i="301" s="1"/>
  <c r="AL12" i="301"/>
  <c r="AW12" i="301" s="1"/>
  <c r="AK12" i="301"/>
  <c r="AV12" i="301" s="1"/>
  <c r="AJ12" i="301"/>
  <c r="AU12" i="301" s="1"/>
  <c r="AL70" i="300"/>
  <c r="AW70" i="300" s="1"/>
  <c r="AK70" i="300"/>
  <c r="AV70" i="300" s="1"/>
  <c r="AJ70" i="300"/>
  <c r="AU70" i="300" s="1"/>
  <c r="AL69" i="300"/>
  <c r="AW69" i="300" s="1"/>
  <c r="AK69" i="300"/>
  <c r="AV69" i="300" s="1"/>
  <c r="AJ69" i="300"/>
  <c r="AU69" i="300" s="1"/>
  <c r="AL68" i="300"/>
  <c r="AW68" i="300" s="1"/>
  <c r="AK68" i="300"/>
  <c r="AV68" i="300" s="1"/>
  <c r="AJ68" i="300"/>
  <c r="AU68" i="300" s="1"/>
  <c r="AL67" i="300"/>
  <c r="AW67" i="300" s="1"/>
  <c r="AK67" i="300"/>
  <c r="AV67" i="300" s="1"/>
  <c r="AJ67" i="300"/>
  <c r="AU67" i="300" s="1"/>
  <c r="AL59" i="300"/>
  <c r="AW59" i="300" s="1"/>
  <c r="AK59" i="300"/>
  <c r="AV59" i="300" s="1"/>
  <c r="AJ59" i="300"/>
  <c r="AU59" i="300" s="1"/>
  <c r="AL58" i="300"/>
  <c r="AW58" i="300" s="1"/>
  <c r="AK58" i="300"/>
  <c r="AV58" i="300" s="1"/>
  <c r="AJ58" i="300"/>
  <c r="AU58" i="300" s="1"/>
  <c r="AL57" i="300"/>
  <c r="AW57" i="300" s="1"/>
  <c r="AK57" i="300"/>
  <c r="AV57" i="300" s="1"/>
  <c r="AJ57" i="300"/>
  <c r="AU57" i="300" s="1"/>
  <c r="AL56" i="300"/>
  <c r="AW56" i="300" s="1"/>
  <c r="AK56" i="300"/>
  <c r="AV56" i="300" s="1"/>
  <c r="AJ56" i="300"/>
  <c r="AU56" i="300" s="1"/>
  <c r="AL48" i="300"/>
  <c r="AW48" i="300" s="1"/>
  <c r="AK48" i="300"/>
  <c r="AV48" i="300" s="1"/>
  <c r="AJ48" i="300"/>
  <c r="AU48" i="300" s="1"/>
  <c r="AL47" i="300"/>
  <c r="AW47" i="300" s="1"/>
  <c r="AK47" i="300"/>
  <c r="AV47" i="300" s="1"/>
  <c r="AJ47" i="300"/>
  <c r="AU47" i="300" s="1"/>
  <c r="AL46" i="300"/>
  <c r="AW46" i="300" s="1"/>
  <c r="AK46" i="300"/>
  <c r="AV46" i="300" s="1"/>
  <c r="AJ46" i="300"/>
  <c r="AU46" i="300" s="1"/>
  <c r="AL45" i="300"/>
  <c r="AW45" i="300" s="1"/>
  <c r="AK45" i="300"/>
  <c r="AV45" i="300" s="1"/>
  <c r="AJ45" i="300"/>
  <c r="AU45" i="300" s="1"/>
  <c r="AL37" i="300"/>
  <c r="AW37" i="300" s="1"/>
  <c r="AK37" i="300"/>
  <c r="AV37" i="300" s="1"/>
  <c r="AJ37" i="300"/>
  <c r="AL36" i="300"/>
  <c r="AW36" i="300" s="1"/>
  <c r="AK36" i="300"/>
  <c r="AV36" i="300" s="1"/>
  <c r="AJ36" i="300"/>
  <c r="AL35" i="300"/>
  <c r="AW35" i="300" s="1"/>
  <c r="AK35" i="300"/>
  <c r="AV35" i="300" s="1"/>
  <c r="AJ35" i="300"/>
  <c r="AL34" i="300"/>
  <c r="AW34" i="300" s="1"/>
  <c r="AK34" i="300"/>
  <c r="AV34" i="300" s="1"/>
  <c r="AJ34" i="300"/>
  <c r="AL26" i="300"/>
  <c r="AW26" i="300" s="1"/>
  <c r="AK26" i="300"/>
  <c r="AV26" i="300" s="1"/>
  <c r="AJ26" i="300"/>
  <c r="AL25" i="300"/>
  <c r="AW25" i="300" s="1"/>
  <c r="AK25" i="300"/>
  <c r="AV25" i="300" s="1"/>
  <c r="AJ25" i="300"/>
  <c r="AL24" i="300"/>
  <c r="AW24" i="300" s="1"/>
  <c r="AK24" i="300"/>
  <c r="AV24" i="300" s="1"/>
  <c r="AJ24" i="300"/>
  <c r="AU24" i="300" s="1"/>
  <c r="AL23" i="300"/>
  <c r="AW23" i="300" s="1"/>
  <c r="AK23" i="300"/>
  <c r="AV23" i="300" s="1"/>
  <c r="AJ23" i="300"/>
  <c r="AU23" i="300" s="1"/>
  <c r="AL15" i="300"/>
  <c r="AW15" i="300" s="1"/>
  <c r="AK15" i="300"/>
  <c r="AV15" i="300" s="1"/>
  <c r="AJ15" i="300"/>
  <c r="AL14" i="300"/>
  <c r="AW14" i="300" s="1"/>
  <c r="AK14" i="300"/>
  <c r="AV14" i="300" s="1"/>
  <c r="AJ14" i="300"/>
  <c r="AU14" i="300" s="1"/>
  <c r="AL13" i="300"/>
  <c r="AW13" i="300" s="1"/>
  <c r="AK13" i="300"/>
  <c r="AV13" i="300" s="1"/>
  <c r="AJ13" i="300"/>
  <c r="AL12" i="300"/>
  <c r="AW12" i="300" s="1"/>
  <c r="AK12" i="300"/>
  <c r="AV12" i="300" s="1"/>
  <c r="AJ12" i="300"/>
  <c r="AU12" i="300" s="1"/>
  <c r="AL70" i="299"/>
  <c r="AW70" i="299" s="1"/>
  <c r="AK70" i="299"/>
  <c r="AV70" i="299" s="1"/>
  <c r="AJ70" i="299"/>
  <c r="AU70" i="299" s="1"/>
  <c r="AL69" i="299"/>
  <c r="AW69" i="299" s="1"/>
  <c r="AK69" i="299"/>
  <c r="AV69" i="299" s="1"/>
  <c r="AJ69" i="299"/>
  <c r="AU69" i="299" s="1"/>
  <c r="AL68" i="299"/>
  <c r="AW68" i="299" s="1"/>
  <c r="AK68" i="299"/>
  <c r="AV68" i="299" s="1"/>
  <c r="AJ68" i="299"/>
  <c r="AU68" i="299" s="1"/>
  <c r="AL67" i="299"/>
  <c r="AW67" i="299" s="1"/>
  <c r="AK67" i="299"/>
  <c r="AV67" i="299" s="1"/>
  <c r="AJ67" i="299"/>
  <c r="AU67" i="299" s="1"/>
  <c r="AL59" i="299"/>
  <c r="AW59" i="299" s="1"/>
  <c r="AK59" i="299"/>
  <c r="AV59" i="299" s="1"/>
  <c r="AJ59" i="299"/>
  <c r="AU59" i="299" s="1"/>
  <c r="AL58" i="299"/>
  <c r="AW58" i="299" s="1"/>
  <c r="AK58" i="299"/>
  <c r="AV58" i="299" s="1"/>
  <c r="AJ58" i="299"/>
  <c r="AU58" i="299" s="1"/>
  <c r="AL57" i="299"/>
  <c r="AW57" i="299" s="1"/>
  <c r="AK57" i="299"/>
  <c r="AV57" i="299" s="1"/>
  <c r="AJ57" i="299"/>
  <c r="AU57" i="299" s="1"/>
  <c r="AL56" i="299"/>
  <c r="AW56" i="299" s="1"/>
  <c r="AK56" i="299"/>
  <c r="AV56" i="299" s="1"/>
  <c r="AJ56" i="299"/>
  <c r="AU56" i="299" s="1"/>
  <c r="AL48" i="299"/>
  <c r="AW48" i="299" s="1"/>
  <c r="AK48" i="299"/>
  <c r="AV48" i="299" s="1"/>
  <c r="AJ48" i="299"/>
  <c r="AU48" i="299" s="1"/>
  <c r="AL47" i="299"/>
  <c r="AW47" i="299" s="1"/>
  <c r="AK47" i="299"/>
  <c r="AV47" i="299" s="1"/>
  <c r="AJ47" i="299"/>
  <c r="AU47" i="299" s="1"/>
  <c r="AL46" i="299"/>
  <c r="AW46" i="299" s="1"/>
  <c r="AK46" i="299"/>
  <c r="AV46" i="299" s="1"/>
  <c r="AJ46" i="299"/>
  <c r="AU46" i="299" s="1"/>
  <c r="AL45" i="299"/>
  <c r="AW45" i="299" s="1"/>
  <c r="AK45" i="299"/>
  <c r="AV45" i="299" s="1"/>
  <c r="AJ45" i="299"/>
  <c r="AU45" i="299" s="1"/>
  <c r="AL37" i="299"/>
  <c r="AW37" i="299" s="1"/>
  <c r="AK37" i="299"/>
  <c r="AV37" i="299" s="1"/>
  <c r="AJ37" i="299"/>
  <c r="AU37" i="299" s="1"/>
  <c r="AL36" i="299"/>
  <c r="AW36" i="299" s="1"/>
  <c r="AK36" i="299"/>
  <c r="AV36" i="299" s="1"/>
  <c r="AJ36" i="299"/>
  <c r="AU36" i="299" s="1"/>
  <c r="AL35" i="299"/>
  <c r="AW35" i="299" s="1"/>
  <c r="AK35" i="299"/>
  <c r="AV35" i="299" s="1"/>
  <c r="AJ35" i="299"/>
  <c r="AU35" i="299" s="1"/>
  <c r="AL34" i="299"/>
  <c r="AW34" i="299" s="1"/>
  <c r="AK34" i="299"/>
  <c r="AV34" i="299" s="1"/>
  <c r="AJ34" i="299"/>
  <c r="AU34" i="299" s="1"/>
  <c r="AL26" i="299"/>
  <c r="AW26" i="299" s="1"/>
  <c r="AK26" i="299"/>
  <c r="AV26" i="299" s="1"/>
  <c r="AJ26" i="299"/>
  <c r="AU26" i="299" s="1"/>
  <c r="AL25" i="299"/>
  <c r="AW25" i="299" s="1"/>
  <c r="AK25" i="299"/>
  <c r="AV25" i="299" s="1"/>
  <c r="AJ25" i="299"/>
  <c r="AU25" i="299" s="1"/>
  <c r="AL24" i="299"/>
  <c r="AW24" i="299" s="1"/>
  <c r="AK24" i="299"/>
  <c r="AV24" i="299" s="1"/>
  <c r="AJ24" i="299"/>
  <c r="AU24" i="299" s="1"/>
  <c r="AL23" i="299"/>
  <c r="AW23" i="299" s="1"/>
  <c r="AK23" i="299"/>
  <c r="AV23" i="299" s="1"/>
  <c r="AJ23" i="299"/>
  <c r="AU23" i="299" s="1"/>
  <c r="AL15" i="299"/>
  <c r="AW15" i="299" s="1"/>
  <c r="AK15" i="299"/>
  <c r="AV15" i="299" s="1"/>
  <c r="AJ15" i="299"/>
  <c r="AU15" i="299" s="1"/>
  <c r="AL14" i="299"/>
  <c r="AW14" i="299" s="1"/>
  <c r="AK14" i="299"/>
  <c r="AV14" i="299" s="1"/>
  <c r="AJ14" i="299"/>
  <c r="AU14" i="299" s="1"/>
  <c r="AL13" i="299"/>
  <c r="AW13" i="299" s="1"/>
  <c r="AK13" i="299"/>
  <c r="AV13" i="299" s="1"/>
  <c r="AJ13" i="299"/>
  <c r="AU13" i="299" s="1"/>
  <c r="AL12" i="299"/>
  <c r="AW12" i="299" s="1"/>
  <c r="AK12" i="299"/>
  <c r="AV12" i="299" s="1"/>
  <c r="AJ12" i="299"/>
  <c r="AU12" i="299" s="1"/>
  <c r="AL70" i="295"/>
  <c r="AW70" i="295" s="1"/>
  <c r="AK70" i="295"/>
  <c r="AV70" i="295" s="1"/>
  <c r="AJ70" i="295"/>
  <c r="AU70" i="295" s="1"/>
  <c r="AL69" i="295"/>
  <c r="AW69" i="295" s="1"/>
  <c r="AK69" i="295"/>
  <c r="AV69" i="295" s="1"/>
  <c r="AJ69" i="295"/>
  <c r="AU69" i="295" s="1"/>
  <c r="AL68" i="295"/>
  <c r="AW68" i="295" s="1"/>
  <c r="AK68" i="295"/>
  <c r="AV68" i="295" s="1"/>
  <c r="AJ68" i="295"/>
  <c r="AU68" i="295" s="1"/>
  <c r="AL67" i="295"/>
  <c r="AW67" i="295" s="1"/>
  <c r="AK67" i="295"/>
  <c r="AV67" i="295" s="1"/>
  <c r="AJ67" i="295"/>
  <c r="AU67" i="295" s="1"/>
  <c r="AL59" i="295"/>
  <c r="AW59" i="295" s="1"/>
  <c r="AK59" i="295"/>
  <c r="AV59" i="295" s="1"/>
  <c r="AJ59" i="295"/>
  <c r="AU59" i="295" s="1"/>
  <c r="AL58" i="295"/>
  <c r="AW58" i="295" s="1"/>
  <c r="AK58" i="295"/>
  <c r="AV58" i="295" s="1"/>
  <c r="AJ58" i="295"/>
  <c r="AU58" i="295" s="1"/>
  <c r="AL57" i="295"/>
  <c r="AW57" i="295" s="1"/>
  <c r="AK57" i="295"/>
  <c r="AV57" i="295" s="1"/>
  <c r="AJ57" i="295"/>
  <c r="AU57" i="295" s="1"/>
  <c r="AL56" i="295"/>
  <c r="AW56" i="295" s="1"/>
  <c r="AK56" i="295"/>
  <c r="AV56" i="295" s="1"/>
  <c r="AJ56" i="295"/>
  <c r="AU56" i="295" s="1"/>
  <c r="AL48" i="295"/>
  <c r="AW48" i="295" s="1"/>
  <c r="AK48" i="295"/>
  <c r="AV48" i="295" s="1"/>
  <c r="AJ48" i="295"/>
  <c r="AU48" i="295" s="1"/>
  <c r="AL47" i="295"/>
  <c r="AW47" i="295" s="1"/>
  <c r="AK47" i="295"/>
  <c r="AV47" i="295" s="1"/>
  <c r="AJ47" i="295"/>
  <c r="AU47" i="295" s="1"/>
  <c r="AL46" i="295"/>
  <c r="AW46" i="295" s="1"/>
  <c r="AK46" i="295"/>
  <c r="AV46" i="295" s="1"/>
  <c r="AJ46" i="295"/>
  <c r="AU46" i="295" s="1"/>
  <c r="AL45" i="295"/>
  <c r="AW45" i="295" s="1"/>
  <c r="AK45" i="295"/>
  <c r="AV45" i="295" s="1"/>
  <c r="AJ45" i="295"/>
  <c r="AU45" i="295" s="1"/>
  <c r="AL37" i="295"/>
  <c r="AW37" i="295" s="1"/>
  <c r="AK37" i="295"/>
  <c r="AV37" i="295" s="1"/>
  <c r="AJ37" i="295"/>
  <c r="AU37" i="295" s="1"/>
  <c r="AL36" i="295"/>
  <c r="AW36" i="295" s="1"/>
  <c r="AK36" i="295"/>
  <c r="AV36" i="295" s="1"/>
  <c r="AJ36" i="295"/>
  <c r="AU36" i="295" s="1"/>
  <c r="AL35" i="295"/>
  <c r="AW35" i="295" s="1"/>
  <c r="AK35" i="295"/>
  <c r="AV35" i="295" s="1"/>
  <c r="AJ35" i="295"/>
  <c r="AU35" i="295" s="1"/>
  <c r="AL34" i="295"/>
  <c r="AW34" i="295" s="1"/>
  <c r="AK34" i="295"/>
  <c r="AV34" i="295" s="1"/>
  <c r="AJ34" i="295"/>
  <c r="AU34" i="295" s="1"/>
  <c r="AL26" i="295"/>
  <c r="AW26" i="295" s="1"/>
  <c r="AK26" i="295"/>
  <c r="AV26" i="295" s="1"/>
  <c r="AJ26" i="295"/>
  <c r="AU26" i="295" s="1"/>
  <c r="AL25" i="295"/>
  <c r="AW25" i="295" s="1"/>
  <c r="AK25" i="295"/>
  <c r="AV25" i="295" s="1"/>
  <c r="AJ25" i="295"/>
  <c r="AU25" i="295" s="1"/>
  <c r="AL24" i="295"/>
  <c r="AW24" i="295" s="1"/>
  <c r="AK24" i="295"/>
  <c r="AV24" i="295" s="1"/>
  <c r="AJ24" i="295"/>
  <c r="AU24" i="295" s="1"/>
  <c r="AL23" i="295"/>
  <c r="AW23" i="295" s="1"/>
  <c r="AK23" i="295"/>
  <c r="AV23" i="295" s="1"/>
  <c r="AJ23" i="295"/>
  <c r="AU23" i="295" s="1"/>
  <c r="AL15" i="295"/>
  <c r="AW15" i="295" s="1"/>
  <c r="AK15" i="295"/>
  <c r="AV15" i="295" s="1"/>
  <c r="AJ15" i="295"/>
  <c r="AU15" i="295" s="1"/>
  <c r="AL14" i="295"/>
  <c r="AW14" i="295" s="1"/>
  <c r="AK14" i="295"/>
  <c r="AV14" i="295" s="1"/>
  <c r="AJ14" i="295"/>
  <c r="AU14" i="295" s="1"/>
  <c r="AL13" i="295"/>
  <c r="AW13" i="295" s="1"/>
  <c r="AK13" i="295"/>
  <c r="AV13" i="295" s="1"/>
  <c r="AJ13" i="295"/>
  <c r="AU13" i="295" s="1"/>
  <c r="AL12" i="295"/>
  <c r="AW12" i="295" s="1"/>
  <c r="AK12" i="295"/>
  <c r="AV12" i="295" s="1"/>
  <c r="AJ12" i="295"/>
  <c r="AU12" i="295" s="1"/>
  <c r="AL70" i="293"/>
  <c r="AW70" i="293" s="1"/>
  <c r="AK70" i="293"/>
  <c r="AV70" i="293" s="1"/>
  <c r="AJ70" i="293"/>
  <c r="AU70" i="293" s="1"/>
  <c r="AL69" i="293"/>
  <c r="AW69" i="293" s="1"/>
  <c r="AK69" i="293"/>
  <c r="AV69" i="293" s="1"/>
  <c r="AJ69" i="293"/>
  <c r="AU69" i="293" s="1"/>
  <c r="AL68" i="293"/>
  <c r="AW68" i="293" s="1"/>
  <c r="AK68" i="293"/>
  <c r="AV68" i="293" s="1"/>
  <c r="AJ68" i="293"/>
  <c r="AU68" i="293" s="1"/>
  <c r="AL67" i="293"/>
  <c r="AW67" i="293" s="1"/>
  <c r="AK67" i="293"/>
  <c r="AV67" i="293" s="1"/>
  <c r="AJ67" i="293"/>
  <c r="AU67" i="293" s="1"/>
  <c r="AL59" i="293"/>
  <c r="AW59" i="293" s="1"/>
  <c r="AK59" i="293"/>
  <c r="AV59" i="293" s="1"/>
  <c r="AJ59" i="293"/>
  <c r="AU59" i="293" s="1"/>
  <c r="AL58" i="293"/>
  <c r="AW58" i="293" s="1"/>
  <c r="AK58" i="293"/>
  <c r="AV58" i="293" s="1"/>
  <c r="AJ58" i="293"/>
  <c r="AU58" i="293" s="1"/>
  <c r="AL57" i="293"/>
  <c r="AW57" i="293" s="1"/>
  <c r="AK57" i="293"/>
  <c r="AV57" i="293" s="1"/>
  <c r="AJ57" i="293"/>
  <c r="AU57" i="293" s="1"/>
  <c r="AL56" i="293"/>
  <c r="AW56" i="293" s="1"/>
  <c r="AK56" i="293"/>
  <c r="AV56" i="293" s="1"/>
  <c r="AJ56" i="293"/>
  <c r="AU56" i="293" s="1"/>
  <c r="AL48" i="293"/>
  <c r="AW48" i="293" s="1"/>
  <c r="AK48" i="293"/>
  <c r="AV48" i="293" s="1"/>
  <c r="AJ48" i="293"/>
  <c r="AU48" i="293" s="1"/>
  <c r="AL47" i="293"/>
  <c r="AW47" i="293" s="1"/>
  <c r="AK47" i="293"/>
  <c r="AV47" i="293" s="1"/>
  <c r="AJ47" i="293"/>
  <c r="AU47" i="293" s="1"/>
  <c r="AL46" i="293"/>
  <c r="AW46" i="293" s="1"/>
  <c r="AK46" i="293"/>
  <c r="AV46" i="293" s="1"/>
  <c r="AJ46" i="293"/>
  <c r="AU46" i="293" s="1"/>
  <c r="AL45" i="293"/>
  <c r="AW45" i="293" s="1"/>
  <c r="AK45" i="293"/>
  <c r="AV45" i="293" s="1"/>
  <c r="AJ45" i="293"/>
  <c r="AU45" i="293" s="1"/>
  <c r="AL37" i="293"/>
  <c r="AW37" i="293" s="1"/>
  <c r="AK37" i="293"/>
  <c r="AV37" i="293" s="1"/>
  <c r="AJ37" i="293"/>
  <c r="AU37" i="293" s="1"/>
  <c r="AL36" i="293"/>
  <c r="AW36" i="293" s="1"/>
  <c r="AK36" i="293"/>
  <c r="AV36" i="293" s="1"/>
  <c r="AJ36" i="293"/>
  <c r="AU36" i="293" s="1"/>
  <c r="AL35" i="293"/>
  <c r="AW35" i="293" s="1"/>
  <c r="AK35" i="293"/>
  <c r="AV35" i="293" s="1"/>
  <c r="AJ35" i="293"/>
  <c r="AU35" i="293" s="1"/>
  <c r="AL34" i="293"/>
  <c r="AW34" i="293" s="1"/>
  <c r="AK34" i="293"/>
  <c r="AV34" i="293" s="1"/>
  <c r="AJ34" i="293"/>
  <c r="AU34" i="293" s="1"/>
  <c r="AL26" i="293"/>
  <c r="AW26" i="293" s="1"/>
  <c r="AK26" i="293"/>
  <c r="AV26" i="293" s="1"/>
  <c r="AJ26" i="293"/>
  <c r="AU26" i="293" s="1"/>
  <c r="AL25" i="293"/>
  <c r="AW25" i="293" s="1"/>
  <c r="AK25" i="293"/>
  <c r="AV25" i="293" s="1"/>
  <c r="AJ25" i="293"/>
  <c r="AU25" i="293" s="1"/>
  <c r="AL24" i="293"/>
  <c r="AW24" i="293" s="1"/>
  <c r="AK24" i="293"/>
  <c r="AV24" i="293" s="1"/>
  <c r="AJ24" i="293"/>
  <c r="AU24" i="293" s="1"/>
  <c r="AL23" i="293"/>
  <c r="AW23" i="293" s="1"/>
  <c r="AK23" i="293"/>
  <c r="AV23" i="293" s="1"/>
  <c r="AJ23" i="293"/>
  <c r="AU23" i="293" s="1"/>
  <c r="AL15" i="293"/>
  <c r="AW15" i="293" s="1"/>
  <c r="AK15" i="293"/>
  <c r="AV15" i="293" s="1"/>
  <c r="AJ15" i="293"/>
  <c r="AU15" i="293" s="1"/>
  <c r="AL14" i="293"/>
  <c r="AW14" i="293" s="1"/>
  <c r="AK14" i="293"/>
  <c r="AV14" i="293" s="1"/>
  <c r="AJ14" i="293"/>
  <c r="AU14" i="293" s="1"/>
  <c r="AL13" i="293"/>
  <c r="AW13" i="293" s="1"/>
  <c r="AK13" i="293"/>
  <c r="AV13" i="293" s="1"/>
  <c r="AJ13" i="293"/>
  <c r="AU13" i="293" s="1"/>
  <c r="AL12" i="293"/>
  <c r="AW12" i="293" s="1"/>
  <c r="AK12" i="293"/>
  <c r="AV12" i="293" s="1"/>
  <c r="AJ12" i="293"/>
  <c r="AU12" i="293" s="1"/>
  <c r="AL70" i="292"/>
  <c r="AW70" i="292" s="1"/>
  <c r="AK70" i="292"/>
  <c r="AV70" i="292" s="1"/>
  <c r="AJ70" i="292"/>
  <c r="AU70" i="292" s="1"/>
  <c r="AL69" i="292"/>
  <c r="AW69" i="292" s="1"/>
  <c r="AK69" i="292"/>
  <c r="AV69" i="292" s="1"/>
  <c r="AJ69" i="292"/>
  <c r="AU69" i="292" s="1"/>
  <c r="AL68" i="292"/>
  <c r="AW68" i="292" s="1"/>
  <c r="AK68" i="292"/>
  <c r="AV68" i="292" s="1"/>
  <c r="AJ68" i="292"/>
  <c r="AU68" i="292" s="1"/>
  <c r="AL67" i="292"/>
  <c r="AW67" i="292" s="1"/>
  <c r="AK67" i="292"/>
  <c r="AV67" i="292" s="1"/>
  <c r="AJ67" i="292"/>
  <c r="AU67" i="292" s="1"/>
  <c r="AL59" i="292"/>
  <c r="AW59" i="292" s="1"/>
  <c r="AK59" i="292"/>
  <c r="AV59" i="292" s="1"/>
  <c r="AJ59" i="292"/>
  <c r="AU59" i="292" s="1"/>
  <c r="AL58" i="292"/>
  <c r="AW58" i="292" s="1"/>
  <c r="AK58" i="292"/>
  <c r="AV58" i="292" s="1"/>
  <c r="AJ58" i="292"/>
  <c r="AU58" i="292" s="1"/>
  <c r="AL57" i="292"/>
  <c r="AW57" i="292" s="1"/>
  <c r="AK57" i="292"/>
  <c r="AV57" i="292" s="1"/>
  <c r="AJ57" i="292"/>
  <c r="AU57" i="292" s="1"/>
  <c r="AL56" i="292"/>
  <c r="AW56" i="292" s="1"/>
  <c r="AK56" i="292"/>
  <c r="AV56" i="292" s="1"/>
  <c r="AJ56" i="292"/>
  <c r="AU56" i="292" s="1"/>
  <c r="AL48" i="292"/>
  <c r="AW48" i="292" s="1"/>
  <c r="AK48" i="292"/>
  <c r="AV48" i="292" s="1"/>
  <c r="AJ48" i="292"/>
  <c r="AU48" i="292" s="1"/>
  <c r="AL47" i="292"/>
  <c r="AW47" i="292" s="1"/>
  <c r="AK47" i="292"/>
  <c r="AV47" i="292" s="1"/>
  <c r="AJ47" i="292"/>
  <c r="AU47" i="292" s="1"/>
  <c r="AL46" i="292"/>
  <c r="AW46" i="292" s="1"/>
  <c r="AK46" i="292"/>
  <c r="AV46" i="292" s="1"/>
  <c r="AJ46" i="292"/>
  <c r="AU46" i="292" s="1"/>
  <c r="AL45" i="292"/>
  <c r="AW45" i="292" s="1"/>
  <c r="AK45" i="292"/>
  <c r="AV45" i="292" s="1"/>
  <c r="AJ45" i="292"/>
  <c r="AU45" i="292" s="1"/>
  <c r="AL37" i="292"/>
  <c r="AW37" i="292" s="1"/>
  <c r="AK37" i="292"/>
  <c r="AV37" i="292" s="1"/>
  <c r="AJ37" i="292"/>
  <c r="AU37" i="292" s="1"/>
  <c r="AL36" i="292"/>
  <c r="AW36" i="292" s="1"/>
  <c r="AK36" i="292"/>
  <c r="AV36" i="292" s="1"/>
  <c r="AJ36" i="292"/>
  <c r="AU36" i="292" s="1"/>
  <c r="AL35" i="292"/>
  <c r="AW35" i="292" s="1"/>
  <c r="AK35" i="292"/>
  <c r="AV35" i="292" s="1"/>
  <c r="AJ35" i="292"/>
  <c r="AU35" i="292" s="1"/>
  <c r="AL34" i="292"/>
  <c r="AW34" i="292" s="1"/>
  <c r="AK34" i="292"/>
  <c r="AV34" i="292" s="1"/>
  <c r="AJ34" i="292"/>
  <c r="AU34" i="292" s="1"/>
  <c r="AL26" i="292"/>
  <c r="AW26" i="292" s="1"/>
  <c r="AK26" i="292"/>
  <c r="AV26" i="292" s="1"/>
  <c r="AJ26" i="292"/>
  <c r="AU26" i="292" s="1"/>
  <c r="AL25" i="292"/>
  <c r="AW25" i="292" s="1"/>
  <c r="AK25" i="292"/>
  <c r="AV25" i="292" s="1"/>
  <c r="AJ25" i="292"/>
  <c r="AU25" i="292" s="1"/>
  <c r="AL24" i="292"/>
  <c r="AW24" i="292" s="1"/>
  <c r="AK24" i="292"/>
  <c r="AV24" i="292" s="1"/>
  <c r="AJ24" i="292"/>
  <c r="AU24" i="292" s="1"/>
  <c r="AL23" i="292"/>
  <c r="AW23" i="292" s="1"/>
  <c r="AK23" i="292"/>
  <c r="AV23" i="292" s="1"/>
  <c r="AJ23" i="292"/>
  <c r="AU23" i="292" s="1"/>
  <c r="AL15" i="292"/>
  <c r="AW15" i="292" s="1"/>
  <c r="AK15" i="292"/>
  <c r="AV15" i="292" s="1"/>
  <c r="AJ15" i="292"/>
  <c r="AU15" i="292" s="1"/>
  <c r="AL14" i="292"/>
  <c r="AW14" i="292" s="1"/>
  <c r="AK14" i="292"/>
  <c r="AV14" i="292" s="1"/>
  <c r="AJ14" i="292"/>
  <c r="AU14" i="292" s="1"/>
  <c r="AL13" i="292"/>
  <c r="AW13" i="292" s="1"/>
  <c r="AK13" i="292"/>
  <c r="AV13" i="292" s="1"/>
  <c r="AJ13" i="292"/>
  <c r="AU13" i="292" s="1"/>
  <c r="AL12" i="292"/>
  <c r="AW12" i="292" s="1"/>
  <c r="AK12" i="292"/>
  <c r="AV12" i="292" s="1"/>
  <c r="AJ12" i="292"/>
  <c r="AU12" i="292" s="1"/>
  <c r="AL70" i="291"/>
  <c r="AW70" i="291" s="1"/>
  <c r="AK70" i="291"/>
  <c r="AV70" i="291" s="1"/>
  <c r="AJ70" i="291"/>
  <c r="AU70" i="291" s="1"/>
  <c r="AL69" i="291"/>
  <c r="AW69" i="291" s="1"/>
  <c r="AK69" i="291"/>
  <c r="AV69" i="291" s="1"/>
  <c r="AJ69" i="291"/>
  <c r="AU69" i="291" s="1"/>
  <c r="AL68" i="291"/>
  <c r="AW68" i="291" s="1"/>
  <c r="AK68" i="291"/>
  <c r="AV68" i="291" s="1"/>
  <c r="AJ68" i="291"/>
  <c r="AU68" i="291" s="1"/>
  <c r="AL67" i="291"/>
  <c r="AW67" i="291" s="1"/>
  <c r="AK67" i="291"/>
  <c r="AV67" i="291" s="1"/>
  <c r="AJ67" i="291"/>
  <c r="AU67" i="291" s="1"/>
  <c r="AL59" i="291"/>
  <c r="AW59" i="291" s="1"/>
  <c r="AK59" i="291"/>
  <c r="AV59" i="291" s="1"/>
  <c r="AJ59" i="291"/>
  <c r="AU59" i="291" s="1"/>
  <c r="AL58" i="291"/>
  <c r="AW58" i="291" s="1"/>
  <c r="AK58" i="291"/>
  <c r="AV58" i="291" s="1"/>
  <c r="AJ58" i="291"/>
  <c r="AU58" i="291" s="1"/>
  <c r="AL57" i="291"/>
  <c r="AW57" i="291" s="1"/>
  <c r="AK57" i="291"/>
  <c r="AV57" i="291" s="1"/>
  <c r="AJ57" i="291"/>
  <c r="AU57" i="291" s="1"/>
  <c r="AL56" i="291"/>
  <c r="AW56" i="291" s="1"/>
  <c r="AK56" i="291"/>
  <c r="AV56" i="291" s="1"/>
  <c r="AJ56" i="291"/>
  <c r="AU56" i="291" s="1"/>
  <c r="AL48" i="291"/>
  <c r="AW48" i="291" s="1"/>
  <c r="AK48" i="291"/>
  <c r="AV48" i="291" s="1"/>
  <c r="AJ48" i="291"/>
  <c r="AU48" i="291" s="1"/>
  <c r="AL47" i="291"/>
  <c r="AW47" i="291" s="1"/>
  <c r="AK47" i="291"/>
  <c r="AV47" i="291" s="1"/>
  <c r="AJ47" i="291"/>
  <c r="AU47" i="291" s="1"/>
  <c r="AL46" i="291"/>
  <c r="AW46" i="291" s="1"/>
  <c r="AK46" i="291"/>
  <c r="AV46" i="291" s="1"/>
  <c r="AJ46" i="291"/>
  <c r="AU46" i="291" s="1"/>
  <c r="AL45" i="291"/>
  <c r="AW45" i="291" s="1"/>
  <c r="AK45" i="291"/>
  <c r="AV45" i="291" s="1"/>
  <c r="AJ45" i="291"/>
  <c r="AU45" i="291" s="1"/>
  <c r="AL37" i="291"/>
  <c r="AW37" i="291" s="1"/>
  <c r="AK37" i="291"/>
  <c r="AV37" i="291" s="1"/>
  <c r="AJ37" i="291"/>
  <c r="AU37" i="291" s="1"/>
  <c r="AL36" i="291"/>
  <c r="AW36" i="291" s="1"/>
  <c r="AK36" i="291"/>
  <c r="AV36" i="291" s="1"/>
  <c r="AJ36" i="291"/>
  <c r="AU36" i="291" s="1"/>
  <c r="AL35" i="291"/>
  <c r="AW35" i="291" s="1"/>
  <c r="AK35" i="291"/>
  <c r="AV35" i="291" s="1"/>
  <c r="AJ35" i="291"/>
  <c r="AU35" i="291" s="1"/>
  <c r="AL34" i="291"/>
  <c r="AW34" i="291" s="1"/>
  <c r="AK34" i="291"/>
  <c r="AV34" i="291" s="1"/>
  <c r="AJ34" i="291"/>
  <c r="AU34" i="291" s="1"/>
  <c r="AL26" i="291"/>
  <c r="AW26" i="291" s="1"/>
  <c r="AK26" i="291"/>
  <c r="AV26" i="291" s="1"/>
  <c r="AJ26" i="291"/>
  <c r="AU26" i="291" s="1"/>
  <c r="AL25" i="291"/>
  <c r="AW25" i="291" s="1"/>
  <c r="AK25" i="291"/>
  <c r="AV25" i="291" s="1"/>
  <c r="AJ25" i="291"/>
  <c r="AU25" i="291" s="1"/>
  <c r="AL24" i="291"/>
  <c r="AW24" i="291" s="1"/>
  <c r="AK24" i="291"/>
  <c r="AV24" i="291" s="1"/>
  <c r="AJ24" i="291"/>
  <c r="AU24" i="291" s="1"/>
  <c r="AL23" i="291"/>
  <c r="AW23" i="291" s="1"/>
  <c r="AK23" i="291"/>
  <c r="AV23" i="291" s="1"/>
  <c r="AJ23" i="291"/>
  <c r="AU23" i="291" s="1"/>
  <c r="AL15" i="291"/>
  <c r="AW15" i="291" s="1"/>
  <c r="AK15" i="291"/>
  <c r="AV15" i="291" s="1"/>
  <c r="AJ15" i="291"/>
  <c r="AU15" i="291" s="1"/>
  <c r="AL14" i="291"/>
  <c r="AW14" i="291" s="1"/>
  <c r="AK14" i="291"/>
  <c r="AV14" i="291" s="1"/>
  <c r="AJ14" i="291"/>
  <c r="AU14" i="291" s="1"/>
  <c r="AL13" i="291"/>
  <c r="AW13" i="291" s="1"/>
  <c r="AK13" i="291"/>
  <c r="AV13" i="291" s="1"/>
  <c r="AJ13" i="291"/>
  <c r="AU13" i="291" s="1"/>
  <c r="AL12" i="291"/>
  <c r="AW12" i="291" s="1"/>
  <c r="AK12" i="291"/>
  <c r="AV12" i="291" s="1"/>
  <c r="AJ12" i="291"/>
  <c r="AU12" i="291" s="1"/>
  <c r="AL70" i="290"/>
  <c r="AW70" i="290" s="1"/>
  <c r="AK70" i="290"/>
  <c r="AV70" i="290" s="1"/>
  <c r="AJ70" i="290"/>
  <c r="AU70" i="290" s="1"/>
  <c r="AL69" i="290"/>
  <c r="AW69" i="290" s="1"/>
  <c r="AK69" i="290"/>
  <c r="AV69" i="290" s="1"/>
  <c r="AJ69" i="290"/>
  <c r="AU69" i="290" s="1"/>
  <c r="AL68" i="290"/>
  <c r="AW68" i="290" s="1"/>
  <c r="AK68" i="290"/>
  <c r="AV68" i="290" s="1"/>
  <c r="AJ68" i="290"/>
  <c r="AU68" i="290" s="1"/>
  <c r="AL67" i="290"/>
  <c r="AW67" i="290" s="1"/>
  <c r="AK67" i="290"/>
  <c r="AV67" i="290" s="1"/>
  <c r="AJ67" i="290"/>
  <c r="AU67" i="290" s="1"/>
  <c r="AL59" i="290"/>
  <c r="AW59" i="290" s="1"/>
  <c r="AK59" i="290"/>
  <c r="AV59" i="290" s="1"/>
  <c r="AJ59" i="290"/>
  <c r="AU59" i="290" s="1"/>
  <c r="AL58" i="290"/>
  <c r="AW58" i="290" s="1"/>
  <c r="AK58" i="290"/>
  <c r="AV58" i="290" s="1"/>
  <c r="AJ58" i="290"/>
  <c r="AU58" i="290" s="1"/>
  <c r="AL57" i="290"/>
  <c r="AW57" i="290" s="1"/>
  <c r="AK57" i="290"/>
  <c r="AV57" i="290" s="1"/>
  <c r="AJ57" i="290"/>
  <c r="AU57" i="290" s="1"/>
  <c r="AL56" i="290"/>
  <c r="AW56" i="290" s="1"/>
  <c r="AK56" i="290"/>
  <c r="AV56" i="290" s="1"/>
  <c r="AJ56" i="290"/>
  <c r="AU56" i="290" s="1"/>
  <c r="AL48" i="290"/>
  <c r="AW48" i="290" s="1"/>
  <c r="AK48" i="290"/>
  <c r="AV48" i="290" s="1"/>
  <c r="AJ48" i="290"/>
  <c r="AU48" i="290" s="1"/>
  <c r="AL47" i="290"/>
  <c r="AW47" i="290" s="1"/>
  <c r="AK47" i="290"/>
  <c r="AV47" i="290" s="1"/>
  <c r="AJ47" i="290"/>
  <c r="AU47" i="290" s="1"/>
  <c r="AL46" i="290"/>
  <c r="AW46" i="290" s="1"/>
  <c r="AK46" i="290"/>
  <c r="AV46" i="290" s="1"/>
  <c r="AJ46" i="290"/>
  <c r="AU46" i="290" s="1"/>
  <c r="AL45" i="290"/>
  <c r="AW45" i="290" s="1"/>
  <c r="AK45" i="290"/>
  <c r="AV45" i="290" s="1"/>
  <c r="AJ45" i="290"/>
  <c r="AU45" i="290" s="1"/>
  <c r="AL37" i="290"/>
  <c r="AW37" i="290" s="1"/>
  <c r="AK37" i="290"/>
  <c r="AV37" i="290" s="1"/>
  <c r="AJ37" i="290"/>
  <c r="AU37" i="290" s="1"/>
  <c r="AL36" i="290"/>
  <c r="AW36" i="290" s="1"/>
  <c r="AK36" i="290"/>
  <c r="AV36" i="290" s="1"/>
  <c r="AJ36" i="290"/>
  <c r="AU36" i="290" s="1"/>
  <c r="AL35" i="290"/>
  <c r="AW35" i="290" s="1"/>
  <c r="AK35" i="290"/>
  <c r="AV35" i="290" s="1"/>
  <c r="AJ35" i="290"/>
  <c r="AU35" i="290" s="1"/>
  <c r="AL34" i="290"/>
  <c r="AW34" i="290" s="1"/>
  <c r="AK34" i="290"/>
  <c r="AV34" i="290" s="1"/>
  <c r="AJ34" i="290"/>
  <c r="AU34" i="290" s="1"/>
  <c r="AL26" i="290"/>
  <c r="AW26" i="290" s="1"/>
  <c r="AK26" i="290"/>
  <c r="AV26" i="290" s="1"/>
  <c r="AJ26" i="290"/>
  <c r="AU26" i="290" s="1"/>
  <c r="AL25" i="290"/>
  <c r="AW25" i="290" s="1"/>
  <c r="AK25" i="290"/>
  <c r="AV25" i="290" s="1"/>
  <c r="AJ25" i="290"/>
  <c r="AU25" i="290" s="1"/>
  <c r="AL24" i="290"/>
  <c r="AW24" i="290" s="1"/>
  <c r="AK24" i="290"/>
  <c r="AV24" i="290" s="1"/>
  <c r="AJ24" i="290"/>
  <c r="AU24" i="290" s="1"/>
  <c r="AL23" i="290"/>
  <c r="AW23" i="290" s="1"/>
  <c r="AK23" i="290"/>
  <c r="AV23" i="290" s="1"/>
  <c r="AJ23" i="290"/>
  <c r="AU23" i="290" s="1"/>
  <c r="AL15" i="290"/>
  <c r="AW15" i="290" s="1"/>
  <c r="AK15" i="290"/>
  <c r="AV15" i="290" s="1"/>
  <c r="AJ15" i="290"/>
  <c r="AU15" i="290" s="1"/>
  <c r="AL14" i="290"/>
  <c r="AW14" i="290" s="1"/>
  <c r="AK14" i="290"/>
  <c r="AV14" i="290" s="1"/>
  <c r="AJ14" i="290"/>
  <c r="AU14" i="290" s="1"/>
  <c r="AL13" i="290"/>
  <c r="AW13" i="290" s="1"/>
  <c r="AK13" i="290"/>
  <c r="AV13" i="290" s="1"/>
  <c r="AJ13" i="290"/>
  <c r="AU13" i="290" s="1"/>
  <c r="AL12" i="290"/>
  <c r="AW12" i="290" s="1"/>
  <c r="AK12" i="290"/>
  <c r="AV12" i="290" s="1"/>
  <c r="AJ12" i="290"/>
  <c r="AU12" i="290" s="1"/>
  <c r="AL70" i="288"/>
  <c r="AW70" i="288" s="1"/>
  <c r="AK70" i="288"/>
  <c r="AV70" i="288" s="1"/>
  <c r="AJ70" i="288"/>
  <c r="AU70" i="288" s="1"/>
  <c r="AL69" i="288"/>
  <c r="AW69" i="288" s="1"/>
  <c r="AK69" i="288"/>
  <c r="AV69" i="288" s="1"/>
  <c r="AJ69" i="288"/>
  <c r="AU69" i="288" s="1"/>
  <c r="AL68" i="288"/>
  <c r="AW68" i="288" s="1"/>
  <c r="AK68" i="288"/>
  <c r="AV68" i="288" s="1"/>
  <c r="AJ68" i="288"/>
  <c r="AU68" i="288" s="1"/>
  <c r="AL67" i="288"/>
  <c r="AW67" i="288" s="1"/>
  <c r="AK67" i="288"/>
  <c r="AV67" i="288" s="1"/>
  <c r="AJ67" i="288"/>
  <c r="AU67" i="288" s="1"/>
  <c r="AL59" i="288"/>
  <c r="AW59" i="288" s="1"/>
  <c r="AK59" i="288"/>
  <c r="AV59" i="288" s="1"/>
  <c r="AJ59" i="288"/>
  <c r="AU59" i="288" s="1"/>
  <c r="AL58" i="288"/>
  <c r="AW58" i="288" s="1"/>
  <c r="AK58" i="288"/>
  <c r="AV58" i="288" s="1"/>
  <c r="AJ58" i="288"/>
  <c r="AU58" i="288" s="1"/>
  <c r="AL57" i="288"/>
  <c r="AW57" i="288" s="1"/>
  <c r="AK57" i="288"/>
  <c r="AV57" i="288" s="1"/>
  <c r="AJ57" i="288"/>
  <c r="AU57" i="288" s="1"/>
  <c r="AL56" i="288"/>
  <c r="AW56" i="288" s="1"/>
  <c r="AK56" i="288"/>
  <c r="AV56" i="288" s="1"/>
  <c r="AJ56" i="288"/>
  <c r="AU56" i="288" s="1"/>
  <c r="AL48" i="288"/>
  <c r="AW48" i="288" s="1"/>
  <c r="AK48" i="288"/>
  <c r="AV48" i="288" s="1"/>
  <c r="AJ48" i="288"/>
  <c r="AU48" i="288" s="1"/>
  <c r="AL47" i="288"/>
  <c r="AW47" i="288" s="1"/>
  <c r="AK47" i="288"/>
  <c r="AV47" i="288" s="1"/>
  <c r="AJ47" i="288"/>
  <c r="AU47" i="288" s="1"/>
  <c r="AL46" i="288"/>
  <c r="AW46" i="288" s="1"/>
  <c r="AK46" i="288"/>
  <c r="AV46" i="288" s="1"/>
  <c r="AJ46" i="288"/>
  <c r="AU46" i="288" s="1"/>
  <c r="AL45" i="288"/>
  <c r="AW45" i="288" s="1"/>
  <c r="AK45" i="288"/>
  <c r="AV45" i="288" s="1"/>
  <c r="AJ45" i="288"/>
  <c r="AU45" i="288" s="1"/>
  <c r="AL37" i="288"/>
  <c r="AW37" i="288" s="1"/>
  <c r="AK37" i="288"/>
  <c r="AV37" i="288" s="1"/>
  <c r="AJ37" i="288"/>
  <c r="AU37" i="288" s="1"/>
  <c r="AL36" i="288"/>
  <c r="AW36" i="288" s="1"/>
  <c r="AK36" i="288"/>
  <c r="AV36" i="288" s="1"/>
  <c r="AJ36" i="288"/>
  <c r="AU36" i="288" s="1"/>
  <c r="AL35" i="288"/>
  <c r="AW35" i="288" s="1"/>
  <c r="AK35" i="288"/>
  <c r="AV35" i="288" s="1"/>
  <c r="AJ35" i="288"/>
  <c r="AU35" i="288" s="1"/>
  <c r="AL34" i="288"/>
  <c r="AW34" i="288" s="1"/>
  <c r="AK34" i="288"/>
  <c r="AV34" i="288" s="1"/>
  <c r="AJ34" i="288"/>
  <c r="AU34" i="288" s="1"/>
  <c r="AL26" i="288"/>
  <c r="AW26" i="288" s="1"/>
  <c r="AK26" i="288"/>
  <c r="AV26" i="288" s="1"/>
  <c r="AJ26" i="288"/>
  <c r="AU26" i="288" s="1"/>
  <c r="AL25" i="288"/>
  <c r="AW25" i="288" s="1"/>
  <c r="AK25" i="288"/>
  <c r="AV25" i="288" s="1"/>
  <c r="AJ25" i="288"/>
  <c r="AU25" i="288" s="1"/>
  <c r="AL24" i="288"/>
  <c r="AW24" i="288" s="1"/>
  <c r="AK24" i="288"/>
  <c r="AV24" i="288" s="1"/>
  <c r="AJ24" i="288"/>
  <c r="AU24" i="288" s="1"/>
  <c r="AL23" i="288"/>
  <c r="AW23" i="288" s="1"/>
  <c r="AK23" i="288"/>
  <c r="AV23" i="288" s="1"/>
  <c r="AJ23" i="288"/>
  <c r="AU23" i="288" s="1"/>
  <c r="AL15" i="288"/>
  <c r="AW15" i="288" s="1"/>
  <c r="AK15" i="288"/>
  <c r="AV15" i="288" s="1"/>
  <c r="AJ15" i="288"/>
  <c r="AU15" i="288" s="1"/>
  <c r="AL14" i="288"/>
  <c r="AW14" i="288" s="1"/>
  <c r="AK14" i="288"/>
  <c r="AV14" i="288" s="1"/>
  <c r="AJ14" i="288"/>
  <c r="AU14" i="288" s="1"/>
  <c r="AL13" i="288"/>
  <c r="AW13" i="288" s="1"/>
  <c r="AK13" i="288"/>
  <c r="AV13" i="288" s="1"/>
  <c r="AJ13" i="288"/>
  <c r="AU13" i="288" s="1"/>
  <c r="AL12" i="288"/>
  <c r="AW12" i="288" s="1"/>
  <c r="AK12" i="288"/>
  <c r="AV12" i="288" s="1"/>
  <c r="AJ12" i="288"/>
  <c r="AU12" i="288" s="1"/>
  <c r="AL70" i="283"/>
  <c r="AW70" i="283" s="1"/>
  <c r="AK70" i="283"/>
  <c r="AV70" i="283" s="1"/>
  <c r="AJ70" i="283"/>
  <c r="AU70" i="283" s="1"/>
  <c r="AL69" i="283"/>
  <c r="AW69" i="283" s="1"/>
  <c r="AK69" i="283"/>
  <c r="AV69" i="283" s="1"/>
  <c r="AJ69" i="283"/>
  <c r="AU69" i="283" s="1"/>
  <c r="AL68" i="283"/>
  <c r="AW68" i="283" s="1"/>
  <c r="AK68" i="283"/>
  <c r="AV68" i="283" s="1"/>
  <c r="AJ68" i="283"/>
  <c r="AU68" i="283" s="1"/>
  <c r="AL67" i="283"/>
  <c r="AW67" i="283" s="1"/>
  <c r="AK67" i="283"/>
  <c r="AV67" i="283" s="1"/>
  <c r="AJ67" i="283"/>
  <c r="AU67" i="283" s="1"/>
  <c r="AL59" i="283"/>
  <c r="AW59" i="283" s="1"/>
  <c r="AK59" i="283"/>
  <c r="AV59" i="283" s="1"/>
  <c r="AJ59" i="283"/>
  <c r="AU59" i="283" s="1"/>
  <c r="AL58" i="283"/>
  <c r="AW58" i="283" s="1"/>
  <c r="AK58" i="283"/>
  <c r="AV58" i="283" s="1"/>
  <c r="AJ58" i="283"/>
  <c r="AU58" i="283" s="1"/>
  <c r="AL57" i="283"/>
  <c r="AW57" i="283" s="1"/>
  <c r="AK57" i="283"/>
  <c r="AV57" i="283" s="1"/>
  <c r="AJ57" i="283"/>
  <c r="AU57" i="283" s="1"/>
  <c r="AL56" i="283"/>
  <c r="AW56" i="283" s="1"/>
  <c r="AK56" i="283"/>
  <c r="AV56" i="283" s="1"/>
  <c r="AJ56" i="283"/>
  <c r="AU56" i="283" s="1"/>
  <c r="AL48" i="283"/>
  <c r="AW48" i="283" s="1"/>
  <c r="AK48" i="283"/>
  <c r="AV48" i="283" s="1"/>
  <c r="AJ48" i="283"/>
  <c r="AU48" i="283" s="1"/>
  <c r="AL47" i="283"/>
  <c r="AW47" i="283" s="1"/>
  <c r="AK47" i="283"/>
  <c r="AV47" i="283" s="1"/>
  <c r="AJ47" i="283"/>
  <c r="AU47" i="283" s="1"/>
  <c r="AL46" i="283"/>
  <c r="AW46" i="283" s="1"/>
  <c r="AK46" i="283"/>
  <c r="AV46" i="283" s="1"/>
  <c r="AJ46" i="283"/>
  <c r="AU46" i="283" s="1"/>
  <c r="AL45" i="283"/>
  <c r="AW45" i="283" s="1"/>
  <c r="AK45" i="283"/>
  <c r="AV45" i="283" s="1"/>
  <c r="AJ45" i="283"/>
  <c r="AU45" i="283" s="1"/>
  <c r="AL37" i="283"/>
  <c r="AW37" i="283" s="1"/>
  <c r="AK37" i="283"/>
  <c r="AV37" i="283" s="1"/>
  <c r="AJ37" i="283"/>
  <c r="AL36" i="283"/>
  <c r="AW36" i="283" s="1"/>
  <c r="AK36" i="283"/>
  <c r="AV36" i="283" s="1"/>
  <c r="AJ36" i="283"/>
  <c r="AL35" i="283"/>
  <c r="AW35" i="283" s="1"/>
  <c r="AK35" i="283"/>
  <c r="AV35" i="283" s="1"/>
  <c r="AJ35" i="283"/>
  <c r="AL34" i="283"/>
  <c r="AW34" i="283" s="1"/>
  <c r="AK34" i="283"/>
  <c r="AV34" i="283" s="1"/>
  <c r="AJ34" i="283"/>
  <c r="AL26" i="283"/>
  <c r="AW26" i="283" s="1"/>
  <c r="AK26" i="283"/>
  <c r="AV26" i="283" s="1"/>
  <c r="AJ26" i="283"/>
  <c r="AL25" i="283"/>
  <c r="AW25" i="283" s="1"/>
  <c r="AK25" i="283"/>
  <c r="AV25" i="283" s="1"/>
  <c r="AJ25" i="283"/>
  <c r="AL24" i="283"/>
  <c r="AW24" i="283" s="1"/>
  <c r="AK24" i="283"/>
  <c r="AV24" i="283" s="1"/>
  <c r="AJ24" i="283"/>
  <c r="AL23" i="283"/>
  <c r="AW23" i="283" s="1"/>
  <c r="AK23" i="283"/>
  <c r="AV23" i="283" s="1"/>
  <c r="AJ23" i="283"/>
  <c r="AL15" i="283"/>
  <c r="AW15" i="283" s="1"/>
  <c r="AK15" i="283"/>
  <c r="AV15" i="283" s="1"/>
  <c r="AJ15" i="283"/>
  <c r="AL14" i="283"/>
  <c r="AW14" i="283" s="1"/>
  <c r="AK14" i="283"/>
  <c r="AV14" i="283" s="1"/>
  <c r="AJ14" i="283"/>
  <c r="AL13" i="283"/>
  <c r="AW13" i="283" s="1"/>
  <c r="AK13" i="283"/>
  <c r="AV13" i="283" s="1"/>
  <c r="AJ13" i="283"/>
  <c r="AL12" i="283"/>
  <c r="AW12" i="283" s="1"/>
  <c r="AK12" i="283"/>
  <c r="AV12" i="283" s="1"/>
  <c r="AJ12" i="283"/>
  <c r="AL70" i="281"/>
  <c r="AW70" i="281" s="1"/>
  <c r="AK70" i="281"/>
  <c r="AV70" i="281" s="1"/>
  <c r="AJ70" i="281"/>
  <c r="AU70" i="281" s="1"/>
  <c r="AL69" i="281"/>
  <c r="AW69" i="281" s="1"/>
  <c r="AK69" i="281"/>
  <c r="AV69" i="281" s="1"/>
  <c r="AJ69" i="281"/>
  <c r="AU69" i="281" s="1"/>
  <c r="AL68" i="281"/>
  <c r="AW68" i="281" s="1"/>
  <c r="AK68" i="281"/>
  <c r="AV68" i="281" s="1"/>
  <c r="AJ68" i="281"/>
  <c r="AU68" i="281" s="1"/>
  <c r="AL67" i="281"/>
  <c r="AW67" i="281" s="1"/>
  <c r="AK67" i="281"/>
  <c r="AV67" i="281" s="1"/>
  <c r="AJ67" i="281"/>
  <c r="AU67" i="281" s="1"/>
  <c r="AL59" i="281"/>
  <c r="AW59" i="281" s="1"/>
  <c r="AK59" i="281"/>
  <c r="AV59" i="281" s="1"/>
  <c r="AJ59" i="281"/>
  <c r="AU59" i="281" s="1"/>
  <c r="AL58" i="281"/>
  <c r="AW58" i="281" s="1"/>
  <c r="AK58" i="281"/>
  <c r="AV58" i="281" s="1"/>
  <c r="AJ58" i="281"/>
  <c r="AU58" i="281" s="1"/>
  <c r="AL57" i="281"/>
  <c r="AW57" i="281" s="1"/>
  <c r="AK57" i="281"/>
  <c r="AV57" i="281" s="1"/>
  <c r="AJ57" i="281"/>
  <c r="AU57" i="281" s="1"/>
  <c r="AL56" i="281"/>
  <c r="AW56" i="281" s="1"/>
  <c r="AK56" i="281"/>
  <c r="AV56" i="281" s="1"/>
  <c r="AJ56" i="281"/>
  <c r="AU56" i="281" s="1"/>
  <c r="AL48" i="281"/>
  <c r="AW48" i="281" s="1"/>
  <c r="AK48" i="281"/>
  <c r="AV48" i="281" s="1"/>
  <c r="AJ48" i="281"/>
  <c r="AU48" i="281" s="1"/>
  <c r="AL47" i="281"/>
  <c r="AW47" i="281" s="1"/>
  <c r="AK47" i="281"/>
  <c r="AV47" i="281" s="1"/>
  <c r="AJ47" i="281"/>
  <c r="AU47" i="281" s="1"/>
  <c r="AL46" i="281"/>
  <c r="AW46" i="281" s="1"/>
  <c r="AK46" i="281"/>
  <c r="AV46" i="281" s="1"/>
  <c r="AJ46" i="281"/>
  <c r="AU46" i="281" s="1"/>
  <c r="AL45" i="281"/>
  <c r="AW45" i="281" s="1"/>
  <c r="AK45" i="281"/>
  <c r="AV45" i="281" s="1"/>
  <c r="AJ45" i="281"/>
  <c r="AU45" i="281" s="1"/>
  <c r="AL37" i="281"/>
  <c r="AW37" i="281" s="1"/>
  <c r="AK37" i="281"/>
  <c r="AV37" i="281" s="1"/>
  <c r="AJ37" i="281"/>
  <c r="AL36" i="281"/>
  <c r="AW36" i="281" s="1"/>
  <c r="AK36" i="281"/>
  <c r="AV36" i="281" s="1"/>
  <c r="AJ36" i="281"/>
  <c r="AL35" i="281"/>
  <c r="AW35" i="281" s="1"/>
  <c r="AK35" i="281"/>
  <c r="AV35" i="281" s="1"/>
  <c r="AJ35" i="281"/>
  <c r="AL34" i="281"/>
  <c r="AW34" i="281" s="1"/>
  <c r="AK34" i="281"/>
  <c r="AV34" i="281" s="1"/>
  <c r="AJ34" i="281"/>
  <c r="AL26" i="281"/>
  <c r="AW26" i="281" s="1"/>
  <c r="AK26" i="281"/>
  <c r="AV26" i="281" s="1"/>
  <c r="AJ26" i="281"/>
  <c r="AL25" i="281"/>
  <c r="AW25" i="281" s="1"/>
  <c r="AK25" i="281"/>
  <c r="AV25" i="281" s="1"/>
  <c r="AJ25" i="281"/>
  <c r="AL24" i="281"/>
  <c r="AW24" i="281" s="1"/>
  <c r="AK24" i="281"/>
  <c r="AV24" i="281" s="1"/>
  <c r="AJ24" i="281"/>
  <c r="AL23" i="281"/>
  <c r="AW23" i="281" s="1"/>
  <c r="AK23" i="281"/>
  <c r="AV23" i="281" s="1"/>
  <c r="AJ23" i="281"/>
  <c r="AL15" i="281"/>
  <c r="AW15" i="281" s="1"/>
  <c r="AK15" i="281"/>
  <c r="AV15" i="281" s="1"/>
  <c r="AJ15" i="281"/>
  <c r="AL14" i="281"/>
  <c r="AW14" i="281" s="1"/>
  <c r="AK14" i="281"/>
  <c r="AV14" i="281" s="1"/>
  <c r="AJ14" i="281"/>
  <c r="AL13" i="281"/>
  <c r="AW13" i="281" s="1"/>
  <c r="AK13" i="281"/>
  <c r="AV13" i="281" s="1"/>
  <c r="AJ13" i="281"/>
  <c r="AL12" i="281"/>
  <c r="AW12" i="281" s="1"/>
  <c r="AK12" i="281"/>
  <c r="AV12" i="281" s="1"/>
  <c r="AJ12" i="281"/>
  <c r="AL70" i="273"/>
  <c r="AW70" i="273" s="1"/>
  <c r="AK70" i="273"/>
  <c r="AV70" i="273" s="1"/>
  <c r="AJ70" i="273"/>
  <c r="AU70" i="273" s="1"/>
  <c r="AL69" i="273"/>
  <c r="AW69" i="273" s="1"/>
  <c r="AK69" i="273"/>
  <c r="AV69" i="273" s="1"/>
  <c r="AJ69" i="273"/>
  <c r="AU69" i="273" s="1"/>
  <c r="AL68" i="273"/>
  <c r="AW68" i="273" s="1"/>
  <c r="AK68" i="273"/>
  <c r="AV68" i="273" s="1"/>
  <c r="AJ68" i="273"/>
  <c r="AU68" i="273" s="1"/>
  <c r="AL67" i="273"/>
  <c r="AW67" i="273" s="1"/>
  <c r="AK67" i="273"/>
  <c r="AV67" i="273" s="1"/>
  <c r="AJ67" i="273"/>
  <c r="AU67" i="273" s="1"/>
  <c r="AL59" i="273"/>
  <c r="AW59" i="273" s="1"/>
  <c r="AK59" i="273"/>
  <c r="AV59" i="273" s="1"/>
  <c r="AJ59" i="273"/>
  <c r="AU59" i="273" s="1"/>
  <c r="AL58" i="273"/>
  <c r="AW58" i="273" s="1"/>
  <c r="AK58" i="273"/>
  <c r="AV58" i="273" s="1"/>
  <c r="AJ58" i="273"/>
  <c r="AU58" i="273" s="1"/>
  <c r="AL57" i="273"/>
  <c r="AW57" i="273" s="1"/>
  <c r="AK57" i="273"/>
  <c r="AV57" i="273" s="1"/>
  <c r="AJ57" i="273"/>
  <c r="AU57" i="273" s="1"/>
  <c r="AL56" i="273"/>
  <c r="AW56" i="273" s="1"/>
  <c r="AK56" i="273"/>
  <c r="AV56" i="273" s="1"/>
  <c r="AJ56" i="273"/>
  <c r="AU56" i="273" s="1"/>
  <c r="AL48" i="273"/>
  <c r="AW48" i="273" s="1"/>
  <c r="AK48" i="273"/>
  <c r="AV48" i="273" s="1"/>
  <c r="AJ48" i="273"/>
  <c r="AU48" i="273" s="1"/>
  <c r="AL47" i="273"/>
  <c r="AW47" i="273" s="1"/>
  <c r="AK47" i="273"/>
  <c r="AV47" i="273" s="1"/>
  <c r="AJ47" i="273"/>
  <c r="AU47" i="273" s="1"/>
  <c r="AL46" i="273"/>
  <c r="AW46" i="273" s="1"/>
  <c r="AK46" i="273"/>
  <c r="AV46" i="273" s="1"/>
  <c r="AJ46" i="273"/>
  <c r="AU46" i="273" s="1"/>
  <c r="AL45" i="273"/>
  <c r="AW45" i="273" s="1"/>
  <c r="AK45" i="273"/>
  <c r="AV45" i="273" s="1"/>
  <c r="AJ45" i="273"/>
  <c r="AU45" i="273" s="1"/>
  <c r="AL37" i="273"/>
  <c r="AW37" i="273" s="1"/>
  <c r="AK37" i="273"/>
  <c r="AV37" i="273" s="1"/>
  <c r="AJ37" i="273"/>
  <c r="AU37" i="273" s="1"/>
  <c r="AL36" i="273"/>
  <c r="AW36" i="273" s="1"/>
  <c r="AK36" i="273"/>
  <c r="AV36" i="273" s="1"/>
  <c r="AJ36" i="273"/>
  <c r="AU36" i="273" s="1"/>
  <c r="AL35" i="273"/>
  <c r="AW35" i="273" s="1"/>
  <c r="AK35" i="273"/>
  <c r="AV35" i="273" s="1"/>
  <c r="AJ35" i="273"/>
  <c r="AU35" i="273" s="1"/>
  <c r="AL34" i="273"/>
  <c r="AW34" i="273" s="1"/>
  <c r="AK34" i="273"/>
  <c r="AV34" i="273" s="1"/>
  <c r="AJ34" i="273"/>
  <c r="AU34" i="273" s="1"/>
  <c r="AL26" i="273"/>
  <c r="AW26" i="273" s="1"/>
  <c r="AK26" i="273"/>
  <c r="AV26" i="273" s="1"/>
  <c r="AJ26" i="273"/>
  <c r="AU26" i="273" s="1"/>
  <c r="AL25" i="273"/>
  <c r="AW25" i="273" s="1"/>
  <c r="AK25" i="273"/>
  <c r="AV25" i="273" s="1"/>
  <c r="AJ25" i="273"/>
  <c r="AU25" i="273" s="1"/>
  <c r="AL24" i="273"/>
  <c r="AW24" i="273" s="1"/>
  <c r="AK24" i="273"/>
  <c r="AV24" i="273" s="1"/>
  <c r="AJ24" i="273"/>
  <c r="AU24" i="273" s="1"/>
  <c r="AL23" i="273"/>
  <c r="AW23" i="273" s="1"/>
  <c r="AK23" i="273"/>
  <c r="AV23" i="273" s="1"/>
  <c r="AJ23" i="273"/>
  <c r="AU23" i="273" s="1"/>
  <c r="AL15" i="273"/>
  <c r="AW15" i="273" s="1"/>
  <c r="AK15" i="273"/>
  <c r="AV15" i="273" s="1"/>
  <c r="AJ15" i="273"/>
  <c r="AU15" i="273" s="1"/>
  <c r="AL14" i="273"/>
  <c r="AW14" i="273" s="1"/>
  <c r="AK14" i="273"/>
  <c r="AV14" i="273" s="1"/>
  <c r="AJ14" i="273"/>
  <c r="AU14" i="273" s="1"/>
  <c r="AL13" i="273"/>
  <c r="AW13" i="273" s="1"/>
  <c r="AK13" i="273"/>
  <c r="AV13" i="273" s="1"/>
  <c r="AJ13" i="273"/>
  <c r="AU13" i="273" s="1"/>
  <c r="AL12" i="273"/>
  <c r="AW12" i="273" s="1"/>
  <c r="AK12" i="273"/>
  <c r="AV12" i="273" s="1"/>
  <c r="AJ12" i="273"/>
  <c r="AU12" i="273" s="1"/>
  <c r="AI70" i="1"/>
  <c r="AT70" i="1" s="1"/>
  <c r="AI69" i="1"/>
  <c r="AT69" i="1" s="1"/>
  <c r="AI68" i="1"/>
  <c r="AT68" i="1" s="1"/>
  <c r="AI67" i="1"/>
  <c r="AT67" i="1" s="1"/>
  <c r="AI59" i="1"/>
  <c r="AT59" i="1" s="1"/>
  <c r="AI58" i="1"/>
  <c r="AT58" i="1" s="1"/>
  <c r="AI57" i="1"/>
  <c r="AT57" i="1" s="1"/>
  <c r="AI56" i="1"/>
  <c r="AT56" i="1" s="1"/>
  <c r="AI48" i="1"/>
  <c r="AT48" i="1" s="1"/>
  <c r="AI47" i="1"/>
  <c r="AT47" i="1" s="1"/>
  <c r="AI46" i="1"/>
  <c r="AT46" i="1" s="1"/>
  <c r="AI45" i="1"/>
  <c r="AT45" i="1" s="1"/>
  <c r="AI37" i="1"/>
  <c r="AT37" i="1" s="1"/>
  <c r="AI36" i="1"/>
  <c r="AT36" i="1" s="1"/>
  <c r="AI35" i="1"/>
  <c r="AT35" i="1" s="1"/>
  <c r="AI34" i="1"/>
  <c r="AT34" i="1" s="1"/>
  <c r="AI26" i="1"/>
  <c r="AT26" i="1" s="1"/>
  <c r="AI25" i="1"/>
  <c r="AT25" i="1" s="1"/>
  <c r="AI24" i="1"/>
  <c r="AT24" i="1" s="1"/>
  <c r="AI23" i="1"/>
  <c r="AT23" i="1" s="1"/>
  <c r="AM12" i="304" l="1"/>
  <c r="AG12" i="304" s="1"/>
  <c r="AM13" i="304"/>
  <c r="AG13" i="304" s="1"/>
  <c r="AM14" i="304"/>
  <c r="AG14" i="304" s="1"/>
  <c r="AM15" i="304"/>
  <c r="AG15" i="304" s="1"/>
  <c r="AM23" i="304"/>
  <c r="AG23" i="304" s="1"/>
  <c r="AM24" i="304"/>
  <c r="AG24" i="304" s="1"/>
  <c r="AM25" i="304"/>
  <c r="AG25" i="304" s="1"/>
  <c r="AM26" i="304"/>
  <c r="AG26" i="304" s="1"/>
  <c r="AM34" i="304"/>
  <c r="AG34" i="304" s="1"/>
  <c r="AM35" i="304"/>
  <c r="AG35" i="304" s="1"/>
  <c r="AM36" i="304"/>
  <c r="AG36" i="304" s="1"/>
  <c r="AM37" i="304"/>
  <c r="AG37" i="304" s="1"/>
  <c r="AM45" i="304"/>
  <c r="AG45" i="304" s="1"/>
  <c r="AM46" i="304"/>
  <c r="AG46" i="304" s="1"/>
  <c r="AM47" i="304"/>
  <c r="AG47" i="304" s="1"/>
  <c r="AM48" i="304"/>
  <c r="AG48" i="304" s="1"/>
  <c r="AM56" i="304"/>
  <c r="AG56" i="304" s="1"/>
  <c r="AM57" i="304"/>
  <c r="AG57" i="304" s="1"/>
  <c r="AM58" i="304"/>
  <c r="AG58" i="304" s="1"/>
  <c r="AM59" i="304"/>
  <c r="AG59" i="304" s="1"/>
  <c r="AM67" i="304"/>
  <c r="AG67" i="304" s="1"/>
  <c r="AM68" i="304"/>
  <c r="AG68" i="304" s="1"/>
  <c r="AM69" i="304"/>
  <c r="AG69" i="304" s="1"/>
  <c r="AM70" i="304"/>
  <c r="AG70" i="304" s="1"/>
  <c r="AU15" i="303"/>
  <c r="AU23" i="303"/>
  <c r="AU24" i="303"/>
  <c r="AU25" i="303"/>
  <c r="AU26" i="303"/>
  <c r="AU34" i="303"/>
  <c r="AU35" i="303"/>
  <c r="AU36" i="303"/>
  <c r="AU37" i="303"/>
  <c r="AM12" i="303"/>
  <c r="AG12" i="303" s="1"/>
  <c r="AM13" i="303"/>
  <c r="AG13" i="303" s="1"/>
  <c r="AM14" i="303"/>
  <c r="AG14" i="303" s="1"/>
  <c r="AM15" i="303"/>
  <c r="AG15" i="303" s="1"/>
  <c r="AM23" i="303"/>
  <c r="AG23" i="303" s="1"/>
  <c r="AM24" i="303"/>
  <c r="AG24" i="303" s="1"/>
  <c r="AM25" i="303"/>
  <c r="AG25" i="303" s="1"/>
  <c r="AM26" i="303"/>
  <c r="AG26" i="303" s="1"/>
  <c r="AM34" i="303"/>
  <c r="AG34" i="303" s="1"/>
  <c r="AM35" i="303"/>
  <c r="AG35" i="303" s="1"/>
  <c r="AM36" i="303"/>
  <c r="AG36" i="303" s="1"/>
  <c r="AM37" i="303"/>
  <c r="AG37" i="303" s="1"/>
  <c r="AM45" i="303"/>
  <c r="AG45" i="303" s="1"/>
  <c r="AM46" i="303"/>
  <c r="AG46" i="303" s="1"/>
  <c r="AM47" i="303"/>
  <c r="AG47" i="303" s="1"/>
  <c r="AM48" i="303"/>
  <c r="AG48" i="303" s="1"/>
  <c r="AM56" i="303"/>
  <c r="AG56" i="303" s="1"/>
  <c r="AM57" i="303"/>
  <c r="AG57" i="303" s="1"/>
  <c r="AM58" i="303"/>
  <c r="AG58" i="303" s="1"/>
  <c r="AM59" i="303"/>
  <c r="AG59" i="303" s="1"/>
  <c r="AM67" i="303"/>
  <c r="AG67" i="303" s="1"/>
  <c r="AM68" i="303"/>
  <c r="AG68" i="303" s="1"/>
  <c r="AM69" i="303"/>
  <c r="AG69" i="303" s="1"/>
  <c r="AM70" i="303"/>
  <c r="AG70" i="303" s="1"/>
  <c r="AM12" i="302"/>
  <c r="AG12" i="302" s="1"/>
  <c r="AM13" i="302"/>
  <c r="AG13" i="302" s="1"/>
  <c r="AM14" i="302"/>
  <c r="AG14" i="302" s="1"/>
  <c r="AM15" i="302"/>
  <c r="AG15" i="302" s="1"/>
  <c r="AM23" i="302"/>
  <c r="AG23" i="302" s="1"/>
  <c r="AM24" i="302"/>
  <c r="AG24" i="302" s="1"/>
  <c r="AM25" i="302"/>
  <c r="AG25" i="302" s="1"/>
  <c r="AM26" i="302"/>
  <c r="AG26" i="302" s="1"/>
  <c r="AM34" i="302"/>
  <c r="AG34" i="302" s="1"/>
  <c r="AM35" i="302"/>
  <c r="AG35" i="302" s="1"/>
  <c r="AM36" i="302"/>
  <c r="AG36" i="302" s="1"/>
  <c r="AM37" i="302"/>
  <c r="AG37" i="302" s="1"/>
  <c r="AM45" i="302"/>
  <c r="AG45" i="302" s="1"/>
  <c r="AM46" i="302"/>
  <c r="AG46" i="302" s="1"/>
  <c r="AM47" i="302"/>
  <c r="AG47" i="302" s="1"/>
  <c r="AM48" i="302"/>
  <c r="AG48" i="302" s="1"/>
  <c r="AM56" i="302"/>
  <c r="AG56" i="302" s="1"/>
  <c r="AM57" i="302"/>
  <c r="AG57" i="302" s="1"/>
  <c r="AM58" i="302"/>
  <c r="AG58" i="302" s="1"/>
  <c r="AM59" i="302"/>
  <c r="AG59" i="302" s="1"/>
  <c r="AM67" i="302"/>
  <c r="AG67" i="302" s="1"/>
  <c r="AM68" i="302"/>
  <c r="AG68" i="302" s="1"/>
  <c r="AM69" i="302"/>
  <c r="AG69" i="302" s="1"/>
  <c r="AM70" i="302"/>
  <c r="AG70" i="302" s="1"/>
  <c r="AM12" i="301"/>
  <c r="AG12" i="301" s="1"/>
  <c r="AM13" i="301"/>
  <c r="AG13" i="301" s="1"/>
  <c r="AM14" i="301"/>
  <c r="AG14" i="301" s="1"/>
  <c r="AM15" i="301"/>
  <c r="AG15" i="301" s="1"/>
  <c r="AM23" i="301"/>
  <c r="AG23" i="301" s="1"/>
  <c r="AM24" i="301"/>
  <c r="AG24" i="301" s="1"/>
  <c r="AM25" i="301"/>
  <c r="AG25" i="301" s="1"/>
  <c r="AM26" i="301"/>
  <c r="AG26" i="301" s="1"/>
  <c r="AM34" i="301"/>
  <c r="AG34" i="301" s="1"/>
  <c r="AM35" i="301"/>
  <c r="AG35" i="301" s="1"/>
  <c r="AM36" i="301"/>
  <c r="AG36" i="301" s="1"/>
  <c r="AM37" i="301"/>
  <c r="AG37" i="301" s="1"/>
  <c r="AM45" i="301"/>
  <c r="AG45" i="301" s="1"/>
  <c r="AM46" i="301"/>
  <c r="AG46" i="301" s="1"/>
  <c r="AM47" i="301"/>
  <c r="AG47" i="301" s="1"/>
  <c r="AM48" i="301"/>
  <c r="AG48" i="301" s="1"/>
  <c r="AM56" i="301"/>
  <c r="AG56" i="301" s="1"/>
  <c r="AM57" i="301"/>
  <c r="AG57" i="301" s="1"/>
  <c r="AM58" i="301"/>
  <c r="AG58" i="301" s="1"/>
  <c r="AM59" i="301"/>
  <c r="AG59" i="301" s="1"/>
  <c r="AM67" i="301"/>
  <c r="AG67" i="301" s="1"/>
  <c r="AM68" i="301"/>
  <c r="AG68" i="301" s="1"/>
  <c r="AM69" i="301"/>
  <c r="AG69" i="301" s="1"/>
  <c r="AM70" i="301"/>
  <c r="AG70" i="301" s="1"/>
  <c r="AU13" i="300"/>
  <c r="AU15" i="300"/>
  <c r="AU25" i="300"/>
  <c r="AU26" i="300"/>
  <c r="AU34" i="300"/>
  <c r="AU35" i="300"/>
  <c r="AU36" i="300"/>
  <c r="AU37" i="300"/>
  <c r="AM12" i="300"/>
  <c r="AG12" i="300" s="1"/>
  <c r="AM13" i="300"/>
  <c r="AG13" i="300" s="1"/>
  <c r="AM14" i="300"/>
  <c r="AG14" i="300" s="1"/>
  <c r="AM15" i="300"/>
  <c r="AG15" i="300" s="1"/>
  <c r="AM23" i="300"/>
  <c r="AG23" i="300" s="1"/>
  <c r="AM24" i="300"/>
  <c r="AG24" i="300" s="1"/>
  <c r="AM25" i="300"/>
  <c r="AG25" i="300" s="1"/>
  <c r="AM26" i="300"/>
  <c r="AG26" i="300" s="1"/>
  <c r="AM34" i="300"/>
  <c r="AG34" i="300" s="1"/>
  <c r="AM35" i="300"/>
  <c r="AG35" i="300" s="1"/>
  <c r="AM36" i="300"/>
  <c r="AG36" i="300" s="1"/>
  <c r="AM37" i="300"/>
  <c r="AG37" i="300" s="1"/>
  <c r="AM45" i="300"/>
  <c r="AG45" i="300" s="1"/>
  <c r="AM46" i="300"/>
  <c r="AG46" i="300" s="1"/>
  <c r="AM47" i="300"/>
  <c r="AG47" i="300" s="1"/>
  <c r="AM48" i="300"/>
  <c r="AG48" i="300" s="1"/>
  <c r="AG56" i="300"/>
  <c r="AM56" i="300"/>
  <c r="AG57" i="300"/>
  <c r="AM57" i="300"/>
  <c r="AG58" i="300"/>
  <c r="AM58" i="300"/>
  <c r="AG59" i="300"/>
  <c r="AM59" i="300"/>
  <c r="AM67" i="300"/>
  <c r="AG67" i="300" s="1"/>
  <c r="AM68" i="300"/>
  <c r="AG68" i="300" s="1"/>
  <c r="AM69" i="300"/>
  <c r="AG69" i="300" s="1"/>
  <c r="AM70" i="300"/>
  <c r="AG70" i="300" s="1"/>
  <c r="AM12" i="299"/>
  <c r="AG12" i="299" s="1"/>
  <c r="AG13" i="299"/>
  <c r="AM13" i="299"/>
  <c r="AG14" i="299"/>
  <c r="AM14" i="299"/>
  <c r="AG15" i="299"/>
  <c r="AM15" i="299"/>
  <c r="AM23" i="299"/>
  <c r="AG23" i="299" s="1"/>
  <c r="AM24" i="299"/>
  <c r="AG24" i="299" s="1"/>
  <c r="AM25" i="299"/>
  <c r="AG25" i="299" s="1"/>
  <c r="AM26" i="299"/>
  <c r="AG26" i="299" s="1"/>
  <c r="AM34" i="299"/>
  <c r="AG34" i="299" s="1"/>
  <c r="AM35" i="299"/>
  <c r="AG35" i="299" s="1"/>
  <c r="AM36" i="299"/>
  <c r="AG36" i="299" s="1"/>
  <c r="AM37" i="299"/>
  <c r="AG37" i="299" s="1"/>
  <c r="AM45" i="299"/>
  <c r="AG45" i="299" s="1"/>
  <c r="AM46" i="299"/>
  <c r="AG46" i="299" s="1"/>
  <c r="AM47" i="299"/>
  <c r="AG47" i="299" s="1"/>
  <c r="AM48" i="299"/>
  <c r="AG48" i="299" s="1"/>
  <c r="AM56" i="299"/>
  <c r="AG56" i="299" s="1"/>
  <c r="AM57" i="299"/>
  <c r="AG57" i="299" s="1"/>
  <c r="AM58" i="299"/>
  <c r="AG58" i="299" s="1"/>
  <c r="AM59" i="299"/>
  <c r="AG59" i="299" s="1"/>
  <c r="AM67" i="299"/>
  <c r="AG67" i="299" s="1"/>
  <c r="AM68" i="299"/>
  <c r="AG68" i="299" s="1"/>
  <c r="AM69" i="299"/>
  <c r="AG69" i="299" s="1"/>
  <c r="AM70" i="299"/>
  <c r="AG70" i="299" s="1"/>
  <c r="AM12" i="295"/>
  <c r="AG12" i="295" s="1"/>
  <c r="AM13" i="295"/>
  <c r="AG13" i="295" s="1"/>
  <c r="AM14" i="295"/>
  <c r="AG14" i="295" s="1"/>
  <c r="AM15" i="295"/>
  <c r="AG15" i="295" s="1"/>
  <c r="AM23" i="295"/>
  <c r="AG23" i="295" s="1"/>
  <c r="AG24" i="295"/>
  <c r="AM24" i="295"/>
  <c r="AM25" i="295"/>
  <c r="AG25" i="295" s="1"/>
  <c r="AM26" i="295"/>
  <c r="AG26" i="295" s="1"/>
  <c r="AM34" i="295"/>
  <c r="AG34" i="295" s="1"/>
  <c r="AM35" i="295"/>
  <c r="AG35" i="295" s="1"/>
  <c r="AM36" i="295"/>
  <c r="AG36" i="295" s="1"/>
  <c r="AM37" i="295"/>
  <c r="AG37" i="295" s="1"/>
  <c r="AM45" i="295"/>
  <c r="AG45" i="295" s="1"/>
  <c r="AM46" i="295"/>
  <c r="AG46" i="295" s="1"/>
  <c r="AM47" i="295"/>
  <c r="AG47" i="295" s="1"/>
  <c r="AM48" i="295"/>
  <c r="AG48" i="295" s="1"/>
  <c r="AM56" i="295"/>
  <c r="AG56" i="295" s="1"/>
  <c r="AM57" i="295"/>
  <c r="AG57" i="295" s="1"/>
  <c r="AM58" i="295"/>
  <c r="AG58" i="295" s="1"/>
  <c r="AM59" i="295"/>
  <c r="AG59" i="295" s="1"/>
  <c r="AM67" i="295"/>
  <c r="AG67" i="295" s="1"/>
  <c r="AM68" i="295"/>
  <c r="AG68" i="295" s="1"/>
  <c r="AM69" i="295"/>
  <c r="AG69" i="295" s="1"/>
  <c r="AM70" i="295"/>
  <c r="AG70" i="295" s="1"/>
  <c r="AM12" i="293"/>
  <c r="AG12" i="293" s="1"/>
  <c r="AM13" i="293"/>
  <c r="AG13" i="293" s="1"/>
  <c r="AM14" i="293"/>
  <c r="AG14" i="293" s="1"/>
  <c r="AM15" i="293"/>
  <c r="AG15" i="293" s="1"/>
  <c r="AM23" i="293"/>
  <c r="AG23" i="293" s="1"/>
  <c r="AM24" i="293"/>
  <c r="AG24" i="293" s="1"/>
  <c r="AM25" i="293"/>
  <c r="AG25" i="293" s="1"/>
  <c r="AM26" i="293"/>
  <c r="AG26" i="293" s="1"/>
  <c r="AM34" i="293"/>
  <c r="AG34" i="293" s="1"/>
  <c r="AM35" i="293"/>
  <c r="AG35" i="293" s="1"/>
  <c r="AM36" i="293"/>
  <c r="AG36" i="293" s="1"/>
  <c r="AM37" i="293"/>
  <c r="AG37" i="293" s="1"/>
  <c r="AM45" i="293"/>
  <c r="AG45" i="293" s="1"/>
  <c r="AM46" i="293"/>
  <c r="AG46" i="293" s="1"/>
  <c r="AM47" i="293"/>
  <c r="AG47" i="293" s="1"/>
  <c r="AG48" i="293"/>
  <c r="AM48" i="293"/>
  <c r="AM56" i="293"/>
  <c r="AG56" i="293" s="1"/>
  <c r="AM57" i="293"/>
  <c r="AG57" i="293" s="1"/>
  <c r="AM58" i="293"/>
  <c r="AG58" i="293" s="1"/>
  <c r="AM59" i="293"/>
  <c r="AG59" i="293" s="1"/>
  <c r="AM67" i="293"/>
  <c r="AG67" i="293" s="1"/>
  <c r="AM68" i="293"/>
  <c r="AG68" i="293" s="1"/>
  <c r="AM69" i="293"/>
  <c r="AG69" i="293" s="1"/>
  <c r="AM70" i="293"/>
  <c r="AG70" i="293" s="1"/>
  <c r="AM12" i="292"/>
  <c r="AG12" i="292" s="1"/>
  <c r="AM13" i="292"/>
  <c r="AG13" i="292" s="1"/>
  <c r="AM14" i="292"/>
  <c r="AG14" i="292" s="1"/>
  <c r="AM15" i="292"/>
  <c r="AG15" i="292" s="1"/>
  <c r="AM23" i="292"/>
  <c r="AG23" i="292" s="1"/>
  <c r="AM24" i="292"/>
  <c r="AG24" i="292" s="1"/>
  <c r="AM25" i="292"/>
  <c r="AG25" i="292" s="1"/>
  <c r="AM26" i="292"/>
  <c r="AG26" i="292" s="1"/>
  <c r="AM34" i="292"/>
  <c r="AG34" i="292" s="1"/>
  <c r="AM35" i="292"/>
  <c r="AG35" i="292" s="1"/>
  <c r="AM36" i="292"/>
  <c r="AG36" i="292" s="1"/>
  <c r="AM37" i="292"/>
  <c r="AG37" i="292" s="1"/>
  <c r="AM45" i="292"/>
  <c r="AG45" i="292" s="1"/>
  <c r="AM46" i="292"/>
  <c r="AG46" i="292" s="1"/>
  <c r="AG47" i="292"/>
  <c r="AM47" i="292"/>
  <c r="AM48" i="292"/>
  <c r="AG48" i="292" s="1"/>
  <c r="AM56" i="292"/>
  <c r="AG56" i="292" s="1"/>
  <c r="AM57" i="292"/>
  <c r="AG57" i="292" s="1"/>
  <c r="AM58" i="292"/>
  <c r="AG58" i="292" s="1"/>
  <c r="AM59" i="292"/>
  <c r="AG59" i="292" s="1"/>
  <c r="AM67" i="292"/>
  <c r="AG67" i="292" s="1"/>
  <c r="AM68" i="292"/>
  <c r="AG68" i="292" s="1"/>
  <c r="AM69" i="292"/>
  <c r="AG69" i="292" s="1"/>
  <c r="AM70" i="292"/>
  <c r="AG70" i="292" s="1"/>
  <c r="AM12" i="291"/>
  <c r="AG12" i="291" s="1"/>
  <c r="AM13" i="291"/>
  <c r="AG13" i="291" s="1"/>
  <c r="AM14" i="291"/>
  <c r="AG14" i="291" s="1"/>
  <c r="AM15" i="291"/>
  <c r="AG15" i="291" s="1"/>
  <c r="AM23" i="291"/>
  <c r="AG23" i="291" s="1"/>
  <c r="AM24" i="291"/>
  <c r="AG24" i="291" s="1"/>
  <c r="AM25" i="291"/>
  <c r="AG25" i="291" s="1"/>
  <c r="AM26" i="291"/>
  <c r="AG26" i="291" s="1"/>
  <c r="AM34" i="291"/>
  <c r="AG34" i="291" s="1"/>
  <c r="AM35" i="291"/>
  <c r="AG35" i="291" s="1"/>
  <c r="AM36" i="291"/>
  <c r="AG36" i="291" s="1"/>
  <c r="AM37" i="291"/>
  <c r="AG37" i="291" s="1"/>
  <c r="AM45" i="291"/>
  <c r="AG45" i="291" s="1"/>
  <c r="AM46" i="291"/>
  <c r="AG46" i="291" s="1"/>
  <c r="AM47" i="291"/>
  <c r="AG47" i="291" s="1"/>
  <c r="AM48" i="291"/>
  <c r="AG48" i="291" s="1"/>
  <c r="AM56" i="291"/>
  <c r="AG56" i="291" s="1"/>
  <c r="AM57" i="291"/>
  <c r="AG57" i="291" s="1"/>
  <c r="AM58" i="291"/>
  <c r="AG58" i="291" s="1"/>
  <c r="AM59" i="291"/>
  <c r="AG59" i="291" s="1"/>
  <c r="AM67" i="291"/>
  <c r="AG67" i="291" s="1"/>
  <c r="AM68" i="291"/>
  <c r="AG68" i="291" s="1"/>
  <c r="AM69" i="291"/>
  <c r="AG69" i="291" s="1"/>
  <c r="AM70" i="291"/>
  <c r="AG70" i="291" s="1"/>
  <c r="AM12" i="290"/>
  <c r="AG12" i="290" s="1"/>
  <c r="AM13" i="290"/>
  <c r="AG13" i="290" s="1"/>
  <c r="AM14" i="290"/>
  <c r="AG14" i="290" s="1"/>
  <c r="AM15" i="290"/>
  <c r="AG15" i="290" s="1"/>
  <c r="AM23" i="290"/>
  <c r="AG23" i="290" s="1"/>
  <c r="AM24" i="290"/>
  <c r="AG24" i="290" s="1"/>
  <c r="AM25" i="290"/>
  <c r="AG25" i="290" s="1"/>
  <c r="AM26" i="290"/>
  <c r="AG26" i="290" s="1"/>
  <c r="AM34" i="290"/>
  <c r="AG34" i="290" s="1"/>
  <c r="AM35" i="290"/>
  <c r="AG35" i="290" s="1"/>
  <c r="AM36" i="290"/>
  <c r="AG36" i="290" s="1"/>
  <c r="AM37" i="290"/>
  <c r="AG37" i="290" s="1"/>
  <c r="AM45" i="290"/>
  <c r="AG45" i="290" s="1"/>
  <c r="AM46" i="290"/>
  <c r="AG46" i="290" s="1"/>
  <c r="AM47" i="290"/>
  <c r="AG47" i="290" s="1"/>
  <c r="AM48" i="290"/>
  <c r="AG48" i="290" s="1"/>
  <c r="AM56" i="290"/>
  <c r="AG56" i="290" s="1"/>
  <c r="AM57" i="290"/>
  <c r="AG57" i="290" s="1"/>
  <c r="AM58" i="290"/>
  <c r="AG58" i="290" s="1"/>
  <c r="AM59" i="290"/>
  <c r="AG59" i="290" s="1"/>
  <c r="AM67" i="290"/>
  <c r="AG67" i="290" s="1"/>
  <c r="AM68" i="290"/>
  <c r="AG68" i="290" s="1"/>
  <c r="AM69" i="290"/>
  <c r="AG69" i="290" s="1"/>
  <c r="AM70" i="290"/>
  <c r="AG70" i="290" s="1"/>
  <c r="AM12" i="288"/>
  <c r="AG12" i="288" s="1"/>
  <c r="AM13" i="288"/>
  <c r="AG13" i="288" s="1"/>
  <c r="AM14" i="288"/>
  <c r="AG14" i="288" s="1"/>
  <c r="AM15" i="288"/>
  <c r="AG15" i="288" s="1"/>
  <c r="AM23" i="288"/>
  <c r="AG23" i="288" s="1"/>
  <c r="AM24" i="288"/>
  <c r="AG24" i="288" s="1"/>
  <c r="AM25" i="288"/>
  <c r="AG25" i="288" s="1"/>
  <c r="AM26" i="288"/>
  <c r="AG26" i="288" s="1"/>
  <c r="AM34" i="288"/>
  <c r="AG34" i="288" s="1"/>
  <c r="AM35" i="288"/>
  <c r="AG35" i="288" s="1"/>
  <c r="AM36" i="288"/>
  <c r="AG36" i="288" s="1"/>
  <c r="AM37" i="288"/>
  <c r="AG37" i="288" s="1"/>
  <c r="AM45" i="288"/>
  <c r="AG45" i="288" s="1"/>
  <c r="AM46" i="288"/>
  <c r="AG46" i="288" s="1"/>
  <c r="AM47" i="288"/>
  <c r="AG47" i="288" s="1"/>
  <c r="AM48" i="288"/>
  <c r="AG48" i="288" s="1"/>
  <c r="AM56" i="288"/>
  <c r="AG56" i="288" s="1"/>
  <c r="AM57" i="288"/>
  <c r="AG57" i="288" s="1"/>
  <c r="AM58" i="288"/>
  <c r="AG58" i="288" s="1"/>
  <c r="AM59" i="288"/>
  <c r="AG59" i="288" s="1"/>
  <c r="AM67" i="288"/>
  <c r="AG67" i="288" s="1"/>
  <c r="AM68" i="288"/>
  <c r="AG68" i="288" s="1"/>
  <c r="AM69" i="288"/>
  <c r="AG69" i="288" s="1"/>
  <c r="AM70" i="288"/>
  <c r="AG70" i="288" s="1"/>
  <c r="AU12" i="283"/>
  <c r="AU13" i="283"/>
  <c r="AU14" i="283"/>
  <c r="AU15" i="283"/>
  <c r="AU23" i="283"/>
  <c r="AU24" i="283"/>
  <c r="AU25" i="283"/>
  <c r="AU26" i="283"/>
  <c r="AU34" i="283"/>
  <c r="AU35" i="283"/>
  <c r="AU36" i="283"/>
  <c r="AU37" i="283"/>
  <c r="AM12" i="283"/>
  <c r="AG12" i="283" s="1"/>
  <c r="AM13" i="283"/>
  <c r="AG13" i="283" s="1"/>
  <c r="AM14" i="283"/>
  <c r="AG14" i="283" s="1"/>
  <c r="AM15" i="283"/>
  <c r="AG15" i="283" s="1"/>
  <c r="AM23" i="283"/>
  <c r="AG23" i="283" s="1"/>
  <c r="AM24" i="283"/>
  <c r="AG24" i="283" s="1"/>
  <c r="AM25" i="283"/>
  <c r="AG25" i="283" s="1"/>
  <c r="AM26" i="283"/>
  <c r="AG26" i="283" s="1"/>
  <c r="AM34" i="283"/>
  <c r="AG34" i="283" s="1"/>
  <c r="AM35" i="283"/>
  <c r="AG35" i="283" s="1"/>
  <c r="AM36" i="283"/>
  <c r="AG36" i="283" s="1"/>
  <c r="AM37" i="283"/>
  <c r="AG37" i="283" s="1"/>
  <c r="AM45" i="283"/>
  <c r="AG45" i="283" s="1"/>
  <c r="AM46" i="283"/>
  <c r="AG46" i="283" s="1"/>
  <c r="AM47" i="283"/>
  <c r="AG47" i="283" s="1"/>
  <c r="AM48" i="283"/>
  <c r="AG48" i="283" s="1"/>
  <c r="AM56" i="283"/>
  <c r="AG56" i="283" s="1"/>
  <c r="AM57" i="283"/>
  <c r="AG57" i="283" s="1"/>
  <c r="AM58" i="283"/>
  <c r="AG58" i="283" s="1"/>
  <c r="AM59" i="283"/>
  <c r="AG59" i="283" s="1"/>
  <c r="AM67" i="283"/>
  <c r="AG67" i="283" s="1"/>
  <c r="AM68" i="283"/>
  <c r="AG68" i="283" s="1"/>
  <c r="AM69" i="283"/>
  <c r="AG69" i="283" s="1"/>
  <c r="AM70" i="283"/>
  <c r="AG70" i="283" s="1"/>
  <c r="AU23" i="281"/>
  <c r="AU24" i="281"/>
  <c r="AU25" i="281"/>
  <c r="AU26" i="281"/>
  <c r="AU12" i="281"/>
  <c r="AU13" i="281"/>
  <c r="AU14" i="281"/>
  <c r="AU15" i="281"/>
  <c r="AU34" i="281"/>
  <c r="AU35" i="281"/>
  <c r="AU36" i="281"/>
  <c r="AU37" i="281"/>
  <c r="AM12" i="281"/>
  <c r="AG12" i="281" s="1"/>
  <c r="AM13" i="281"/>
  <c r="AG13" i="281" s="1"/>
  <c r="AM14" i="281"/>
  <c r="AG14" i="281" s="1"/>
  <c r="AM15" i="281"/>
  <c r="AG15" i="281" s="1"/>
  <c r="AM23" i="281"/>
  <c r="AG23" i="281" s="1"/>
  <c r="AM24" i="281"/>
  <c r="AG24" i="281" s="1"/>
  <c r="AM25" i="281"/>
  <c r="AG25" i="281" s="1"/>
  <c r="AM26" i="281"/>
  <c r="AG26" i="281" s="1"/>
  <c r="AM34" i="281"/>
  <c r="AG34" i="281" s="1"/>
  <c r="AM35" i="281"/>
  <c r="AG35" i="281" s="1"/>
  <c r="AM36" i="281"/>
  <c r="AG36" i="281" s="1"/>
  <c r="AM37" i="281"/>
  <c r="AG37" i="281" s="1"/>
  <c r="AM45" i="281"/>
  <c r="AG45" i="281" s="1"/>
  <c r="AM46" i="281"/>
  <c r="AG46" i="281" s="1"/>
  <c r="AM47" i="281"/>
  <c r="AG47" i="281" s="1"/>
  <c r="AM48" i="281"/>
  <c r="AG48" i="281" s="1"/>
  <c r="AM56" i="281"/>
  <c r="AG56" i="281" s="1"/>
  <c r="AM57" i="281"/>
  <c r="AG57" i="281" s="1"/>
  <c r="AM58" i="281"/>
  <c r="AG58" i="281" s="1"/>
  <c r="AM59" i="281"/>
  <c r="AG59" i="281" s="1"/>
  <c r="AM67" i="281"/>
  <c r="AG67" i="281" s="1"/>
  <c r="AM68" i="281"/>
  <c r="AG68" i="281" s="1"/>
  <c r="AM69" i="281"/>
  <c r="AG69" i="281" s="1"/>
  <c r="AM70" i="281"/>
  <c r="AG70" i="281" s="1"/>
  <c r="AM12" i="273"/>
  <c r="AG12" i="273" s="1"/>
  <c r="AM13" i="273"/>
  <c r="AG13" i="273" s="1"/>
  <c r="AM14" i="273"/>
  <c r="AG14" i="273" s="1"/>
  <c r="AM15" i="273"/>
  <c r="AG15" i="273" s="1"/>
  <c r="AM23" i="273"/>
  <c r="AG23" i="273" s="1"/>
  <c r="AM24" i="273"/>
  <c r="AG24" i="273" s="1"/>
  <c r="AM25" i="273"/>
  <c r="AG25" i="273" s="1"/>
  <c r="AM26" i="273"/>
  <c r="AG26" i="273" s="1"/>
  <c r="AM34" i="273"/>
  <c r="AG34" i="273" s="1"/>
  <c r="AM35" i="273"/>
  <c r="AG35" i="273" s="1"/>
  <c r="AM36" i="273"/>
  <c r="AG36" i="273" s="1"/>
  <c r="AM37" i="273"/>
  <c r="AG37" i="273" s="1"/>
  <c r="AM45" i="273"/>
  <c r="AG45" i="273" s="1"/>
  <c r="AM46" i="273"/>
  <c r="AG46" i="273" s="1"/>
  <c r="AM47" i="273"/>
  <c r="AG47" i="273" s="1"/>
  <c r="AM48" i="273"/>
  <c r="AG48" i="273" s="1"/>
  <c r="AM56" i="273"/>
  <c r="AG56" i="273" s="1"/>
  <c r="AM57" i="273"/>
  <c r="AG57" i="273" s="1"/>
  <c r="AM58" i="273"/>
  <c r="AG58" i="273" s="1"/>
  <c r="AM59" i="273"/>
  <c r="AG59" i="273" s="1"/>
  <c r="AM67" i="273"/>
  <c r="AG67" i="273" s="1"/>
  <c r="AM68" i="273"/>
  <c r="AG68" i="273" s="1"/>
  <c r="AM69" i="273"/>
  <c r="AG69" i="273" s="1"/>
  <c r="AM70" i="273"/>
  <c r="AG70" i="273" s="1"/>
  <c r="AQ66" i="1"/>
  <c r="AP66" i="1"/>
  <c r="AO66" i="1"/>
  <c r="AN66" i="1"/>
  <c r="AQ55" i="1"/>
  <c r="AP55" i="1"/>
  <c r="AO55" i="1"/>
  <c r="AN55" i="1"/>
  <c r="AQ44" i="1"/>
  <c r="AP44" i="1"/>
  <c r="AO44" i="1"/>
  <c r="AN44" i="1"/>
  <c r="AQ33" i="1"/>
  <c r="AP33" i="1"/>
  <c r="AO33" i="1"/>
  <c r="AN33" i="1"/>
  <c r="AQ22" i="1"/>
  <c r="AP22" i="1"/>
  <c r="AO22" i="1"/>
  <c r="AN22" i="1"/>
  <c r="AH70" i="304" l="1"/>
  <c r="AQ69" i="304"/>
  <c r="AQ68" i="304"/>
  <c r="AQ67" i="304"/>
  <c r="AH68" i="304"/>
  <c r="AO67" i="304"/>
  <c r="AO70" i="304"/>
  <c r="AO69" i="304"/>
  <c r="AH59" i="304"/>
  <c r="AQ58" i="304"/>
  <c r="AQ57" i="304"/>
  <c r="AQ56" i="304"/>
  <c r="AH57" i="304"/>
  <c r="AO56" i="304"/>
  <c r="AO59" i="304"/>
  <c r="AO58" i="304"/>
  <c r="AH48" i="304"/>
  <c r="AQ47" i="304"/>
  <c r="AQ46" i="304"/>
  <c r="AQ45" i="304"/>
  <c r="AH46" i="304"/>
  <c r="AO45" i="304"/>
  <c r="AO48" i="304"/>
  <c r="AO47" i="304"/>
  <c r="AH37" i="304"/>
  <c r="AQ36" i="304"/>
  <c r="AQ35" i="304"/>
  <c r="AQ34" i="304"/>
  <c r="AH35" i="304"/>
  <c r="AO34" i="304"/>
  <c r="AO37" i="304"/>
  <c r="AO36" i="304"/>
  <c r="AH26" i="304"/>
  <c r="AQ25" i="304"/>
  <c r="AQ24" i="304"/>
  <c r="AQ23" i="304"/>
  <c r="AH24" i="304"/>
  <c r="AO23" i="304"/>
  <c r="AO26" i="304"/>
  <c r="AO25" i="304"/>
  <c r="AH15" i="304"/>
  <c r="AQ14" i="304"/>
  <c r="AQ13" i="304"/>
  <c r="AQ12" i="304"/>
  <c r="AH13" i="304"/>
  <c r="AO12" i="304"/>
  <c r="AO15" i="304"/>
  <c r="AO14" i="304"/>
  <c r="AP70" i="304"/>
  <c r="AH69" i="304"/>
  <c r="AP68" i="304"/>
  <c r="AP67" i="304"/>
  <c r="AP71" i="304" s="1"/>
  <c r="AR69" i="304" s="1"/>
  <c r="AN70" i="304"/>
  <c r="AN69" i="304"/>
  <c r="AN68" i="304"/>
  <c r="AH67" i="304"/>
  <c r="AG72" i="304"/>
  <c r="AP59" i="304"/>
  <c r="AH58" i="304"/>
  <c r="AP57" i="304"/>
  <c r="AP56" i="304"/>
  <c r="AP60" i="304" s="1"/>
  <c r="AR58" i="304" s="1"/>
  <c r="AN59" i="304"/>
  <c r="AN58" i="304"/>
  <c r="AN57" i="304"/>
  <c r="AH56" i="304"/>
  <c r="AG61" i="304"/>
  <c r="AP48" i="304"/>
  <c r="AH47" i="304"/>
  <c r="AP46" i="304"/>
  <c r="AP45" i="304"/>
  <c r="AP49" i="304" s="1"/>
  <c r="AR47" i="304" s="1"/>
  <c r="AN48" i="304"/>
  <c r="AN47" i="304"/>
  <c r="AN46" i="304"/>
  <c r="AH45" i="304"/>
  <c r="AG50" i="304"/>
  <c r="AP37" i="304"/>
  <c r="AH36" i="304"/>
  <c r="AP35" i="304"/>
  <c r="AP34" i="304"/>
  <c r="AP38" i="304" s="1"/>
  <c r="AR36" i="304" s="1"/>
  <c r="AG39" i="304"/>
  <c r="AN37" i="304"/>
  <c r="AN36" i="304"/>
  <c r="AN35" i="304"/>
  <c r="AN38" i="304" s="1"/>
  <c r="AR34" i="304" s="1"/>
  <c r="AH34" i="304"/>
  <c r="AP26" i="304"/>
  <c r="AH25" i="304"/>
  <c r="AP24" i="304"/>
  <c r="AP23" i="304"/>
  <c r="AN26" i="304"/>
  <c r="AN25" i="304"/>
  <c r="AN24" i="304"/>
  <c r="AN27" i="304" s="1"/>
  <c r="AR23" i="304" s="1"/>
  <c r="AH23" i="304"/>
  <c r="AG28" i="304"/>
  <c r="AP15" i="304"/>
  <c r="AH14" i="304"/>
  <c r="AP13" i="304"/>
  <c r="AP12" i="304"/>
  <c r="AP16" i="304" s="1"/>
  <c r="AR14" i="304" s="1"/>
  <c r="AN15" i="304"/>
  <c r="AN14" i="304"/>
  <c r="AN13" i="304"/>
  <c r="AH12" i="304"/>
  <c r="AG17" i="304"/>
  <c r="AP35" i="303"/>
  <c r="AP34" i="303"/>
  <c r="AP38" i="303" s="1"/>
  <c r="AR36" i="303" s="1"/>
  <c r="AP37" i="303"/>
  <c r="AH36" i="303"/>
  <c r="AG39" i="303"/>
  <c r="AN37" i="303"/>
  <c r="AN36" i="303"/>
  <c r="AN35" i="303"/>
  <c r="AN38" i="303" s="1"/>
  <c r="AR34" i="303" s="1"/>
  <c r="AH34" i="303"/>
  <c r="AP24" i="303"/>
  <c r="AP23" i="303"/>
  <c r="AP26" i="303"/>
  <c r="AH25" i="303"/>
  <c r="AG28" i="303"/>
  <c r="AN26" i="303"/>
  <c r="AN25" i="303"/>
  <c r="AN24" i="303"/>
  <c r="AH23" i="303"/>
  <c r="AH37" i="303"/>
  <c r="AQ36" i="303"/>
  <c r="AQ35" i="303"/>
  <c r="AQ34" i="303"/>
  <c r="AQ38" i="303" s="1"/>
  <c r="AR37" i="303" s="1"/>
  <c r="AO37" i="303"/>
  <c r="AO36" i="303"/>
  <c r="AH35" i="303"/>
  <c r="AO34" i="303"/>
  <c r="AO38" i="303" s="1"/>
  <c r="AR35" i="303" s="1"/>
  <c r="AS35" i="303" s="1"/>
  <c r="AH26" i="303"/>
  <c r="AQ25" i="303"/>
  <c r="AQ24" i="303"/>
  <c r="AQ23" i="303"/>
  <c r="AQ27" i="303" s="1"/>
  <c r="AR26" i="303" s="1"/>
  <c r="AO26" i="303"/>
  <c r="AO25" i="303"/>
  <c r="AH24" i="303"/>
  <c r="AO23" i="303"/>
  <c r="AO27" i="303" s="1"/>
  <c r="AR24" i="303" s="1"/>
  <c r="AH15" i="303"/>
  <c r="AQ14" i="303"/>
  <c r="AQ13" i="303"/>
  <c r="AQ12" i="303"/>
  <c r="AQ16" i="303" s="1"/>
  <c r="AR15" i="303" s="1"/>
  <c r="AH70" i="303"/>
  <c r="AQ69" i="303"/>
  <c r="AQ68" i="303"/>
  <c r="AQ67" i="303"/>
  <c r="AQ71" i="303" s="1"/>
  <c r="AR70" i="303" s="1"/>
  <c r="AH68" i="303"/>
  <c r="AO67" i="303"/>
  <c r="AO70" i="303"/>
  <c r="AO69" i="303"/>
  <c r="AH59" i="303"/>
  <c r="AQ58" i="303"/>
  <c r="AQ57" i="303"/>
  <c r="AQ56" i="303"/>
  <c r="AQ60" i="303" s="1"/>
  <c r="AR59" i="303" s="1"/>
  <c r="AH57" i="303"/>
  <c r="AO56" i="303"/>
  <c r="AO59" i="303"/>
  <c r="AO58" i="303"/>
  <c r="AH48" i="303"/>
  <c r="AQ47" i="303"/>
  <c r="AQ46" i="303"/>
  <c r="AQ45" i="303"/>
  <c r="AQ49" i="303" s="1"/>
  <c r="AR48" i="303" s="1"/>
  <c r="AH46" i="303"/>
  <c r="AO45" i="303"/>
  <c r="AO48" i="303"/>
  <c r="AO47" i="303"/>
  <c r="AO15" i="303"/>
  <c r="AO14" i="303"/>
  <c r="AH13" i="303"/>
  <c r="AO12" i="303"/>
  <c r="AO16" i="303" s="1"/>
  <c r="AR13" i="303" s="1"/>
  <c r="AP70" i="303"/>
  <c r="AH69" i="303"/>
  <c r="AP68" i="303"/>
  <c r="AP67" i="303"/>
  <c r="AP71" i="303" s="1"/>
  <c r="AR69" i="303" s="1"/>
  <c r="AN70" i="303"/>
  <c r="AN69" i="303"/>
  <c r="AN68" i="303"/>
  <c r="AH67" i="303"/>
  <c r="AG72" i="303"/>
  <c r="AP59" i="303"/>
  <c r="AH58" i="303"/>
  <c r="AP57" i="303"/>
  <c r="AP56" i="303"/>
  <c r="AN59" i="303"/>
  <c r="AN58" i="303"/>
  <c r="AN57" i="303"/>
  <c r="AN60" i="303" s="1"/>
  <c r="AR56" i="303" s="1"/>
  <c r="AH56" i="303"/>
  <c r="AG61" i="303"/>
  <c r="AP48" i="303"/>
  <c r="AH47" i="303"/>
  <c r="AP46" i="303"/>
  <c r="AP45" i="303"/>
  <c r="AP49" i="303" s="1"/>
  <c r="AR47" i="303" s="1"/>
  <c r="AN48" i="303"/>
  <c r="AN47" i="303"/>
  <c r="AN46" i="303"/>
  <c r="AH45" i="303"/>
  <c r="AG50" i="303"/>
  <c r="AP13" i="303"/>
  <c r="AP12" i="303"/>
  <c r="AP15" i="303"/>
  <c r="AH14" i="303"/>
  <c r="AG17" i="303"/>
  <c r="AN15" i="303"/>
  <c r="AN14" i="303"/>
  <c r="AN13" i="303"/>
  <c r="AH12" i="303"/>
  <c r="AH15" i="302"/>
  <c r="AQ14" i="302"/>
  <c r="AQ13" i="302"/>
  <c r="AQ12" i="302"/>
  <c r="AH13" i="302"/>
  <c r="AO12" i="302"/>
  <c r="AO15" i="302"/>
  <c r="AO14" i="302"/>
  <c r="AP15" i="302"/>
  <c r="AH14" i="302"/>
  <c r="AP13" i="302"/>
  <c r="AP12" i="302"/>
  <c r="AN15" i="302"/>
  <c r="AN14" i="302"/>
  <c r="AN13" i="302"/>
  <c r="AN16" i="302" s="1"/>
  <c r="AR12" i="302" s="1"/>
  <c r="AH12" i="302"/>
  <c r="AG17" i="302"/>
  <c r="AH70" i="302"/>
  <c r="AQ69" i="302"/>
  <c r="AQ68" i="302"/>
  <c r="AQ67" i="302"/>
  <c r="AQ71" i="302" s="1"/>
  <c r="AR70" i="302" s="1"/>
  <c r="AH68" i="302"/>
  <c r="AO67" i="302"/>
  <c r="AO70" i="302"/>
  <c r="AO69" i="302"/>
  <c r="AH59" i="302"/>
  <c r="AQ58" i="302"/>
  <c r="AQ57" i="302"/>
  <c r="AQ56" i="302"/>
  <c r="AQ60" i="302" s="1"/>
  <c r="AR59" i="302" s="1"/>
  <c r="AH57" i="302"/>
  <c r="AO56" i="302"/>
  <c r="AO59" i="302"/>
  <c r="AO58" i="302"/>
  <c r="AH48" i="302"/>
  <c r="AQ47" i="302"/>
  <c r="AQ46" i="302"/>
  <c r="AQ45" i="302"/>
  <c r="AQ49" i="302" s="1"/>
  <c r="AR48" i="302" s="1"/>
  <c r="AH46" i="302"/>
  <c r="AO45" i="302"/>
  <c r="AO48" i="302"/>
  <c r="AO47" i="302"/>
  <c r="AH37" i="302"/>
  <c r="AQ36" i="302"/>
  <c r="AQ35" i="302"/>
  <c r="AQ34" i="302"/>
  <c r="AQ38" i="302" s="1"/>
  <c r="AR37" i="302" s="1"/>
  <c r="AH35" i="302"/>
  <c r="AO34" i="302"/>
  <c r="AO37" i="302"/>
  <c r="AO36" i="302"/>
  <c r="AH26" i="302"/>
  <c r="AQ25" i="302"/>
  <c r="AQ24" i="302"/>
  <c r="AQ23" i="302"/>
  <c r="AQ27" i="302" s="1"/>
  <c r="AR26" i="302" s="1"/>
  <c r="AH24" i="302"/>
  <c r="AO23" i="302"/>
  <c r="AO26" i="302"/>
  <c r="AO25" i="302"/>
  <c r="AP70" i="302"/>
  <c r="AH69" i="302"/>
  <c r="AP68" i="302"/>
  <c r="AP67" i="302"/>
  <c r="AP71" i="302" s="1"/>
  <c r="AR69" i="302" s="1"/>
  <c r="AN70" i="302"/>
  <c r="AN69" i="302"/>
  <c r="AN68" i="302"/>
  <c r="AH67" i="302"/>
  <c r="AG72" i="302"/>
  <c r="AP59" i="302"/>
  <c r="AH58" i="302"/>
  <c r="AP57" i="302"/>
  <c r="AP56" i="302"/>
  <c r="AN59" i="302"/>
  <c r="AN58" i="302"/>
  <c r="AN57" i="302"/>
  <c r="AN60" i="302" s="1"/>
  <c r="AR56" i="302" s="1"/>
  <c r="AH56" i="302"/>
  <c r="AG61" i="302"/>
  <c r="AP48" i="302"/>
  <c r="AH47" i="302"/>
  <c r="AP46" i="302"/>
  <c r="AP45" i="302"/>
  <c r="AP49" i="302" s="1"/>
  <c r="AR47" i="302" s="1"/>
  <c r="AN48" i="302"/>
  <c r="AN47" i="302"/>
  <c r="AN46" i="302"/>
  <c r="AH45" i="302"/>
  <c r="AG50" i="302"/>
  <c r="AP37" i="302"/>
  <c r="AH36" i="302"/>
  <c r="AP35" i="302"/>
  <c r="AP34" i="302"/>
  <c r="AG39" i="302"/>
  <c r="AN37" i="302"/>
  <c r="AN36" i="302"/>
  <c r="AN35" i="302"/>
  <c r="AH34" i="302"/>
  <c r="AP26" i="302"/>
  <c r="AH25" i="302"/>
  <c r="AP24" i="302"/>
  <c r="AP23" i="302"/>
  <c r="AP27" i="302" s="1"/>
  <c r="AR25" i="302" s="1"/>
  <c r="AN26" i="302"/>
  <c r="AN25" i="302"/>
  <c r="AN24" i="302"/>
  <c r="AH23" i="302"/>
  <c r="AG28" i="302"/>
  <c r="AH70" i="301"/>
  <c r="AQ69" i="301"/>
  <c r="AQ68" i="301"/>
  <c r="AQ67" i="301"/>
  <c r="AH68" i="301"/>
  <c r="AO67" i="301"/>
  <c r="AO70" i="301"/>
  <c r="AO69" i="301"/>
  <c r="AH59" i="301"/>
  <c r="AQ58" i="301"/>
  <c r="AQ57" i="301"/>
  <c r="AQ56" i="301"/>
  <c r="AH57" i="301"/>
  <c r="AO56" i="301"/>
  <c r="AO59" i="301"/>
  <c r="AO58" i="301"/>
  <c r="AH48" i="301"/>
  <c r="AQ47" i="301"/>
  <c r="AQ46" i="301"/>
  <c r="AQ45" i="301"/>
  <c r="AH46" i="301"/>
  <c r="AO45" i="301"/>
  <c r="AO48" i="301"/>
  <c r="AO47" i="301"/>
  <c r="AH37" i="301"/>
  <c r="AQ36" i="301"/>
  <c r="AQ35" i="301"/>
  <c r="AQ34" i="301"/>
  <c r="AH35" i="301"/>
  <c r="AO34" i="301"/>
  <c r="AO37" i="301"/>
  <c r="AO36" i="301"/>
  <c r="AH26" i="301"/>
  <c r="AQ25" i="301"/>
  <c r="AQ24" i="301"/>
  <c r="AQ23" i="301"/>
  <c r="AH24" i="301"/>
  <c r="AO23" i="301"/>
  <c r="AO26" i="301"/>
  <c r="AO25" i="301"/>
  <c r="AH15" i="301"/>
  <c r="AQ14" i="301"/>
  <c r="AQ13" i="301"/>
  <c r="AQ12" i="301"/>
  <c r="AH13" i="301"/>
  <c r="AO12" i="301"/>
  <c r="AO15" i="301"/>
  <c r="AO14" i="301"/>
  <c r="AP70" i="301"/>
  <c r="AH69" i="301"/>
  <c r="AP68" i="301"/>
  <c r="AP67" i="301"/>
  <c r="AP71" i="301" s="1"/>
  <c r="AR69" i="301" s="1"/>
  <c r="AN70" i="301"/>
  <c r="AN69" i="301"/>
  <c r="AN68" i="301"/>
  <c r="AH67" i="301"/>
  <c r="AG72" i="301"/>
  <c r="AP59" i="301"/>
  <c r="AH58" i="301"/>
  <c r="AP57" i="301"/>
  <c r="AP56" i="301"/>
  <c r="AP60" i="301" s="1"/>
  <c r="AR58" i="301" s="1"/>
  <c r="AN59" i="301"/>
  <c r="AN58" i="301"/>
  <c r="AN57" i="301"/>
  <c r="AH56" i="301"/>
  <c r="AG61" i="301"/>
  <c r="AP48" i="301"/>
  <c r="AH47" i="301"/>
  <c r="AP46" i="301"/>
  <c r="AP45" i="301"/>
  <c r="AP49" i="301" s="1"/>
  <c r="AR47" i="301" s="1"/>
  <c r="AN48" i="301"/>
  <c r="AN47" i="301"/>
  <c r="AN46" i="301"/>
  <c r="AH45" i="301"/>
  <c r="AG50" i="301"/>
  <c r="AP37" i="301"/>
  <c r="AH36" i="301"/>
  <c r="AP35" i="301"/>
  <c r="AP34" i="301"/>
  <c r="AP38" i="301" s="1"/>
  <c r="AR36" i="301" s="1"/>
  <c r="AG39" i="301"/>
  <c r="AN37" i="301"/>
  <c r="AN36" i="301"/>
  <c r="AN35" i="301"/>
  <c r="AN38" i="301" s="1"/>
  <c r="AR34" i="301" s="1"/>
  <c r="AH34" i="301"/>
  <c r="AP26" i="301"/>
  <c r="AH25" i="301"/>
  <c r="AP24" i="301"/>
  <c r="AP23" i="301"/>
  <c r="AN26" i="301"/>
  <c r="AN25" i="301"/>
  <c r="AN24" i="301"/>
  <c r="AN27" i="301" s="1"/>
  <c r="AR23" i="301" s="1"/>
  <c r="AH23" i="301"/>
  <c r="AG28" i="301"/>
  <c r="AP15" i="301"/>
  <c r="AH14" i="301"/>
  <c r="AP13" i="301"/>
  <c r="AP12" i="301"/>
  <c r="AP16" i="301" s="1"/>
  <c r="AR14" i="301" s="1"/>
  <c r="AN15" i="301"/>
  <c r="AN14" i="301"/>
  <c r="AN13" i="301"/>
  <c r="AH12" i="301"/>
  <c r="AG17" i="301"/>
  <c r="AH37" i="300"/>
  <c r="AQ36" i="300"/>
  <c r="AQ35" i="300"/>
  <c r="AQ34" i="300"/>
  <c r="AO37" i="300"/>
  <c r="AO36" i="300"/>
  <c r="AH35" i="300"/>
  <c r="AO34" i="300"/>
  <c r="AH26" i="300"/>
  <c r="AQ25" i="300"/>
  <c r="AQ24" i="300"/>
  <c r="AQ23" i="300"/>
  <c r="AH15" i="300"/>
  <c r="AQ14" i="300"/>
  <c r="AQ13" i="300"/>
  <c r="AQ12" i="300"/>
  <c r="AO15" i="300"/>
  <c r="AO14" i="300"/>
  <c r="AH13" i="300"/>
  <c r="AO12" i="300"/>
  <c r="AP35" i="300"/>
  <c r="AP34" i="300"/>
  <c r="AP37" i="300"/>
  <c r="AH36" i="300"/>
  <c r="AG39" i="300"/>
  <c r="AN37" i="300"/>
  <c r="AN36" i="300"/>
  <c r="AN35" i="300"/>
  <c r="AH34" i="300"/>
  <c r="AP24" i="300"/>
  <c r="AP23" i="300"/>
  <c r="AP27" i="300" s="1"/>
  <c r="AR25" i="300" s="1"/>
  <c r="AP26" i="300"/>
  <c r="AH25" i="300"/>
  <c r="AH70" i="300"/>
  <c r="AQ69" i="300"/>
  <c r="AQ68" i="300"/>
  <c r="AQ67" i="300"/>
  <c r="AQ71" i="300" s="1"/>
  <c r="AR70" i="300" s="1"/>
  <c r="AH68" i="300"/>
  <c r="AO67" i="300"/>
  <c r="AO70" i="300"/>
  <c r="AO69" i="300"/>
  <c r="AH48" i="300"/>
  <c r="AQ47" i="300"/>
  <c r="AQ46" i="300"/>
  <c r="AQ45" i="300"/>
  <c r="AQ49" i="300" s="1"/>
  <c r="AR48" i="300" s="1"/>
  <c r="AH46" i="300"/>
  <c r="AO45" i="300"/>
  <c r="AO48" i="300"/>
  <c r="AO47" i="300"/>
  <c r="AO26" i="300"/>
  <c r="AO25" i="300"/>
  <c r="AH24" i="300"/>
  <c r="AO23" i="300"/>
  <c r="AO27" i="300" s="1"/>
  <c r="AR24" i="300" s="1"/>
  <c r="AP70" i="300"/>
  <c r="AH69" i="300"/>
  <c r="AP68" i="300"/>
  <c r="AP67" i="300"/>
  <c r="AP71" i="300" s="1"/>
  <c r="AR69" i="300" s="1"/>
  <c r="AN70" i="300"/>
  <c r="AN69" i="300"/>
  <c r="AN68" i="300"/>
  <c r="AH67" i="300"/>
  <c r="AG72" i="300"/>
  <c r="AH59" i="300"/>
  <c r="AQ58" i="300"/>
  <c r="AQ57" i="300"/>
  <c r="AQ56" i="300"/>
  <c r="AP59" i="300"/>
  <c r="AH58" i="300"/>
  <c r="AP57" i="300"/>
  <c r="AP56" i="300"/>
  <c r="AH57" i="300"/>
  <c r="AO56" i="300"/>
  <c r="AO59" i="300"/>
  <c r="AO58" i="300"/>
  <c r="AN59" i="300"/>
  <c r="AN58" i="300"/>
  <c r="AN57" i="300"/>
  <c r="AN60" i="300" s="1"/>
  <c r="AR56" i="300" s="1"/>
  <c r="AH56" i="300"/>
  <c r="AG61" i="300"/>
  <c r="AP48" i="300"/>
  <c r="AH47" i="300"/>
  <c r="AP46" i="300"/>
  <c r="AP45" i="300"/>
  <c r="AP49" i="300" s="1"/>
  <c r="AR47" i="300" s="1"/>
  <c r="AN48" i="300"/>
  <c r="AN47" i="300"/>
  <c r="AN46" i="300"/>
  <c r="AH45" i="300"/>
  <c r="AG50" i="300"/>
  <c r="AG28" i="300"/>
  <c r="AN26" i="300"/>
  <c r="AN25" i="300"/>
  <c r="AN24" i="300"/>
  <c r="AH23" i="300"/>
  <c r="AP13" i="300"/>
  <c r="AP12" i="300"/>
  <c r="AP16" i="300" s="1"/>
  <c r="AR14" i="300" s="1"/>
  <c r="AP15" i="300"/>
  <c r="AH14" i="300"/>
  <c r="AG17" i="300"/>
  <c r="AN15" i="300"/>
  <c r="AN14" i="300"/>
  <c r="AN13" i="300"/>
  <c r="AN16" i="300" s="1"/>
  <c r="AR12" i="300" s="1"/>
  <c r="AH12" i="300"/>
  <c r="AH48" i="299"/>
  <c r="AQ47" i="299"/>
  <c r="AQ46" i="299"/>
  <c r="AQ45" i="299"/>
  <c r="AN15" i="299"/>
  <c r="AN14" i="299"/>
  <c r="AN13" i="299"/>
  <c r="AN16" i="299" s="1"/>
  <c r="AR12" i="299" s="1"/>
  <c r="AH12" i="299"/>
  <c r="AG17" i="299"/>
  <c r="AP70" i="299"/>
  <c r="AH69" i="299"/>
  <c r="AP68" i="299"/>
  <c r="AP67" i="299"/>
  <c r="AP71" i="299" s="1"/>
  <c r="AR69" i="299" s="1"/>
  <c r="AN70" i="299"/>
  <c r="AN69" i="299"/>
  <c r="AN68" i="299"/>
  <c r="AH67" i="299"/>
  <c r="AG72" i="299"/>
  <c r="AP59" i="299"/>
  <c r="AH58" i="299"/>
  <c r="AP57" i="299"/>
  <c r="AP56" i="299"/>
  <c r="AN59" i="299"/>
  <c r="AN58" i="299"/>
  <c r="AN57" i="299"/>
  <c r="AN60" i="299" s="1"/>
  <c r="AR56" i="299" s="1"/>
  <c r="AH56" i="299"/>
  <c r="AG61" i="299"/>
  <c r="AH46" i="299"/>
  <c r="AO45" i="299"/>
  <c r="AO48" i="299"/>
  <c r="AO47" i="299"/>
  <c r="AH37" i="299"/>
  <c r="AQ36" i="299"/>
  <c r="AQ35" i="299"/>
  <c r="AQ34" i="299"/>
  <c r="AQ38" i="299" s="1"/>
  <c r="AR37" i="299" s="1"/>
  <c r="AH35" i="299"/>
  <c r="AO34" i="299"/>
  <c r="AO37" i="299"/>
  <c r="AO36" i="299"/>
  <c r="AH26" i="299"/>
  <c r="AQ25" i="299"/>
  <c r="AQ24" i="299"/>
  <c r="AQ23" i="299"/>
  <c r="AQ27" i="299" s="1"/>
  <c r="AR26" i="299" s="1"/>
  <c r="AH24" i="299"/>
  <c r="AO23" i="299"/>
  <c r="AO26" i="299"/>
  <c r="AO25" i="299"/>
  <c r="AH70" i="299"/>
  <c r="AQ69" i="299"/>
  <c r="AQ68" i="299"/>
  <c r="AQ67" i="299"/>
  <c r="AQ71" i="299" s="1"/>
  <c r="AR70" i="299" s="1"/>
  <c r="AH68" i="299"/>
  <c r="AO67" i="299"/>
  <c r="AO70" i="299"/>
  <c r="AO69" i="299"/>
  <c r="AH59" i="299"/>
  <c r="AQ58" i="299"/>
  <c r="AQ57" i="299"/>
  <c r="AQ56" i="299"/>
  <c r="AQ60" i="299" s="1"/>
  <c r="AR59" i="299" s="1"/>
  <c r="AH57" i="299"/>
  <c r="AO56" i="299"/>
  <c r="AO59" i="299"/>
  <c r="AO58" i="299"/>
  <c r="AP48" i="299"/>
  <c r="AH47" i="299"/>
  <c r="AP46" i="299"/>
  <c r="AP45" i="299"/>
  <c r="AP49" i="299" s="1"/>
  <c r="AR47" i="299" s="1"/>
  <c r="AN48" i="299"/>
  <c r="AN47" i="299"/>
  <c r="AN46" i="299"/>
  <c r="AH45" i="299"/>
  <c r="AG50" i="299"/>
  <c r="AP37" i="299"/>
  <c r="AH36" i="299"/>
  <c r="AP35" i="299"/>
  <c r="AP34" i="299"/>
  <c r="AG39" i="299"/>
  <c r="AN37" i="299"/>
  <c r="AN36" i="299"/>
  <c r="AN35" i="299"/>
  <c r="AH34" i="299"/>
  <c r="AP26" i="299"/>
  <c r="AH25" i="299"/>
  <c r="AP24" i="299"/>
  <c r="AP23" i="299"/>
  <c r="AP27" i="299" s="1"/>
  <c r="AR25" i="299" s="1"/>
  <c r="AN26" i="299"/>
  <c r="AN25" i="299"/>
  <c r="AN24" i="299"/>
  <c r="AH23" i="299"/>
  <c r="AG28" i="299"/>
  <c r="AH15" i="299"/>
  <c r="AQ14" i="299"/>
  <c r="AQ13" i="299"/>
  <c r="AQ12" i="299"/>
  <c r="AP15" i="299"/>
  <c r="AH14" i="299"/>
  <c r="AP13" i="299"/>
  <c r="AP12" i="299"/>
  <c r="AH13" i="299"/>
  <c r="AO12" i="299"/>
  <c r="AO15" i="299"/>
  <c r="AO14" i="299"/>
  <c r="AH48" i="295"/>
  <c r="AQ47" i="295"/>
  <c r="AQ46" i="295"/>
  <c r="AQ45" i="295"/>
  <c r="AN26" i="295"/>
  <c r="AN25" i="295"/>
  <c r="AN24" i="295"/>
  <c r="AN27" i="295" s="1"/>
  <c r="AR23" i="295" s="1"/>
  <c r="AH23" i="295"/>
  <c r="AG28" i="295"/>
  <c r="AP70" i="295"/>
  <c r="AH69" i="295"/>
  <c r="AP68" i="295"/>
  <c r="AP67" i="295"/>
  <c r="AP71" i="295" s="1"/>
  <c r="AR69" i="295" s="1"/>
  <c r="AN70" i="295"/>
  <c r="AN69" i="295"/>
  <c r="AN68" i="295"/>
  <c r="AH67" i="295"/>
  <c r="AG72" i="295"/>
  <c r="AP59" i="295"/>
  <c r="AH58" i="295"/>
  <c r="AP57" i="295"/>
  <c r="AP56" i="295"/>
  <c r="AN59" i="295"/>
  <c r="AN58" i="295"/>
  <c r="AN57" i="295"/>
  <c r="AN60" i="295" s="1"/>
  <c r="AR56" i="295" s="1"/>
  <c r="AH56" i="295"/>
  <c r="AG61" i="295"/>
  <c r="AH46" i="295"/>
  <c r="AO45" i="295"/>
  <c r="AO48" i="295"/>
  <c r="AO47" i="295"/>
  <c r="AH37" i="295"/>
  <c r="AQ36" i="295"/>
  <c r="AQ35" i="295"/>
  <c r="AQ34" i="295"/>
  <c r="AQ38" i="295" s="1"/>
  <c r="AR37" i="295" s="1"/>
  <c r="AH35" i="295"/>
  <c r="AO34" i="295"/>
  <c r="AO37" i="295"/>
  <c r="AO36" i="295"/>
  <c r="AH26" i="295"/>
  <c r="AQ25" i="295"/>
  <c r="AQ24" i="295"/>
  <c r="AQ23" i="295"/>
  <c r="AQ27" i="295" s="1"/>
  <c r="AR26" i="295" s="1"/>
  <c r="AH15" i="295"/>
  <c r="AQ14" i="295"/>
  <c r="AQ13" i="295"/>
  <c r="AQ12" i="295"/>
  <c r="AQ16" i="295" s="1"/>
  <c r="AR15" i="295" s="1"/>
  <c r="AH13" i="295"/>
  <c r="AO12" i="295"/>
  <c r="AO15" i="295"/>
  <c r="AO14" i="295"/>
  <c r="AH70" i="295"/>
  <c r="AQ69" i="295"/>
  <c r="AQ68" i="295"/>
  <c r="AQ67" i="295"/>
  <c r="AQ71" i="295" s="1"/>
  <c r="AR70" i="295" s="1"/>
  <c r="AH68" i="295"/>
  <c r="AO67" i="295"/>
  <c r="AO70" i="295"/>
  <c r="AO69" i="295"/>
  <c r="AH59" i="295"/>
  <c r="AQ58" i="295"/>
  <c r="AQ57" i="295"/>
  <c r="AQ56" i="295"/>
  <c r="AQ60" i="295" s="1"/>
  <c r="AR59" i="295" s="1"/>
  <c r="AH57" i="295"/>
  <c r="AO56" i="295"/>
  <c r="AO59" i="295"/>
  <c r="AO58" i="295"/>
  <c r="AP48" i="295"/>
  <c r="AH47" i="295"/>
  <c r="AP46" i="295"/>
  <c r="AP45" i="295"/>
  <c r="AP49" i="295" s="1"/>
  <c r="AR47" i="295" s="1"/>
  <c r="AN48" i="295"/>
  <c r="AN47" i="295"/>
  <c r="AN46" i="295"/>
  <c r="AH45" i="295"/>
  <c r="AG50" i="295"/>
  <c r="AP37" i="295"/>
  <c r="AH36" i="295"/>
  <c r="AP35" i="295"/>
  <c r="AP34" i="295"/>
  <c r="AG39" i="295"/>
  <c r="AN37" i="295"/>
  <c r="AN36" i="295"/>
  <c r="AN35" i="295"/>
  <c r="AH34" i="295"/>
  <c r="AP26" i="295"/>
  <c r="AH25" i="295"/>
  <c r="AP24" i="295"/>
  <c r="AP23" i="295"/>
  <c r="AP27" i="295" s="1"/>
  <c r="AR25" i="295" s="1"/>
  <c r="AH24" i="295"/>
  <c r="AO23" i="295"/>
  <c r="AO26" i="295"/>
  <c r="AO25" i="295"/>
  <c r="AP15" i="295"/>
  <c r="AH14" i="295"/>
  <c r="AP13" i="295"/>
  <c r="AP12" i="295"/>
  <c r="AP16" i="295" s="1"/>
  <c r="AR14" i="295" s="1"/>
  <c r="AN15" i="295"/>
  <c r="AN14" i="295"/>
  <c r="AN13" i="295"/>
  <c r="AH12" i="295"/>
  <c r="AG17" i="295"/>
  <c r="AN48" i="293"/>
  <c r="AN47" i="293"/>
  <c r="AN46" i="293"/>
  <c r="AN49" i="293" s="1"/>
  <c r="AR45" i="293" s="1"/>
  <c r="AH45" i="293"/>
  <c r="AG50" i="293"/>
  <c r="AP70" i="293"/>
  <c r="AH69" i="293"/>
  <c r="AP68" i="293"/>
  <c r="AP67" i="293"/>
  <c r="AN70" i="293"/>
  <c r="AN69" i="293"/>
  <c r="AN68" i="293"/>
  <c r="AN71" i="293" s="1"/>
  <c r="AR67" i="293" s="1"/>
  <c r="AH67" i="293"/>
  <c r="AG72" i="293"/>
  <c r="AP59" i="293"/>
  <c r="AH58" i="293"/>
  <c r="AP57" i="293"/>
  <c r="AP56" i="293"/>
  <c r="AP60" i="293" s="1"/>
  <c r="AR58" i="293" s="1"/>
  <c r="AN59" i="293"/>
  <c r="AN58" i="293"/>
  <c r="AN57" i="293"/>
  <c r="AH56" i="293"/>
  <c r="AG61" i="293"/>
  <c r="AH48" i="293"/>
  <c r="AQ47" i="293"/>
  <c r="AQ46" i="293"/>
  <c r="AQ45" i="293"/>
  <c r="AH46" i="293"/>
  <c r="AO45" i="293"/>
  <c r="AO48" i="293"/>
  <c r="AO47" i="293"/>
  <c r="AP37" i="293"/>
  <c r="AH36" i="293"/>
  <c r="AP35" i="293"/>
  <c r="AP34" i="293"/>
  <c r="AH35" i="293"/>
  <c r="AO34" i="293"/>
  <c r="AO37" i="293"/>
  <c r="AO36" i="293"/>
  <c r="AH26" i="293"/>
  <c r="AQ25" i="293"/>
  <c r="AQ24" i="293"/>
  <c r="AQ23" i="293"/>
  <c r="AN26" i="293"/>
  <c r="AN25" i="293"/>
  <c r="AN24" i="293"/>
  <c r="AN27" i="293" s="1"/>
  <c r="AR23" i="293" s="1"/>
  <c r="AH23" i="293"/>
  <c r="AG28" i="293"/>
  <c r="AP15" i="293"/>
  <c r="AH14" i="293"/>
  <c r="AP13" i="293"/>
  <c r="AP12" i="293"/>
  <c r="AP16" i="293" s="1"/>
  <c r="AR14" i="293" s="1"/>
  <c r="AH13" i="293"/>
  <c r="AO12" i="293"/>
  <c r="AO15" i="293"/>
  <c r="AO14" i="293"/>
  <c r="AH70" i="293"/>
  <c r="AQ69" i="293"/>
  <c r="AQ68" i="293"/>
  <c r="AQ67" i="293"/>
  <c r="AQ71" i="293" s="1"/>
  <c r="AR70" i="293" s="1"/>
  <c r="AH68" i="293"/>
  <c r="AO67" i="293"/>
  <c r="AO70" i="293"/>
  <c r="AO69" i="293"/>
  <c r="AH59" i="293"/>
  <c r="AQ58" i="293"/>
  <c r="AQ57" i="293"/>
  <c r="AQ56" i="293"/>
  <c r="AQ60" i="293" s="1"/>
  <c r="AR59" i="293" s="1"/>
  <c r="AH57" i="293"/>
  <c r="AO56" i="293"/>
  <c r="AO59" i="293"/>
  <c r="AO58" i="293"/>
  <c r="AP48" i="293"/>
  <c r="AH47" i="293"/>
  <c r="AP46" i="293"/>
  <c r="AP45" i="293"/>
  <c r="AP49" i="293" s="1"/>
  <c r="AR47" i="293" s="1"/>
  <c r="AH37" i="293"/>
  <c r="AQ36" i="293"/>
  <c r="AQ35" i="293"/>
  <c r="AQ34" i="293"/>
  <c r="AQ38" i="293" s="1"/>
  <c r="AR37" i="293" s="1"/>
  <c r="AG39" i="293"/>
  <c r="AN37" i="293"/>
  <c r="AN36" i="293"/>
  <c r="AN35" i="293"/>
  <c r="AN38" i="293" s="1"/>
  <c r="AR34" i="293" s="1"/>
  <c r="AH34" i="293"/>
  <c r="AP26" i="293"/>
  <c r="AH25" i="293"/>
  <c r="AP24" i="293"/>
  <c r="AP23" i="293"/>
  <c r="AH24" i="293"/>
  <c r="AO23" i="293"/>
  <c r="AO26" i="293"/>
  <c r="AO25" i="293"/>
  <c r="AH15" i="293"/>
  <c r="AQ14" i="293"/>
  <c r="AQ13" i="293"/>
  <c r="AQ12" i="293"/>
  <c r="AN15" i="293"/>
  <c r="AN14" i="293"/>
  <c r="AN13" i="293"/>
  <c r="AN16" i="293" s="1"/>
  <c r="AR12" i="293" s="1"/>
  <c r="AH12" i="293"/>
  <c r="AG17" i="293"/>
  <c r="AP59" i="292"/>
  <c r="AH58" i="292"/>
  <c r="AP57" i="292"/>
  <c r="AP56" i="292"/>
  <c r="AP60" i="292" s="1"/>
  <c r="AR58" i="292" s="1"/>
  <c r="AN59" i="292"/>
  <c r="AN58" i="292"/>
  <c r="AN57" i="292"/>
  <c r="AH56" i="292"/>
  <c r="AG61" i="292"/>
  <c r="AH59" i="292"/>
  <c r="AQ58" i="292"/>
  <c r="AQ57" i="292"/>
  <c r="AQ56" i="292"/>
  <c r="AH57" i="292"/>
  <c r="AO56" i="292"/>
  <c r="AO59" i="292"/>
  <c r="AO58" i="292"/>
  <c r="AP70" i="292"/>
  <c r="AH69" i="292"/>
  <c r="AP68" i="292"/>
  <c r="AP67" i="292"/>
  <c r="AN70" i="292"/>
  <c r="AN69" i="292"/>
  <c r="AN68" i="292"/>
  <c r="AN71" i="292" s="1"/>
  <c r="AR67" i="292" s="1"/>
  <c r="AH67" i="292"/>
  <c r="AG72" i="292"/>
  <c r="AH46" i="292"/>
  <c r="AO45" i="292"/>
  <c r="AO48" i="292"/>
  <c r="AO47" i="292"/>
  <c r="AH37" i="292"/>
  <c r="AQ36" i="292"/>
  <c r="AQ35" i="292"/>
  <c r="AQ34" i="292"/>
  <c r="AQ38" i="292" s="1"/>
  <c r="AR37" i="292" s="1"/>
  <c r="AG39" i="292"/>
  <c r="AN37" i="292"/>
  <c r="AN36" i="292"/>
  <c r="AN35" i="292"/>
  <c r="AN38" i="292" s="1"/>
  <c r="AR34" i="292" s="1"/>
  <c r="AH34" i="292"/>
  <c r="AP26" i="292"/>
  <c r="AH25" i="292"/>
  <c r="AP24" i="292"/>
  <c r="AP23" i="292"/>
  <c r="AN26" i="292"/>
  <c r="AN25" i="292"/>
  <c r="AN24" i="292"/>
  <c r="AN27" i="292" s="1"/>
  <c r="AR23" i="292" s="1"/>
  <c r="AH23" i="292"/>
  <c r="AG28" i="292"/>
  <c r="AP15" i="292"/>
  <c r="AH14" i="292"/>
  <c r="AP13" i="292"/>
  <c r="AP12" i="292"/>
  <c r="AP16" i="292" s="1"/>
  <c r="AR14" i="292" s="1"/>
  <c r="AH13" i="292"/>
  <c r="AO12" i="292"/>
  <c r="AO15" i="292"/>
  <c r="AO14" i="292"/>
  <c r="AH70" i="292"/>
  <c r="AQ69" i="292"/>
  <c r="AQ68" i="292"/>
  <c r="AQ67" i="292"/>
  <c r="AQ71" i="292" s="1"/>
  <c r="AR70" i="292" s="1"/>
  <c r="AH68" i="292"/>
  <c r="AO67" i="292"/>
  <c r="AO70" i="292"/>
  <c r="AO69" i="292"/>
  <c r="AH48" i="292"/>
  <c r="AQ47" i="292"/>
  <c r="AQ46" i="292"/>
  <c r="AQ45" i="292"/>
  <c r="AQ49" i="292" s="1"/>
  <c r="AR48" i="292" s="1"/>
  <c r="AP48" i="292"/>
  <c r="AH47" i="292"/>
  <c r="AP46" i="292"/>
  <c r="AP45" i="292"/>
  <c r="AP49" i="292" s="1"/>
  <c r="AR47" i="292" s="1"/>
  <c r="AN48" i="292"/>
  <c r="AN47" i="292"/>
  <c r="AN46" i="292"/>
  <c r="AH45" i="292"/>
  <c r="AG50" i="292"/>
  <c r="AP37" i="292"/>
  <c r="AH36" i="292"/>
  <c r="AP35" i="292"/>
  <c r="AP34" i="292"/>
  <c r="AH35" i="292"/>
  <c r="AO34" i="292"/>
  <c r="AO37" i="292"/>
  <c r="AO36" i="292"/>
  <c r="AH26" i="292"/>
  <c r="AQ25" i="292"/>
  <c r="AQ24" i="292"/>
  <c r="AQ23" i="292"/>
  <c r="AH24" i="292"/>
  <c r="AO23" i="292"/>
  <c r="AO26" i="292"/>
  <c r="AO25" i="292"/>
  <c r="AH15" i="292"/>
  <c r="AQ14" i="292"/>
  <c r="AQ13" i="292"/>
  <c r="AQ12" i="292"/>
  <c r="AN15" i="292"/>
  <c r="AN14" i="292"/>
  <c r="AN13" i="292"/>
  <c r="AN16" i="292" s="1"/>
  <c r="AR12" i="292" s="1"/>
  <c r="AH12" i="292"/>
  <c r="AG17" i="292"/>
  <c r="AH59" i="291"/>
  <c r="AQ58" i="291"/>
  <c r="AQ57" i="291"/>
  <c r="AQ56" i="291"/>
  <c r="AH48" i="291"/>
  <c r="AQ47" i="291"/>
  <c r="AQ46" i="291"/>
  <c r="AQ45" i="291"/>
  <c r="AH46" i="291"/>
  <c r="AO45" i="291"/>
  <c r="AO48" i="291"/>
  <c r="AO47" i="291"/>
  <c r="AP48" i="291"/>
  <c r="AH47" i="291"/>
  <c r="AP46" i="291"/>
  <c r="AP45" i="291"/>
  <c r="AP49" i="291" s="1"/>
  <c r="AR47" i="291" s="1"/>
  <c r="AH70" i="291"/>
  <c r="AQ69" i="291"/>
  <c r="AQ68" i="291"/>
  <c r="AQ67" i="291"/>
  <c r="AQ71" i="291" s="1"/>
  <c r="AR70" i="291" s="1"/>
  <c r="AH68" i="291"/>
  <c r="AO67" i="291"/>
  <c r="AO70" i="291"/>
  <c r="AO69" i="291"/>
  <c r="AP59" i="291"/>
  <c r="AH58" i="291"/>
  <c r="AP57" i="291"/>
  <c r="AP56" i="291"/>
  <c r="AP60" i="291" s="1"/>
  <c r="AR58" i="291" s="1"/>
  <c r="AN59" i="291"/>
  <c r="AN58" i="291"/>
  <c r="AN57" i="291"/>
  <c r="AH56" i="291"/>
  <c r="AG61" i="291"/>
  <c r="AH37" i="291"/>
  <c r="AQ36" i="291"/>
  <c r="AQ35" i="291"/>
  <c r="AQ34" i="291"/>
  <c r="AG39" i="291"/>
  <c r="AN37" i="291"/>
  <c r="AN36" i="291"/>
  <c r="AN35" i="291"/>
  <c r="AH34" i="291"/>
  <c r="AP26" i="291"/>
  <c r="AH25" i="291"/>
  <c r="AP24" i="291"/>
  <c r="AP23" i="291"/>
  <c r="AP27" i="291" s="1"/>
  <c r="AR25" i="291" s="1"/>
  <c r="AH24" i="291"/>
  <c r="AO23" i="291"/>
  <c r="AO26" i="291"/>
  <c r="AO25" i="291"/>
  <c r="AH15" i="291"/>
  <c r="AQ14" i="291"/>
  <c r="AQ13" i="291"/>
  <c r="AQ12" i="291"/>
  <c r="AQ16" i="291" s="1"/>
  <c r="AR15" i="291" s="1"/>
  <c r="AH13" i="291"/>
  <c r="AO12" i="291"/>
  <c r="AO15" i="291"/>
  <c r="AO14" i="291"/>
  <c r="AP70" i="291"/>
  <c r="AH69" i="291"/>
  <c r="AP68" i="291"/>
  <c r="AP67" i="291"/>
  <c r="AP71" i="291" s="1"/>
  <c r="AR69" i="291" s="1"/>
  <c r="AN70" i="291"/>
  <c r="AN69" i="291"/>
  <c r="AN68" i="291"/>
  <c r="AH67" i="291"/>
  <c r="AG72" i="291"/>
  <c r="AH57" i="291"/>
  <c r="AO56" i="291"/>
  <c r="AO59" i="291"/>
  <c r="AO58" i="291"/>
  <c r="AN48" i="291"/>
  <c r="AN47" i="291"/>
  <c r="AN46" i="291"/>
  <c r="AN49" i="291" s="1"/>
  <c r="AR45" i="291" s="1"/>
  <c r="AH45" i="291"/>
  <c r="AG50" i="291"/>
  <c r="AP37" i="291"/>
  <c r="AH36" i="291"/>
  <c r="AP35" i="291"/>
  <c r="AP34" i="291"/>
  <c r="AP38" i="291" s="1"/>
  <c r="AR36" i="291" s="1"/>
  <c r="AH35" i="291"/>
  <c r="AO34" i="291"/>
  <c r="AO37" i="291"/>
  <c r="AO36" i="291"/>
  <c r="AH26" i="291"/>
  <c r="AQ25" i="291"/>
  <c r="AQ24" i="291"/>
  <c r="AQ23" i="291"/>
  <c r="AQ27" i="291" s="1"/>
  <c r="AR26" i="291" s="1"/>
  <c r="AN26" i="291"/>
  <c r="AN25" i="291"/>
  <c r="AN24" i="291"/>
  <c r="AH23" i="291"/>
  <c r="AG28" i="291"/>
  <c r="AP15" i="291"/>
  <c r="AH14" i="291"/>
  <c r="AP13" i="291"/>
  <c r="AP12" i="291"/>
  <c r="AN15" i="291"/>
  <c r="AN14" i="291"/>
  <c r="AN13" i="291"/>
  <c r="AN16" i="291" s="1"/>
  <c r="AR12" i="291" s="1"/>
  <c r="AH12" i="291"/>
  <c r="AG17" i="291"/>
  <c r="AH13" i="290"/>
  <c r="AO12" i="290"/>
  <c r="AO15" i="290"/>
  <c r="AO14" i="290"/>
  <c r="AN15" i="290"/>
  <c r="AN14" i="290"/>
  <c r="AN13" i="290"/>
  <c r="AN16" i="290" s="1"/>
  <c r="AR12" i="290" s="1"/>
  <c r="AH12" i="290"/>
  <c r="AG17" i="290"/>
  <c r="AH70" i="290"/>
  <c r="AQ69" i="290"/>
  <c r="AQ68" i="290"/>
  <c r="AQ67" i="290"/>
  <c r="AQ71" i="290" s="1"/>
  <c r="AR70" i="290" s="1"/>
  <c r="AH68" i="290"/>
  <c r="AO67" i="290"/>
  <c r="AO70" i="290"/>
  <c r="AO69" i="290"/>
  <c r="AH59" i="290"/>
  <c r="AQ58" i="290"/>
  <c r="AQ57" i="290"/>
  <c r="AQ56" i="290"/>
  <c r="AQ60" i="290" s="1"/>
  <c r="AR59" i="290" s="1"/>
  <c r="AH57" i="290"/>
  <c r="AO56" i="290"/>
  <c r="AO59" i="290"/>
  <c r="AO58" i="290"/>
  <c r="AH48" i="290"/>
  <c r="AQ47" i="290"/>
  <c r="AQ46" i="290"/>
  <c r="AQ45" i="290"/>
  <c r="AQ49" i="290" s="1"/>
  <c r="AR48" i="290" s="1"/>
  <c r="AH46" i="290"/>
  <c r="AO45" i="290"/>
  <c r="AO48" i="290"/>
  <c r="AO47" i="290"/>
  <c r="AH37" i="290"/>
  <c r="AQ36" i="290"/>
  <c r="AQ35" i="290"/>
  <c r="AQ34" i="290"/>
  <c r="AQ38" i="290" s="1"/>
  <c r="AR37" i="290" s="1"/>
  <c r="AH35" i="290"/>
  <c r="AO34" i="290"/>
  <c r="AO37" i="290"/>
  <c r="AO36" i="290"/>
  <c r="AH26" i="290"/>
  <c r="AQ25" i="290"/>
  <c r="AQ24" i="290"/>
  <c r="AQ23" i="290"/>
  <c r="AQ27" i="290" s="1"/>
  <c r="AR26" i="290" s="1"/>
  <c r="AH24" i="290"/>
  <c r="AO23" i="290"/>
  <c r="AO26" i="290"/>
  <c r="AO25" i="290"/>
  <c r="AH15" i="290"/>
  <c r="AQ14" i="290"/>
  <c r="AQ13" i="290"/>
  <c r="AQ12" i="290"/>
  <c r="AQ16" i="290" s="1"/>
  <c r="AR15" i="290" s="1"/>
  <c r="AP70" i="290"/>
  <c r="AH69" i="290"/>
  <c r="AP68" i="290"/>
  <c r="AP67" i="290"/>
  <c r="AP71" i="290" s="1"/>
  <c r="AR69" i="290" s="1"/>
  <c r="AN70" i="290"/>
  <c r="AN69" i="290"/>
  <c r="AN68" i="290"/>
  <c r="AH67" i="290"/>
  <c r="AG72" i="290"/>
  <c r="AP59" i="290"/>
  <c r="AH58" i="290"/>
  <c r="AP57" i="290"/>
  <c r="AP56" i="290"/>
  <c r="AN59" i="290"/>
  <c r="AN58" i="290"/>
  <c r="AN57" i="290"/>
  <c r="AN60" i="290" s="1"/>
  <c r="AR56" i="290" s="1"/>
  <c r="AH56" i="290"/>
  <c r="AG61" i="290"/>
  <c r="AP48" i="290"/>
  <c r="AH47" i="290"/>
  <c r="AP46" i="290"/>
  <c r="AP45" i="290"/>
  <c r="AP49" i="290" s="1"/>
  <c r="AR47" i="290" s="1"/>
  <c r="AN48" i="290"/>
  <c r="AN47" i="290"/>
  <c r="AN46" i="290"/>
  <c r="AH45" i="290"/>
  <c r="AG50" i="290"/>
  <c r="AP37" i="290"/>
  <c r="AH36" i="290"/>
  <c r="AP35" i="290"/>
  <c r="AP34" i="290"/>
  <c r="AG39" i="290"/>
  <c r="AN37" i="290"/>
  <c r="AN36" i="290"/>
  <c r="AN35" i="290"/>
  <c r="AH34" i="290"/>
  <c r="AP26" i="290"/>
  <c r="AH25" i="290"/>
  <c r="AP24" i="290"/>
  <c r="AP23" i="290"/>
  <c r="AP27" i="290" s="1"/>
  <c r="AR25" i="290" s="1"/>
  <c r="AN26" i="290"/>
  <c r="AN25" i="290"/>
  <c r="AN24" i="290"/>
  <c r="AH23" i="290"/>
  <c r="AG28" i="290"/>
  <c r="AP15" i="290"/>
  <c r="AH14" i="290"/>
  <c r="AP13" i="290"/>
  <c r="AP12" i="290"/>
  <c r="AH70" i="288"/>
  <c r="AQ69" i="288"/>
  <c r="AQ68" i="288"/>
  <c r="AQ67" i="288"/>
  <c r="AH68" i="288"/>
  <c r="AO67" i="288"/>
  <c r="AO70" i="288"/>
  <c r="AO69" i="288"/>
  <c r="AH59" i="288"/>
  <c r="AQ58" i="288"/>
  <c r="AQ57" i="288"/>
  <c r="AQ56" i="288"/>
  <c r="AH57" i="288"/>
  <c r="AO56" i="288"/>
  <c r="AO59" i="288"/>
  <c r="AO58" i="288"/>
  <c r="AH48" i="288"/>
  <c r="AQ47" i="288"/>
  <c r="AQ46" i="288"/>
  <c r="AQ45" i="288"/>
  <c r="AH46" i="288"/>
  <c r="AO45" i="288"/>
  <c r="AO48" i="288"/>
  <c r="AO47" i="288"/>
  <c r="AH37" i="288"/>
  <c r="AQ36" i="288"/>
  <c r="AQ35" i="288"/>
  <c r="AQ34" i="288"/>
  <c r="AH35" i="288"/>
  <c r="AO34" i="288"/>
  <c r="AO37" i="288"/>
  <c r="AO36" i="288"/>
  <c r="AH26" i="288"/>
  <c r="AQ25" i="288"/>
  <c r="AQ24" i="288"/>
  <c r="AQ23" i="288"/>
  <c r="AH24" i="288"/>
  <c r="AO23" i="288"/>
  <c r="AO26" i="288"/>
  <c r="AO25" i="288"/>
  <c r="AH15" i="288"/>
  <c r="AQ14" i="288"/>
  <c r="AQ13" i="288"/>
  <c r="AQ12" i="288"/>
  <c r="AH13" i="288"/>
  <c r="AO12" i="288"/>
  <c r="AO15" i="288"/>
  <c r="AO14" i="288"/>
  <c r="AP70" i="288"/>
  <c r="AH69" i="288"/>
  <c r="AP68" i="288"/>
  <c r="AP67" i="288"/>
  <c r="AP71" i="288" s="1"/>
  <c r="AR69" i="288" s="1"/>
  <c r="AN70" i="288"/>
  <c r="AN69" i="288"/>
  <c r="AN68" i="288"/>
  <c r="AH67" i="288"/>
  <c r="AG72" i="288"/>
  <c r="AP59" i="288"/>
  <c r="AH58" i="288"/>
  <c r="AP57" i="288"/>
  <c r="AP56" i="288"/>
  <c r="AP60" i="288" s="1"/>
  <c r="AR58" i="288" s="1"/>
  <c r="AN59" i="288"/>
  <c r="AN58" i="288"/>
  <c r="AN57" i="288"/>
  <c r="AH56" i="288"/>
  <c r="AG61" i="288"/>
  <c r="AP48" i="288"/>
  <c r="AH47" i="288"/>
  <c r="AP46" i="288"/>
  <c r="AP45" i="288"/>
  <c r="AN48" i="288"/>
  <c r="AN47" i="288"/>
  <c r="AN46" i="288"/>
  <c r="AN49" i="288" s="1"/>
  <c r="AR45" i="288" s="1"/>
  <c r="AH45" i="288"/>
  <c r="AG50" i="288"/>
  <c r="AP37" i="288"/>
  <c r="AH36" i="288"/>
  <c r="AP35" i="288"/>
  <c r="AP34" i="288"/>
  <c r="AP38" i="288" s="1"/>
  <c r="AR36" i="288" s="1"/>
  <c r="AG39" i="288"/>
  <c r="AN37" i="288"/>
  <c r="AN36" i="288"/>
  <c r="AN35" i="288"/>
  <c r="AN38" i="288" s="1"/>
  <c r="AR34" i="288" s="1"/>
  <c r="AH34" i="288"/>
  <c r="AP26" i="288"/>
  <c r="AH25" i="288"/>
  <c r="AP24" i="288"/>
  <c r="AP23" i="288"/>
  <c r="AN26" i="288"/>
  <c r="AN25" i="288"/>
  <c r="AN24" i="288"/>
  <c r="AN27" i="288" s="1"/>
  <c r="AR23" i="288" s="1"/>
  <c r="AH23" i="288"/>
  <c r="AG28" i="288"/>
  <c r="AP15" i="288"/>
  <c r="AH14" i="288"/>
  <c r="AP13" i="288"/>
  <c r="AP12" i="288"/>
  <c r="AP16" i="288" s="1"/>
  <c r="AR14" i="288" s="1"/>
  <c r="AN15" i="288"/>
  <c r="AN14" i="288"/>
  <c r="AN13" i="288"/>
  <c r="AH12" i="288"/>
  <c r="AG17" i="288"/>
  <c r="AH37" i="283"/>
  <c r="AQ36" i="283"/>
  <c r="AQ35" i="283"/>
  <c r="AQ34" i="283"/>
  <c r="AO37" i="283"/>
  <c r="AO36" i="283"/>
  <c r="AH35" i="283"/>
  <c r="AO34" i="283"/>
  <c r="AH26" i="283"/>
  <c r="AQ25" i="283"/>
  <c r="AQ24" i="283"/>
  <c r="AQ23" i="283"/>
  <c r="AO26" i="283"/>
  <c r="AO25" i="283"/>
  <c r="AH24" i="283"/>
  <c r="AO23" i="283"/>
  <c r="AH15" i="283"/>
  <c r="AQ14" i="283"/>
  <c r="AQ13" i="283"/>
  <c r="AQ12" i="283"/>
  <c r="AO15" i="283"/>
  <c r="AO14" i="283"/>
  <c r="AH13" i="283"/>
  <c r="AO12" i="283"/>
  <c r="AP35" i="283"/>
  <c r="AP34" i="283"/>
  <c r="AP37" i="283"/>
  <c r="AH36" i="283"/>
  <c r="AG39" i="283"/>
  <c r="AN37" i="283"/>
  <c r="AN36" i="283"/>
  <c r="AN35" i="283"/>
  <c r="AH34" i="283"/>
  <c r="AP24" i="283"/>
  <c r="AP23" i="283"/>
  <c r="AP27" i="283" s="1"/>
  <c r="AR25" i="283" s="1"/>
  <c r="AP26" i="283"/>
  <c r="AH25" i="283"/>
  <c r="AG28" i="283"/>
  <c r="AN26" i="283"/>
  <c r="AN25" i="283"/>
  <c r="AN24" i="283"/>
  <c r="AN27" i="283" s="1"/>
  <c r="AR23" i="283" s="1"/>
  <c r="AH23" i="283"/>
  <c r="AP13" i="283"/>
  <c r="AP12" i="283"/>
  <c r="AP15" i="283"/>
  <c r="AH14" i="283"/>
  <c r="AG17" i="283"/>
  <c r="AN15" i="283"/>
  <c r="AN14" i="283"/>
  <c r="AN13" i="283"/>
  <c r="AH12" i="283"/>
  <c r="AH70" i="283"/>
  <c r="AQ69" i="283"/>
  <c r="AQ68" i="283"/>
  <c r="AQ67" i="283"/>
  <c r="AQ71" i="283" s="1"/>
  <c r="AR70" i="283" s="1"/>
  <c r="AH68" i="283"/>
  <c r="AO67" i="283"/>
  <c r="AO70" i="283"/>
  <c r="AO69" i="283"/>
  <c r="AH59" i="283"/>
  <c r="AQ58" i="283"/>
  <c r="AQ57" i="283"/>
  <c r="AQ56" i="283"/>
  <c r="AQ60" i="283" s="1"/>
  <c r="AR59" i="283" s="1"/>
  <c r="AH57" i="283"/>
  <c r="AO56" i="283"/>
  <c r="AO59" i="283"/>
  <c r="AO58" i="283"/>
  <c r="AH48" i="283"/>
  <c r="AQ47" i="283"/>
  <c r="AQ46" i="283"/>
  <c r="AQ45" i="283"/>
  <c r="AQ49" i="283" s="1"/>
  <c r="AR48" i="283" s="1"/>
  <c r="AH46" i="283"/>
  <c r="AO45" i="283"/>
  <c r="AO48" i="283"/>
  <c r="AO47" i="283"/>
  <c r="AP70" i="283"/>
  <c r="AH69" i="283"/>
  <c r="AP68" i="283"/>
  <c r="AP67" i="283"/>
  <c r="AP71" i="283" s="1"/>
  <c r="AR69" i="283" s="1"/>
  <c r="AN70" i="283"/>
  <c r="AN69" i="283"/>
  <c r="AN68" i="283"/>
  <c r="AH67" i="283"/>
  <c r="AG72" i="283"/>
  <c r="AP59" i="283"/>
  <c r="AH58" i="283"/>
  <c r="AP57" i="283"/>
  <c r="AP56" i="283"/>
  <c r="AN59" i="283"/>
  <c r="AN58" i="283"/>
  <c r="AN57" i="283"/>
  <c r="AN60" i="283" s="1"/>
  <c r="AR56" i="283" s="1"/>
  <c r="AH56" i="283"/>
  <c r="AG61" i="283"/>
  <c r="AP48" i="283"/>
  <c r="AH47" i="283"/>
  <c r="AP46" i="283"/>
  <c r="AP45" i="283"/>
  <c r="AP49" i="283" s="1"/>
  <c r="AR47" i="283" s="1"/>
  <c r="AN48" i="283"/>
  <c r="AN47" i="283"/>
  <c r="AN46" i="283"/>
  <c r="AH45" i="283"/>
  <c r="AG50" i="283"/>
  <c r="AH37" i="281"/>
  <c r="AQ36" i="281"/>
  <c r="AQ35" i="281"/>
  <c r="AQ34" i="281"/>
  <c r="AO37" i="281"/>
  <c r="AO36" i="281"/>
  <c r="AH35" i="281"/>
  <c r="AO34" i="281"/>
  <c r="AH26" i="281"/>
  <c r="AQ25" i="281"/>
  <c r="AQ24" i="281"/>
  <c r="AQ23" i="281"/>
  <c r="AO26" i="281"/>
  <c r="AO25" i="281"/>
  <c r="AO23" i="281"/>
  <c r="AO27" i="281" s="1"/>
  <c r="AR24" i="281" s="1"/>
  <c r="AH24" i="281"/>
  <c r="AH15" i="281"/>
  <c r="AQ14" i="281"/>
  <c r="AQ13" i="281"/>
  <c r="AQ12" i="281"/>
  <c r="AO15" i="281"/>
  <c r="AO14" i="281"/>
  <c r="AH13" i="281"/>
  <c r="AO12" i="281"/>
  <c r="AP35" i="281"/>
  <c r="AP34" i="281"/>
  <c r="AP37" i="281"/>
  <c r="AH36" i="281"/>
  <c r="AG39" i="281"/>
  <c r="AN37" i="281"/>
  <c r="AH34" i="281"/>
  <c r="AN36" i="281"/>
  <c r="AN35" i="281"/>
  <c r="AN38" i="281" s="1"/>
  <c r="AR34" i="281" s="1"/>
  <c r="AP24" i="281"/>
  <c r="AP23" i="281"/>
  <c r="AP27" i="281" s="1"/>
  <c r="AR25" i="281" s="1"/>
  <c r="AP26" i="281"/>
  <c r="AH25" i="281"/>
  <c r="AG28" i="281"/>
  <c r="AN26" i="281"/>
  <c r="AN25" i="281"/>
  <c r="AN24" i="281"/>
  <c r="AN27" i="281" s="1"/>
  <c r="AR23" i="281" s="1"/>
  <c r="AH23" i="281"/>
  <c r="AP13" i="281"/>
  <c r="AP12" i="281"/>
  <c r="AP15" i="281"/>
  <c r="AH14" i="281"/>
  <c r="AG17" i="281"/>
  <c r="AH12" i="281"/>
  <c r="AN15" i="281"/>
  <c r="AN14" i="281"/>
  <c r="AN13" i="281"/>
  <c r="AN16" i="281" s="1"/>
  <c r="AR12" i="281" s="1"/>
  <c r="AH70" i="281"/>
  <c r="AQ69" i="281"/>
  <c r="AQ68" i="281"/>
  <c r="AQ67" i="281"/>
  <c r="AQ71" i="281" s="1"/>
  <c r="AR70" i="281" s="1"/>
  <c r="AH68" i="281"/>
  <c r="AO67" i="281"/>
  <c r="AO70" i="281"/>
  <c r="AO69" i="281"/>
  <c r="AH59" i="281"/>
  <c r="AQ58" i="281"/>
  <c r="AQ57" i="281"/>
  <c r="AQ56" i="281"/>
  <c r="AQ60" i="281" s="1"/>
  <c r="AR59" i="281" s="1"/>
  <c r="AH57" i="281"/>
  <c r="AO56" i="281"/>
  <c r="AO59" i="281"/>
  <c r="AO58" i="281"/>
  <c r="AH48" i="281"/>
  <c r="AQ47" i="281"/>
  <c r="AQ46" i="281"/>
  <c r="AQ45" i="281"/>
  <c r="AQ49" i="281" s="1"/>
  <c r="AR48" i="281" s="1"/>
  <c r="AH46" i="281"/>
  <c r="AO45" i="281"/>
  <c r="AO48" i="281"/>
  <c r="AO47" i="281"/>
  <c r="AP70" i="281"/>
  <c r="AH69" i="281"/>
  <c r="AP68" i="281"/>
  <c r="AP67" i="281"/>
  <c r="AP71" i="281" s="1"/>
  <c r="AR69" i="281" s="1"/>
  <c r="AN70" i="281"/>
  <c r="AN69" i="281"/>
  <c r="AN68" i="281"/>
  <c r="AH67" i="281"/>
  <c r="AG72" i="281"/>
  <c r="AP59" i="281"/>
  <c r="AH58" i="281"/>
  <c r="AP57" i="281"/>
  <c r="AP56" i="281"/>
  <c r="AN59" i="281"/>
  <c r="AN58" i="281"/>
  <c r="AN57" i="281"/>
  <c r="AN60" i="281" s="1"/>
  <c r="AR56" i="281" s="1"/>
  <c r="AH56" i="281"/>
  <c r="AG61" i="281"/>
  <c r="AP48" i="281"/>
  <c r="AH47" i="281"/>
  <c r="AP46" i="281"/>
  <c r="AP45" i="281"/>
  <c r="AP49" i="281" s="1"/>
  <c r="AR47" i="281" s="1"/>
  <c r="AN48" i="281"/>
  <c r="AN47" i="281"/>
  <c r="AN46" i="281"/>
  <c r="AH45" i="281"/>
  <c r="AG50" i="281"/>
  <c r="AH48" i="273"/>
  <c r="AQ47" i="273"/>
  <c r="AQ46" i="273"/>
  <c r="AQ45" i="273"/>
  <c r="AP70" i="273"/>
  <c r="AH69" i="273"/>
  <c r="AP68" i="273"/>
  <c r="AP67" i="273"/>
  <c r="AN70" i="273"/>
  <c r="AN69" i="273"/>
  <c r="AN68" i="273"/>
  <c r="AN71" i="273" s="1"/>
  <c r="AR67" i="273" s="1"/>
  <c r="AH67" i="273"/>
  <c r="AG72" i="273"/>
  <c r="AP59" i="273"/>
  <c r="AH58" i="273"/>
  <c r="AP57" i="273"/>
  <c r="AP56" i="273"/>
  <c r="AP60" i="273" s="1"/>
  <c r="AR58" i="273" s="1"/>
  <c r="AN59" i="273"/>
  <c r="AN58" i="273"/>
  <c r="AN57" i="273"/>
  <c r="AH56" i="273"/>
  <c r="AG61" i="273"/>
  <c r="AH46" i="273"/>
  <c r="AO45" i="273"/>
  <c r="AO48" i="273"/>
  <c r="AO47" i="273"/>
  <c r="AH37" i="273"/>
  <c r="AQ36" i="273"/>
  <c r="AQ35" i="273"/>
  <c r="AQ34" i="273"/>
  <c r="AH35" i="273"/>
  <c r="AO34" i="273"/>
  <c r="AO37" i="273"/>
  <c r="AO36" i="273"/>
  <c r="AH26" i="273"/>
  <c r="AQ25" i="273"/>
  <c r="AQ24" i="273"/>
  <c r="AQ23" i="273"/>
  <c r="AH24" i="273"/>
  <c r="AO23" i="273"/>
  <c r="AO26" i="273"/>
  <c r="AO25" i="273"/>
  <c r="AH15" i="273"/>
  <c r="AQ14" i="273"/>
  <c r="AQ13" i="273"/>
  <c r="AQ12" i="273"/>
  <c r="AH13" i="273"/>
  <c r="AO12" i="273"/>
  <c r="AO15" i="273"/>
  <c r="AO14" i="273"/>
  <c r="AH70" i="273"/>
  <c r="AQ69" i="273"/>
  <c r="AQ68" i="273"/>
  <c r="AQ67" i="273"/>
  <c r="AH68" i="273"/>
  <c r="AO67" i="273"/>
  <c r="AO70" i="273"/>
  <c r="AO69" i="273"/>
  <c r="AH59" i="273"/>
  <c r="AQ58" i="273"/>
  <c r="AQ57" i="273"/>
  <c r="AQ56" i="273"/>
  <c r="AH57" i="273"/>
  <c r="AO56" i="273"/>
  <c r="AO59" i="273"/>
  <c r="AO58" i="273"/>
  <c r="AP48" i="273"/>
  <c r="AH47" i="273"/>
  <c r="AP46" i="273"/>
  <c r="AP45" i="273"/>
  <c r="AN48" i="273"/>
  <c r="AN47" i="273"/>
  <c r="AN46" i="273"/>
  <c r="AN49" i="273" s="1"/>
  <c r="AR45" i="273" s="1"/>
  <c r="AH45" i="273"/>
  <c r="AG50" i="273"/>
  <c r="AP37" i="273"/>
  <c r="AH36" i="273"/>
  <c r="AP35" i="273"/>
  <c r="AP34" i="273"/>
  <c r="AP38" i="273" s="1"/>
  <c r="AR36" i="273" s="1"/>
  <c r="AG39" i="273"/>
  <c r="AN37" i="273"/>
  <c r="AN36" i="273"/>
  <c r="AN35" i="273"/>
  <c r="AN38" i="273" s="1"/>
  <c r="AR34" i="273" s="1"/>
  <c r="AH34" i="273"/>
  <c r="AP26" i="273"/>
  <c r="AH25" i="273"/>
  <c r="AP24" i="273"/>
  <c r="AP23" i="273"/>
  <c r="AN26" i="273"/>
  <c r="AN25" i="273"/>
  <c r="AN24" i="273"/>
  <c r="AN27" i="273" s="1"/>
  <c r="AR23" i="273" s="1"/>
  <c r="AH23" i="273"/>
  <c r="AG28" i="273"/>
  <c r="AP15" i="273"/>
  <c r="AH14" i="273"/>
  <c r="AP13" i="273"/>
  <c r="AP12" i="273"/>
  <c r="AP16" i="273" s="1"/>
  <c r="AR14" i="273" s="1"/>
  <c r="AN15" i="273"/>
  <c r="AN14" i="273"/>
  <c r="AN13" i="273"/>
  <c r="AH12" i="273"/>
  <c r="AG17" i="273"/>
  <c r="AN16" i="304" l="1"/>
  <c r="AR12" i="304" s="1"/>
  <c r="AP27" i="304"/>
  <c r="AR25" i="304" s="1"/>
  <c r="AN60" i="304"/>
  <c r="AR56" i="304" s="1"/>
  <c r="AO16" i="304"/>
  <c r="AR13" i="304" s="1"/>
  <c r="AS13" i="304" s="1"/>
  <c r="AQ16" i="304"/>
  <c r="AR15" i="304" s="1"/>
  <c r="AO27" i="304"/>
  <c r="AR24" i="304" s="1"/>
  <c r="AS24" i="304" s="1"/>
  <c r="AQ27" i="304"/>
  <c r="AR26" i="304" s="1"/>
  <c r="AO38" i="304"/>
  <c r="AR35" i="304" s="1"/>
  <c r="AS35" i="304" s="1"/>
  <c r="AQ38" i="304"/>
  <c r="AR37" i="304" s="1"/>
  <c r="AO49" i="304"/>
  <c r="AR46" i="304" s="1"/>
  <c r="AQ49" i="304"/>
  <c r="AR48" i="304" s="1"/>
  <c r="AO60" i="304"/>
  <c r="AR57" i="304" s="1"/>
  <c r="AS57" i="304" s="1"/>
  <c r="AQ60" i="304"/>
  <c r="AR59" i="304" s="1"/>
  <c r="AO71" i="304"/>
  <c r="AR68" i="304" s="1"/>
  <c r="AQ71" i="304"/>
  <c r="AR70" i="304" s="1"/>
  <c r="AS14" i="304"/>
  <c r="AR28" i="304"/>
  <c r="AS23" i="304"/>
  <c r="AR39" i="304"/>
  <c r="AS34" i="304"/>
  <c r="AS36" i="304"/>
  <c r="AN49" i="304"/>
  <c r="AR45" i="304" s="1"/>
  <c r="AS58" i="304"/>
  <c r="AN71" i="304"/>
  <c r="AR67" i="304" s="1"/>
  <c r="AO49" i="303"/>
  <c r="AR46" i="303" s="1"/>
  <c r="AO60" i="303"/>
  <c r="AR57" i="303" s="1"/>
  <c r="AO71" i="303"/>
  <c r="AR68" i="303" s="1"/>
  <c r="AS37" i="303"/>
  <c r="AR39" i="303"/>
  <c r="AS34" i="303"/>
  <c r="AS36" i="303"/>
  <c r="AN16" i="303"/>
  <c r="AR12" i="303" s="1"/>
  <c r="AS15" i="303" s="1"/>
  <c r="AP16" i="303"/>
  <c r="AR14" i="303" s="1"/>
  <c r="AS14" i="303" s="1"/>
  <c r="AN49" i="303"/>
  <c r="AR45" i="303" s="1"/>
  <c r="AP60" i="303"/>
  <c r="AR58" i="303" s="1"/>
  <c r="AS58" i="303" s="1"/>
  <c r="AN71" i="303"/>
  <c r="AR67" i="303" s="1"/>
  <c r="AS69" i="303" s="1"/>
  <c r="AN27" i="303"/>
  <c r="AR23" i="303" s="1"/>
  <c r="AP27" i="303"/>
  <c r="AR25" i="303" s="1"/>
  <c r="AN27" i="302"/>
  <c r="AR23" i="302" s="1"/>
  <c r="AN38" i="302"/>
  <c r="AR34" i="302" s="1"/>
  <c r="AP38" i="302"/>
  <c r="AR36" i="302" s="1"/>
  <c r="AN49" i="302"/>
  <c r="AR45" i="302" s="1"/>
  <c r="AP60" i="302"/>
  <c r="AR58" i="302" s="1"/>
  <c r="AN71" i="302"/>
  <c r="AR67" i="302" s="1"/>
  <c r="AP16" i="302"/>
  <c r="AR14" i="302" s="1"/>
  <c r="AO16" i="302"/>
  <c r="AR13" i="302" s="1"/>
  <c r="AS13" i="302" s="1"/>
  <c r="AQ16" i="302"/>
  <c r="AR15" i="302" s="1"/>
  <c r="AS25" i="302"/>
  <c r="AR61" i="302"/>
  <c r="AS69" i="302"/>
  <c r="AO27" i="302"/>
  <c r="AR24" i="302" s="1"/>
  <c r="AS24" i="302" s="1"/>
  <c r="AS26" i="302"/>
  <c r="AO38" i="302"/>
  <c r="AR35" i="302" s="1"/>
  <c r="AS37" i="302"/>
  <c r="AO49" i="302"/>
  <c r="AR46" i="302" s="1"/>
  <c r="AS48" i="302"/>
  <c r="AO60" i="302"/>
  <c r="AR57" i="302" s="1"/>
  <c r="AS57" i="302" s="1"/>
  <c r="AS59" i="302"/>
  <c r="AO71" i="302"/>
  <c r="AR68" i="302" s="1"/>
  <c r="AS70" i="302"/>
  <c r="AS12" i="302"/>
  <c r="AN16" i="301"/>
  <c r="AR12" i="301" s="1"/>
  <c r="AP27" i="301"/>
  <c r="AR25" i="301" s="1"/>
  <c r="AN60" i="301"/>
  <c r="AR56" i="301" s="1"/>
  <c r="AO16" i="301"/>
  <c r="AR13" i="301" s="1"/>
  <c r="AS13" i="301" s="1"/>
  <c r="AQ16" i="301"/>
  <c r="AR15" i="301" s="1"/>
  <c r="AO27" i="301"/>
  <c r="AR24" i="301" s="1"/>
  <c r="AS24" i="301" s="1"/>
  <c r="AQ27" i="301"/>
  <c r="AR26" i="301" s="1"/>
  <c r="AO38" i="301"/>
  <c r="AR35" i="301" s="1"/>
  <c r="AS35" i="301" s="1"/>
  <c r="AQ38" i="301"/>
  <c r="AR37" i="301" s="1"/>
  <c r="AO49" i="301"/>
  <c r="AR46" i="301" s="1"/>
  <c r="AQ49" i="301"/>
  <c r="AR48" i="301" s="1"/>
  <c r="AO60" i="301"/>
  <c r="AR57" i="301" s="1"/>
  <c r="AS57" i="301" s="1"/>
  <c r="AQ60" i="301"/>
  <c r="AR59" i="301" s="1"/>
  <c r="AO71" i="301"/>
  <c r="AR68" i="301" s="1"/>
  <c r="AQ71" i="301"/>
  <c r="AR70" i="301" s="1"/>
  <c r="AS14" i="301"/>
  <c r="AR28" i="301"/>
  <c r="AS23" i="301"/>
  <c r="AR39" i="301"/>
  <c r="AS34" i="301"/>
  <c r="AS36" i="301"/>
  <c r="AN49" i="301"/>
  <c r="AR45" i="301" s="1"/>
  <c r="AS58" i="301"/>
  <c r="AN71" i="301"/>
  <c r="AR67" i="301" s="1"/>
  <c r="AN27" i="300"/>
  <c r="AR23" i="300" s="1"/>
  <c r="AN49" i="300"/>
  <c r="AR45" i="300" s="1"/>
  <c r="AO60" i="300"/>
  <c r="AR57" i="300" s="1"/>
  <c r="AP60" i="300"/>
  <c r="AR58" i="300" s="1"/>
  <c r="AQ60" i="300"/>
  <c r="AR59" i="300" s="1"/>
  <c r="AS59" i="300" s="1"/>
  <c r="AN71" i="300"/>
  <c r="AR67" i="300" s="1"/>
  <c r="AN38" i="300"/>
  <c r="AR34" i="300" s="1"/>
  <c r="AP38" i="300"/>
  <c r="AR36" i="300" s="1"/>
  <c r="AO16" i="300"/>
  <c r="AR13" i="300" s="1"/>
  <c r="AS13" i="300" s="1"/>
  <c r="AQ16" i="300"/>
  <c r="AR15" i="300" s="1"/>
  <c r="AS15" i="300" s="1"/>
  <c r="AQ27" i="300"/>
  <c r="AR26" i="300" s="1"/>
  <c r="AS26" i="300" s="1"/>
  <c r="AO38" i="300"/>
  <c r="AR35" i="300" s="1"/>
  <c r="AQ38" i="300"/>
  <c r="AR37" i="300" s="1"/>
  <c r="AS37" i="300" s="1"/>
  <c r="AR17" i="300"/>
  <c r="AS12" i="300"/>
  <c r="AS14" i="300"/>
  <c r="AR61" i="300"/>
  <c r="AS56" i="300"/>
  <c r="AS24" i="300"/>
  <c r="AO49" i="300"/>
  <c r="AR46" i="300" s="1"/>
  <c r="AS46" i="300" s="1"/>
  <c r="AO71" i="300"/>
  <c r="AR68" i="300" s="1"/>
  <c r="AS68" i="300" s="1"/>
  <c r="AS25" i="300"/>
  <c r="AO60" i="299"/>
  <c r="AR57" i="299" s="1"/>
  <c r="AS59" i="299" s="1"/>
  <c r="AO71" i="299"/>
  <c r="AR68" i="299" s="1"/>
  <c r="AO27" i="299"/>
  <c r="AR24" i="299" s="1"/>
  <c r="AO38" i="299"/>
  <c r="AR35" i="299" s="1"/>
  <c r="AO49" i="299"/>
  <c r="AR46" i="299" s="1"/>
  <c r="AO16" i="299"/>
  <c r="AR13" i="299" s="1"/>
  <c r="AS12" i="299" s="1"/>
  <c r="AP16" i="299"/>
  <c r="AR14" i="299" s="1"/>
  <c r="AQ16" i="299"/>
  <c r="AR15" i="299" s="1"/>
  <c r="AS15" i="299" s="1"/>
  <c r="AN27" i="299"/>
  <c r="AR23" i="299" s="1"/>
  <c r="AN38" i="299"/>
  <c r="AR34" i="299" s="1"/>
  <c r="AS37" i="299" s="1"/>
  <c r="AP38" i="299"/>
  <c r="AR36" i="299" s="1"/>
  <c r="AN49" i="299"/>
  <c r="AR45" i="299" s="1"/>
  <c r="AS47" i="299" s="1"/>
  <c r="AP60" i="299"/>
  <c r="AR58" i="299" s="1"/>
  <c r="AS58" i="299" s="1"/>
  <c r="AN71" i="299"/>
  <c r="AR67" i="299" s="1"/>
  <c r="AS70" i="299" s="1"/>
  <c r="AQ49" i="299"/>
  <c r="AR48" i="299" s="1"/>
  <c r="AN16" i="295"/>
  <c r="AR12" i="295" s="1"/>
  <c r="AN38" i="295"/>
  <c r="AR34" i="295" s="1"/>
  <c r="AP38" i="295"/>
  <c r="AR36" i="295" s="1"/>
  <c r="AN49" i="295"/>
  <c r="AR45" i="295" s="1"/>
  <c r="AP60" i="295"/>
  <c r="AR58" i="295" s="1"/>
  <c r="AN71" i="295"/>
  <c r="AR67" i="295" s="1"/>
  <c r="AQ49" i="295"/>
  <c r="AR48" i="295" s="1"/>
  <c r="AO27" i="295"/>
  <c r="AR24" i="295" s="1"/>
  <c r="AS24" i="295" s="1"/>
  <c r="AO60" i="295"/>
  <c r="AR57" i="295" s="1"/>
  <c r="AS57" i="295" s="1"/>
  <c r="AS59" i="295"/>
  <c r="AO71" i="295"/>
  <c r="AR68" i="295" s="1"/>
  <c r="AS68" i="295" s="1"/>
  <c r="AS70" i="295"/>
  <c r="AO16" i="295"/>
  <c r="AR13" i="295" s="1"/>
  <c r="AS13" i="295" s="1"/>
  <c r="AS15" i="295"/>
  <c r="AS26" i="295"/>
  <c r="AO38" i="295"/>
  <c r="AR35" i="295" s="1"/>
  <c r="AS35" i="295" s="1"/>
  <c r="AO49" i="295"/>
  <c r="AR46" i="295" s="1"/>
  <c r="AS46" i="295" s="1"/>
  <c r="AR61" i="295"/>
  <c r="AS56" i="295"/>
  <c r="AS69" i="295"/>
  <c r="AR28" i="295"/>
  <c r="AS23" i="295"/>
  <c r="AO60" i="293"/>
  <c r="AR57" i="293" s="1"/>
  <c r="AO71" i="293"/>
  <c r="AR68" i="293" s="1"/>
  <c r="AS70" i="293" s="1"/>
  <c r="AO16" i="293"/>
  <c r="AR13" i="293" s="1"/>
  <c r="AS12" i="293" s="1"/>
  <c r="AQ16" i="293"/>
  <c r="AR15" i="293" s="1"/>
  <c r="AS15" i="293" s="1"/>
  <c r="AO27" i="293"/>
  <c r="AR24" i="293" s="1"/>
  <c r="AS23" i="293" s="1"/>
  <c r="AP27" i="293"/>
  <c r="AR25" i="293" s="1"/>
  <c r="AQ27" i="293"/>
  <c r="AR26" i="293" s="1"/>
  <c r="AS26" i="293" s="1"/>
  <c r="AO38" i="293"/>
  <c r="AR35" i="293" s="1"/>
  <c r="AP38" i="293"/>
  <c r="AR36" i="293" s="1"/>
  <c r="AS36" i="293" s="1"/>
  <c r="AO49" i="293"/>
  <c r="AR46" i="293" s="1"/>
  <c r="AQ49" i="293"/>
  <c r="AR48" i="293" s="1"/>
  <c r="AS48" i="293" s="1"/>
  <c r="AN60" i="293"/>
  <c r="AR56" i="293" s="1"/>
  <c r="AP71" i="293"/>
  <c r="AR69" i="293" s="1"/>
  <c r="AS69" i="293" s="1"/>
  <c r="AR50" i="293"/>
  <c r="AS45" i="293"/>
  <c r="AO71" i="292"/>
  <c r="AR68" i="292" s="1"/>
  <c r="AS70" i="292" s="1"/>
  <c r="AO16" i="292"/>
  <c r="AR13" i="292" s="1"/>
  <c r="AS12" i="292" s="1"/>
  <c r="AO49" i="292"/>
  <c r="AR46" i="292" s="1"/>
  <c r="AQ16" i="292"/>
  <c r="AR15" i="292" s="1"/>
  <c r="AS15" i="292" s="1"/>
  <c r="AO27" i="292"/>
  <c r="AR24" i="292" s="1"/>
  <c r="AS23" i="292" s="1"/>
  <c r="AQ27" i="292"/>
  <c r="AR26" i="292" s="1"/>
  <c r="AO38" i="292"/>
  <c r="AR35" i="292" s="1"/>
  <c r="AS34" i="292" s="1"/>
  <c r="AP38" i="292"/>
  <c r="AR36" i="292" s="1"/>
  <c r="AS36" i="292" s="1"/>
  <c r="AN49" i="292"/>
  <c r="AR45" i="292" s="1"/>
  <c r="AS48" i="292" s="1"/>
  <c r="AP27" i="292"/>
  <c r="AR25" i="292" s="1"/>
  <c r="AS25" i="292" s="1"/>
  <c r="AP71" i="292"/>
  <c r="AR69" i="292" s="1"/>
  <c r="AS69" i="292" s="1"/>
  <c r="AO60" i="292"/>
  <c r="AR57" i="292" s="1"/>
  <c r="AQ60" i="292"/>
  <c r="AR59" i="292" s="1"/>
  <c r="AN60" i="292"/>
  <c r="AR56" i="292" s="1"/>
  <c r="AO38" i="291"/>
  <c r="AR35" i="291" s="1"/>
  <c r="AO16" i="291"/>
  <c r="AR13" i="291" s="1"/>
  <c r="AS12" i="291" s="1"/>
  <c r="AO27" i="291"/>
  <c r="AR24" i="291" s="1"/>
  <c r="AO71" i="291"/>
  <c r="AR68" i="291" s="1"/>
  <c r="AO49" i="291"/>
  <c r="AR46" i="291" s="1"/>
  <c r="AR50" i="291" s="1"/>
  <c r="AQ49" i="291"/>
  <c r="AR48" i="291" s="1"/>
  <c r="AS48" i="291" s="1"/>
  <c r="AQ60" i="291"/>
  <c r="AR59" i="291" s="1"/>
  <c r="AP16" i="291"/>
  <c r="AR14" i="291" s="1"/>
  <c r="AS14" i="291" s="1"/>
  <c r="AN27" i="291"/>
  <c r="AR23" i="291" s="1"/>
  <c r="AS25" i="291" s="1"/>
  <c r="AO60" i="291"/>
  <c r="AR57" i="291" s="1"/>
  <c r="AN71" i="291"/>
  <c r="AR67" i="291" s="1"/>
  <c r="AS69" i="291" s="1"/>
  <c r="AN38" i="291"/>
  <c r="AR34" i="291" s="1"/>
  <c r="AQ38" i="291"/>
  <c r="AR37" i="291" s="1"/>
  <c r="AN60" i="291"/>
  <c r="AR56" i="291" s="1"/>
  <c r="AP16" i="290"/>
  <c r="AR14" i="290" s="1"/>
  <c r="AN27" i="290"/>
  <c r="AR23" i="290" s="1"/>
  <c r="AN38" i="290"/>
  <c r="AR34" i="290" s="1"/>
  <c r="AP38" i="290"/>
  <c r="AR36" i="290" s="1"/>
  <c r="AN49" i="290"/>
  <c r="AR45" i="290" s="1"/>
  <c r="AP60" i="290"/>
  <c r="AR58" i="290" s="1"/>
  <c r="AN71" i="290"/>
  <c r="AR67" i="290" s="1"/>
  <c r="AO16" i="290"/>
  <c r="AR13" i="290" s="1"/>
  <c r="AS13" i="290" s="1"/>
  <c r="AS15" i="290"/>
  <c r="AO27" i="290"/>
  <c r="AR24" i="290" s="1"/>
  <c r="AS24" i="290" s="1"/>
  <c r="AS26" i="290"/>
  <c r="AO38" i="290"/>
  <c r="AR35" i="290" s="1"/>
  <c r="AS35" i="290" s="1"/>
  <c r="AS37" i="290"/>
  <c r="AO49" i="290"/>
  <c r="AR46" i="290" s="1"/>
  <c r="AS46" i="290" s="1"/>
  <c r="AS48" i="290"/>
  <c r="AO60" i="290"/>
  <c r="AR57" i="290" s="1"/>
  <c r="AS57" i="290" s="1"/>
  <c r="AS59" i="290"/>
  <c r="AO71" i="290"/>
  <c r="AR68" i="290" s="1"/>
  <c r="AS68" i="290" s="1"/>
  <c r="AS70" i="290"/>
  <c r="AR17" i="290"/>
  <c r="AS12" i="290"/>
  <c r="AN16" i="288"/>
  <c r="AR12" i="288" s="1"/>
  <c r="AP27" i="288"/>
  <c r="AR25" i="288" s="1"/>
  <c r="AP49" i="288"/>
  <c r="AR47" i="288" s="1"/>
  <c r="AN60" i="288"/>
  <c r="AR56" i="288" s="1"/>
  <c r="AO16" i="288"/>
  <c r="AR13" i="288" s="1"/>
  <c r="AS13" i="288" s="1"/>
  <c r="AQ16" i="288"/>
  <c r="AR15" i="288" s="1"/>
  <c r="AS15" i="288" s="1"/>
  <c r="AO27" i="288"/>
  <c r="AR24" i="288" s="1"/>
  <c r="AS24" i="288" s="1"/>
  <c r="AQ27" i="288"/>
  <c r="AR26" i="288" s="1"/>
  <c r="AS26" i="288" s="1"/>
  <c r="AO38" i="288"/>
  <c r="AR35" i="288" s="1"/>
  <c r="AS35" i="288" s="1"/>
  <c r="AQ38" i="288"/>
  <c r="AR37" i="288" s="1"/>
  <c r="AS37" i="288" s="1"/>
  <c r="AO49" i="288"/>
  <c r="AR46" i="288" s="1"/>
  <c r="AS46" i="288" s="1"/>
  <c r="AQ49" i="288"/>
  <c r="AR48" i="288" s="1"/>
  <c r="AO60" i="288"/>
  <c r="AR57" i="288" s="1"/>
  <c r="AS57" i="288" s="1"/>
  <c r="AQ60" i="288"/>
  <c r="AR59" i="288" s="1"/>
  <c r="AS59" i="288" s="1"/>
  <c r="AO71" i="288"/>
  <c r="AR68" i="288" s="1"/>
  <c r="AQ71" i="288"/>
  <c r="AR70" i="288" s="1"/>
  <c r="AS14" i="288"/>
  <c r="AR28" i="288"/>
  <c r="AS23" i="288"/>
  <c r="AR39" i="288"/>
  <c r="AS34" i="288"/>
  <c r="AS36" i="288"/>
  <c r="AR50" i="288"/>
  <c r="AS45" i="288"/>
  <c r="AS58" i="288"/>
  <c r="AN71" i="288"/>
  <c r="AR67" i="288" s="1"/>
  <c r="AN49" i="283"/>
  <c r="AR45" i="283" s="1"/>
  <c r="AP60" i="283"/>
  <c r="AR58" i="283" s="1"/>
  <c r="AN71" i="283"/>
  <c r="AR67" i="283" s="1"/>
  <c r="AN16" i="283"/>
  <c r="AR12" i="283" s="1"/>
  <c r="AP16" i="283"/>
  <c r="AR14" i="283" s="1"/>
  <c r="AN38" i="283"/>
  <c r="AR34" i="283" s="1"/>
  <c r="AP38" i="283"/>
  <c r="AR36" i="283" s="1"/>
  <c r="AO16" i="283"/>
  <c r="AR13" i="283" s="1"/>
  <c r="AQ16" i="283"/>
  <c r="AR15" i="283" s="1"/>
  <c r="AS15" i="283" s="1"/>
  <c r="AO27" i="283"/>
  <c r="AR24" i="283" s="1"/>
  <c r="AQ27" i="283"/>
  <c r="AR26" i="283" s="1"/>
  <c r="AS26" i="283" s="1"/>
  <c r="AO38" i="283"/>
  <c r="AR35" i="283" s="1"/>
  <c r="AQ38" i="283"/>
  <c r="AR37" i="283" s="1"/>
  <c r="AS37" i="283" s="1"/>
  <c r="AO49" i="283"/>
  <c r="AR46" i="283" s="1"/>
  <c r="AS46" i="283" s="1"/>
  <c r="AS48" i="283"/>
  <c r="AO60" i="283"/>
  <c r="AR57" i="283" s="1"/>
  <c r="AS57" i="283" s="1"/>
  <c r="AS59" i="283"/>
  <c r="AO71" i="283"/>
  <c r="AR68" i="283" s="1"/>
  <c r="AS68" i="283" s="1"/>
  <c r="AR28" i="283"/>
  <c r="AS23" i="283"/>
  <c r="AS25" i="283"/>
  <c r="AN49" i="281"/>
  <c r="AR45" i="281" s="1"/>
  <c r="AP60" i="281"/>
  <c r="AR58" i="281" s="1"/>
  <c r="AN71" i="281"/>
  <c r="AR67" i="281" s="1"/>
  <c r="AP16" i="281"/>
  <c r="AR14" i="281" s="1"/>
  <c r="AP38" i="281"/>
  <c r="AR36" i="281" s="1"/>
  <c r="AO16" i="281"/>
  <c r="AR13" i="281" s="1"/>
  <c r="AS13" i="281" s="1"/>
  <c r="AQ16" i="281"/>
  <c r="AR15" i="281" s="1"/>
  <c r="AQ27" i="281"/>
  <c r="AR26" i="281" s="1"/>
  <c r="AS26" i="281" s="1"/>
  <c r="AO38" i="281"/>
  <c r="AR35" i="281" s="1"/>
  <c r="AQ38" i="281"/>
  <c r="AR37" i="281" s="1"/>
  <c r="AS37" i="281" s="1"/>
  <c r="AR61" i="281"/>
  <c r="AS69" i="281"/>
  <c r="AO49" i="281"/>
  <c r="AR46" i="281" s="1"/>
  <c r="AS46" i="281" s="1"/>
  <c r="AS48" i="281"/>
  <c r="AO60" i="281"/>
  <c r="AR57" i="281" s="1"/>
  <c r="AS57" i="281" s="1"/>
  <c r="AS59" i="281"/>
  <c r="AO71" i="281"/>
  <c r="AR68" i="281" s="1"/>
  <c r="AS68" i="281" s="1"/>
  <c r="AS70" i="281"/>
  <c r="AR17" i="281"/>
  <c r="AS12" i="281"/>
  <c r="AS23" i="281"/>
  <c r="AR28" i="281"/>
  <c r="AS25" i="281"/>
  <c r="AR39" i="281"/>
  <c r="AS34" i="281"/>
  <c r="AS24" i="281"/>
  <c r="AN16" i="273"/>
  <c r="AR12" i="273" s="1"/>
  <c r="AP27" i="273"/>
  <c r="AR25" i="273" s="1"/>
  <c r="AP49" i="273"/>
  <c r="AR47" i="273" s="1"/>
  <c r="AO60" i="273"/>
  <c r="AR57" i="273" s="1"/>
  <c r="AQ60" i="273"/>
  <c r="AR59" i="273" s="1"/>
  <c r="AO71" i="273"/>
  <c r="AR68" i="273" s="1"/>
  <c r="AQ71" i="273"/>
  <c r="AR70" i="273" s="1"/>
  <c r="AO16" i="273"/>
  <c r="AR13" i="273" s="1"/>
  <c r="AS13" i="273" s="1"/>
  <c r="AQ16" i="273"/>
  <c r="AR15" i="273" s="1"/>
  <c r="AS15" i="273" s="1"/>
  <c r="AO27" i="273"/>
  <c r="AR24" i="273" s="1"/>
  <c r="AS24" i="273" s="1"/>
  <c r="AQ27" i="273"/>
  <c r="AR26" i="273" s="1"/>
  <c r="AS26" i="273" s="1"/>
  <c r="AO38" i="273"/>
  <c r="AR35" i="273" s="1"/>
  <c r="AS35" i="273" s="1"/>
  <c r="AQ38" i="273"/>
  <c r="AR37" i="273" s="1"/>
  <c r="AO49" i="273"/>
  <c r="AR46" i="273" s="1"/>
  <c r="AS46" i="273" s="1"/>
  <c r="AN60" i="273"/>
  <c r="AR56" i="273" s="1"/>
  <c r="AP71" i="273"/>
  <c r="AR69" i="273" s="1"/>
  <c r="AS69" i="273" s="1"/>
  <c r="AQ49" i="273"/>
  <c r="AR48" i="273" s="1"/>
  <c r="AS48" i="273" s="1"/>
  <c r="AS14" i="273"/>
  <c r="AR28" i="273"/>
  <c r="AS23" i="273"/>
  <c r="AR39" i="273"/>
  <c r="AS34" i="273"/>
  <c r="AS36" i="273"/>
  <c r="AR50" i="273"/>
  <c r="AS45" i="273"/>
  <c r="AS58" i="273"/>
  <c r="AR72" i="273"/>
  <c r="AS67" i="273"/>
  <c r="J7" i="4"/>
  <c r="AR72" i="304" l="1"/>
  <c r="AS67" i="304"/>
  <c r="AR50" i="304"/>
  <c r="AS45" i="304"/>
  <c r="AS68" i="304"/>
  <c r="AS46" i="304"/>
  <c r="AR61" i="304"/>
  <c r="AS56" i="304"/>
  <c r="AS25" i="304"/>
  <c r="AS70" i="304"/>
  <c r="AS59" i="304"/>
  <c r="AS48" i="304"/>
  <c r="AS37" i="304"/>
  <c r="AS26" i="304"/>
  <c r="AS15" i="304"/>
  <c r="AS69" i="304"/>
  <c r="AS47" i="304"/>
  <c r="AR17" i="304"/>
  <c r="AS12" i="304"/>
  <c r="AR28" i="303"/>
  <c r="AS23" i="303"/>
  <c r="AS26" i="303"/>
  <c r="AS68" i="303"/>
  <c r="AS57" i="303"/>
  <c r="AS46" i="303"/>
  <c r="AR61" i="303"/>
  <c r="AS25" i="303"/>
  <c r="AR72" i="303"/>
  <c r="AS67" i="303"/>
  <c r="AR50" i="303"/>
  <c r="AS45" i="303"/>
  <c r="AR17" i="303"/>
  <c r="AS12" i="303"/>
  <c r="AS24" i="303"/>
  <c r="AS70" i="303"/>
  <c r="AS59" i="303"/>
  <c r="AS48" i="303"/>
  <c r="AS13" i="303"/>
  <c r="AS56" i="303"/>
  <c r="AS47" i="303"/>
  <c r="AR72" i="302"/>
  <c r="AS67" i="302"/>
  <c r="AR50" i="302"/>
  <c r="AS45" i="302"/>
  <c r="AR39" i="302"/>
  <c r="AS34" i="302"/>
  <c r="AR17" i="302"/>
  <c r="AS68" i="302"/>
  <c r="AS46" i="302"/>
  <c r="AS35" i="302"/>
  <c r="AS56" i="302"/>
  <c r="AS47" i="302"/>
  <c r="AS15" i="302"/>
  <c r="AS14" i="302"/>
  <c r="AS58" i="302"/>
  <c r="AS36" i="302"/>
  <c r="AR28" i="302"/>
  <c r="AS23" i="302"/>
  <c r="AR72" i="301"/>
  <c r="AS67" i="301"/>
  <c r="AR50" i="301"/>
  <c r="AS45" i="301"/>
  <c r="AS68" i="301"/>
  <c r="AS46" i="301"/>
  <c r="AR61" i="301"/>
  <c r="AS56" i="301"/>
  <c r="AS25" i="301"/>
  <c r="AS70" i="301"/>
  <c r="AS59" i="301"/>
  <c r="AS48" i="301"/>
  <c r="AS37" i="301"/>
  <c r="AS26" i="301"/>
  <c r="AS15" i="301"/>
  <c r="AS69" i="301"/>
  <c r="AS47" i="301"/>
  <c r="AR17" i="301"/>
  <c r="AS12" i="301"/>
  <c r="AS69" i="300"/>
  <c r="AS35" i="300"/>
  <c r="AS36" i="300"/>
  <c r="AR72" i="300"/>
  <c r="AS67" i="300"/>
  <c r="AS58" i="300"/>
  <c r="AR50" i="300"/>
  <c r="AS45" i="300"/>
  <c r="AS70" i="300"/>
  <c r="AS48" i="300"/>
  <c r="AS47" i="300"/>
  <c r="AR39" i="300"/>
  <c r="AS34" i="300"/>
  <c r="AS57" i="300"/>
  <c r="AR28" i="300"/>
  <c r="AS23" i="300"/>
  <c r="AS48" i="299"/>
  <c r="AS36" i="299"/>
  <c r="AR28" i="299"/>
  <c r="AS23" i="299"/>
  <c r="AS14" i="299"/>
  <c r="AS69" i="299"/>
  <c r="AR61" i="299"/>
  <c r="AS26" i="299"/>
  <c r="AR72" i="299"/>
  <c r="AS67" i="299"/>
  <c r="AR50" i="299"/>
  <c r="AS45" i="299"/>
  <c r="AR39" i="299"/>
  <c r="AS34" i="299"/>
  <c r="AS13" i="299"/>
  <c r="AR17" i="299"/>
  <c r="AS56" i="299"/>
  <c r="AS46" i="299"/>
  <c r="AS35" i="299"/>
  <c r="AS24" i="299"/>
  <c r="AS68" i="299"/>
  <c r="AS57" i="299"/>
  <c r="AS25" i="299"/>
  <c r="AS37" i="295"/>
  <c r="AS25" i="295"/>
  <c r="AS14" i="295"/>
  <c r="AR72" i="295"/>
  <c r="AS67" i="295"/>
  <c r="AR50" i="295"/>
  <c r="AS45" i="295"/>
  <c r="AR39" i="295"/>
  <c r="AS34" i="295"/>
  <c r="AS47" i="295"/>
  <c r="AS48" i="295"/>
  <c r="AS58" i="295"/>
  <c r="AS36" i="295"/>
  <c r="AR17" i="295"/>
  <c r="AS12" i="295"/>
  <c r="AR61" i="293"/>
  <c r="AS56" i="293"/>
  <c r="AS46" i="293"/>
  <c r="AS35" i="293"/>
  <c r="AS25" i="293"/>
  <c r="AR72" i="293"/>
  <c r="AS14" i="293"/>
  <c r="AS59" i="293"/>
  <c r="AS47" i="293"/>
  <c r="AS34" i="293"/>
  <c r="AS24" i="293"/>
  <c r="AS67" i="293"/>
  <c r="AS58" i="293"/>
  <c r="AR28" i="293"/>
  <c r="AS13" i="293"/>
  <c r="AS68" i="293"/>
  <c r="AS57" i="293"/>
  <c r="AS37" i="293"/>
  <c r="AR39" i="293"/>
  <c r="AR17" i="293"/>
  <c r="AR61" i="292"/>
  <c r="AS56" i="292"/>
  <c r="AS57" i="292"/>
  <c r="AS26" i="292"/>
  <c r="AS67" i="292"/>
  <c r="AS46" i="292"/>
  <c r="AS14" i="292"/>
  <c r="AS59" i="292"/>
  <c r="AR50" i="292"/>
  <c r="AS45" i="292"/>
  <c r="AS35" i="292"/>
  <c r="AS24" i="292"/>
  <c r="AS58" i="292"/>
  <c r="AR72" i="292"/>
  <c r="AS37" i="292"/>
  <c r="AR39" i="292"/>
  <c r="AR28" i="292"/>
  <c r="AS13" i="292"/>
  <c r="AS68" i="292"/>
  <c r="AS47" i="292"/>
  <c r="AR17" i="292"/>
  <c r="AR61" i="291"/>
  <c r="AS56" i="291"/>
  <c r="AR39" i="291"/>
  <c r="AS34" i="291"/>
  <c r="AS57" i="291"/>
  <c r="AS47" i="291"/>
  <c r="AS68" i="291"/>
  <c r="AS15" i="291"/>
  <c r="AS35" i="291"/>
  <c r="AS37" i="291"/>
  <c r="AR72" i="291"/>
  <c r="AS67" i="291"/>
  <c r="AR28" i="291"/>
  <c r="AS23" i="291"/>
  <c r="AS59" i="291"/>
  <c r="AS46" i="291"/>
  <c r="AS70" i="291"/>
  <c r="AS58" i="291"/>
  <c r="AS24" i="291"/>
  <c r="AS13" i="291"/>
  <c r="AS45" i="291"/>
  <c r="AS36" i="291"/>
  <c r="AS26" i="291"/>
  <c r="AR17" i="291"/>
  <c r="AS56" i="290"/>
  <c r="AS47" i="290"/>
  <c r="AS58" i="290"/>
  <c r="AS36" i="290"/>
  <c r="AR28" i="290"/>
  <c r="AS23" i="290"/>
  <c r="AS69" i="290"/>
  <c r="AR61" i="290"/>
  <c r="AS25" i="290"/>
  <c r="AR72" i="290"/>
  <c r="AS67" i="290"/>
  <c r="AR50" i="290"/>
  <c r="AS45" i="290"/>
  <c r="AR39" i="290"/>
  <c r="AS34" i="290"/>
  <c r="AS14" i="290"/>
  <c r="AS68" i="288"/>
  <c r="AR61" i="288"/>
  <c r="AS56" i="288"/>
  <c r="AS25" i="288"/>
  <c r="AR72" i="288"/>
  <c r="AS67" i="288"/>
  <c r="AS70" i="288"/>
  <c r="AS48" i="288"/>
  <c r="AS69" i="288"/>
  <c r="AS47" i="288"/>
  <c r="AR17" i="288"/>
  <c r="AS12" i="288"/>
  <c r="AS56" i="283"/>
  <c r="AS47" i="283"/>
  <c r="AS35" i="283"/>
  <c r="AS24" i="283"/>
  <c r="AS13" i="283"/>
  <c r="AR39" i="283"/>
  <c r="AS34" i="283"/>
  <c r="AR17" i="283"/>
  <c r="AS12" i="283"/>
  <c r="AS58" i="283"/>
  <c r="AS70" i="283"/>
  <c r="AS69" i="283"/>
  <c r="AR61" i="283"/>
  <c r="AS36" i="283"/>
  <c r="AS14" i="283"/>
  <c r="AR72" i="283"/>
  <c r="AS67" i="283"/>
  <c r="AR50" i="283"/>
  <c r="AS45" i="283"/>
  <c r="AS14" i="281"/>
  <c r="AS58" i="281"/>
  <c r="AS56" i="281"/>
  <c r="AS47" i="281"/>
  <c r="AS35" i="281"/>
  <c r="AS15" i="281"/>
  <c r="AS36" i="281"/>
  <c r="AR72" i="281"/>
  <c r="AS67" i="281"/>
  <c r="AR50" i="281"/>
  <c r="AS45" i="281"/>
  <c r="AS68" i="273"/>
  <c r="AS57" i="273"/>
  <c r="AS25" i="273"/>
  <c r="AR61" i="273"/>
  <c r="AS56" i="273"/>
  <c r="AS37" i="273"/>
  <c r="AS70" i="273"/>
  <c r="AS59" i="273"/>
  <c r="AS47" i="273"/>
  <c r="AR17" i="273"/>
  <c r="AS12" i="273"/>
  <c r="B36" i="4"/>
  <c r="B37" i="4"/>
  <c r="A4" i="30" l="1"/>
  <c r="BS77" i="66" l="1"/>
  <c r="BS76" i="66"/>
  <c r="BS72" i="66"/>
  <c r="BS69" i="66"/>
  <c r="BS68" i="66"/>
  <c r="BS64" i="66"/>
  <c r="BS61" i="66"/>
  <c r="BS60" i="66"/>
  <c r="BS56" i="66"/>
  <c r="BS52" i="66"/>
  <c r="BS49" i="66"/>
  <c r="BS48" i="66"/>
  <c r="C56" i="30" l="1"/>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3" i="30"/>
  <c r="C12" i="30"/>
  <c r="C11" i="30"/>
  <c r="C10" i="30"/>
  <c r="C9" i="30"/>
  <c r="C8" i="30"/>
  <c r="BO94" i="304"/>
  <c r="BN94" i="304"/>
  <c r="BM94" i="304"/>
  <c r="BL94" i="304"/>
  <c r="BK94" i="304"/>
  <c r="BJ94" i="304"/>
  <c r="BO93" i="304"/>
  <c r="BN93" i="304"/>
  <c r="BM93" i="304"/>
  <c r="BL93" i="304"/>
  <c r="BK93" i="304"/>
  <c r="BJ93" i="304"/>
  <c r="BO92" i="304"/>
  <c r="BN92" i="304"/>
  <c r="BM92" i="304"/>
  <c r="BL92" i="304"/>
  <c r="BK92" i="304"/>
  <c r="BJ92" i="304"/>
  <c r="BO91" i="304"/>
  <c r="BN91" i="304"/>
  <c r="BM91" i="304"/>
  <c r="BL91" i="304"/>
  <c r="BK91" i="304"/>
  <c r="BJ91" i="304"/>
  <c r="BO90" i="304"/>
  <c r="BN90" i="304"/>
  <c r="BM90" i="304"/>
  <c r="BL90" i="304"/>
  <c r="BK90" i="304"/>
  <c r="BJ90" i="304"/>
  <c r="BO89" i="304"/>
  <c r="BN89" i="304"/>
  <c r="BM89" i="304"/>
  <c r="BL89" i="304"/>
  <c r="BK89" i="304"/>
  <c r="BJ89" i="304"/>
  <c r="C74" i="304"/>
  <c r="C73" i="304"/>
  <c r="BO72" i="304"/>
  <c r="BN72" i="304"/>
  <c r="BM72" i="304"/>
  <c r="BL72" i="304"/>
  <c r="BK72" i="304"/>
  <c r="BJ72" i="304"/>
  <c r="W72" i="304"/>
  <c r="V72" i="304"/>
  <c r="S72" i="304"/>
  <c r="R72" i="304"/>
  <c r="O72" i="304"/>
  <c r="N72" i="304"/>
  <c r="L72" i="304"/>
  <c r="BO71" i="304"/>
  <c r="BN71" i="304"/>
  <c r="BM71" i="304"/>
  <c r="BL71" i="304"/>
  <c r="BK71" i="304"/>
  <c r="BJ71" i="304"/>
  <c r="X71" i="304"/>
  <c r="U71" i="304"/>
  <c r="T71" i="304"/>
  <c r="Q71" i="304"/>
  <c r="P71" i="304"/>
  <c r="M71" i="304"/>
  <c r="L71" i="304"/>
  <c r="BO70" i="304"/>
  <c r="BN70" i="304"/>
  <c r="BM70" i="304"/>
  <c r="BL70" i="304"/>
  <c r="BK70" i="304"/>
  <c r="BJ70" i="304"/>
  <c r="X70" i="304"/>
  <c r="V70" i="304"/>
  <c r="T70" i="304"/>
  <c r="R70" i="304"/>
  <c r="P70" i="304"/>
  <c r="N70" i="304"/>
  <c r="L70" i="304"/>
  <c r="BO69" i="304"/>
  <c r="BN69" i="304"/>
  <c r="BM69" i="304"/>
  <c r="BL69" i="304"/>
  <c r="BK69" i="304"/>
  <c r="BJ69" i="304"/>
  <c r="W69" i="304"/>
  <c r="U69" i="304"/>
  <c r="S69" i="304"/>
  <c r="Q69" i="304"/>
  <c r="O69" i="304"/>
  <c r="M69" i="304"/>
  <c r="L69" i="304"/>
  <c r="BO68" i="304"/>
  <c r="BN68" i="304"/>
  <c r="BM68" i="304"/>
  <c r="BL68" i="304"/>
  <c r="BK68" i="304"/>
  <c r="BJ68" i="304"/>
  <c r="X68" i="304"/>
  <c r="W68" i="304"/>
  <c r="T68" i="304"/>
  <c r="S68" i="304"/>
  <c r="P68" i="304"/>
  <c r="O68" i="304"/>
  <c r="L68" i="304"/>
  <c r="H68" i="304"/>
  <c r="AI70" i="304" s="1"/>
  <c r="C68" i="304"/>
  <c r="BO67" i="304"/>
  <c r="BN67" i="304"/>
  <c r="BM67" i="304"/>
  <c r="BL67" i="304"/>
  <c r="BK67" i="304"/>
  <c r="BJ67" i="304"/>
  <c r="V67" i="304"/>
  <c r="V73" i="304" s="1"/>
  <c r="AB68" i="304" s="1"/>
  <c r="U67" i="304"/>
  <c r="U73" i="304" s="1"/>
  <c r="AB67" i="304" s="1"/>
  <c r="R67" i="304"/>
  <c r="R73" i="304" s="1"/>
  <c r="AA68" i="304" s="1"/>
  <c r="Q67" i="304"/>
  <c r="Q73" i="304" s="1"/>
  <c r="AA67" i="304" s="1"/>
  <c r="N67" i="304"/>
  <c r="N73" i="304" s="1"/>
  <c r="Z68" i="304" s="1"/>
  <c r="M67" i="304"/>
  <c r="M73" i="304" s="1"/>
  <c r="Z67" i="304" s="1"/>
  <c r="L67" i="304"/>
  <c r="H67" i="304"/>
  <c r="AI68" i="304" s="1"/>
  <c r="C67" i="304"/>
  <c r="AI67" i="304" s="1"/>
  <c r="C62" i="304"/>
  <c r="BO61" i="304"/>
  <c r="BN61" i="304"/>
  <c r="BM61" i="304"/>
  <c r="BL61" i="304"/>
  <c r="BK61" i="304"/>
  <c r="BJ61" i="304"/>
  <c r="W61" i="304"/>
  <c r="V61" i="304"/>
  <c r="S61" i="304"/>
  <c r="R61" i="304"/>
  <c r="O61" i="304"/>
  <c r="N61" i="304"/>
  <c r="L61" i="304"/>
  <c r="BO60" i="304"/>
  <c r="BN60" i="304"/>
  <c r="BM60" i="304"/>
  <c r="BL60" i="304"/>
  <c r="BK60" i="304"/>
  <c r="BJ60" i="304"/>
  <c r="X60" i="304"/>
  <c r="U60" i="304"/>
  <c r="T60" i="304"/>
  <c r="Q60" i="304"/>
  <c r="P60" i="304"/>
  <c r="M60" i="304"/>
  <c r="L60" i="304"/>
  <c r="BO59" i="304"/>
  <c r="BN59" i="304"/>
  <c r="BM59" i="304"/>
  <c r="BL59" i="304"/>
  <c r="BK59" i="304"/>
  <c r="BJ59" i="304"/>
  <c r="X59" i="304"/>
  <c r="V59" i="304"/>
  <c r="T59" i="304"/>
  <c r="R59" i="304"/>
  <c r="P59" i="304"/>
  <c r="N59" i="304"/>
  <c r="L59" i="304"/>
  <c r="BO58" i="304"/>
  <c r="BN58" i="304"/>
  <c r="BM58" i="304"/>
  <c r="BL58" i="304"/>
  <c r="BK58" i="304"/>
  <c r="BJ58" i="304"/>
  <c r="W58" i="304"/>
  <c r="U58" i="304"/>
  <c r="S58" i="304"/>
  <c r="Q58" i="304"/>
  <c r="O58" i="304"/>
  <c r="M58" i="304"/>
  <c r="L58" i="304"/>
  <c r="BO57" i="304"/>
  <c r="BN57" i="304"/>
  <c r="BM57" i="304"/>
  <c r="BL57" i="304"/>
  <c r="BK57" i="304"/>
  <c r="BJ57" i="304"/>
  <c r="X57" i="304"/>
  <c r="X62" i="304" s="1"/>
  <c r="AB59" i="304" s="1"/>
  <c r="W57" i="304"/>
  <c r="W62" i="304" s="1"/>
  <c r="AB58" i="304" s="1"/>
  <c r="T57" i="304"/>
  <c r="T62" i="304" s="1"/>
  <c r="AA59" i="304" s="1"/>
  <c r="S57" i="304"/>
  <c r="S62" i="304" s="1"/>
  <c r="AA58" i="304" s="1"/>
  <c r="P57" i="304"/>
  <c r="P62" i="304" s="1"/>
  <c r="Z59" i="304" s="1"/>
  <c r="O57" i="304"/>
  <c r="O62" i="304" s="1"/>
  <c r="Z58" i="304" s="1"/>
  <c r="L57" i="304"/>
  <c r="H57" i="304"/>
  <c r="C57" i="304"/>
  <c r="BO56" i="304"/>
  <c r="BN56" i="304"/>
  <c r="BM56" i="304"/>
  <c r="BL56" i="304"/>
  <c r="BK56" i="304"/>
  <c r="BJ56" i="304"/>
  <c r="V56" i="304"/>
  <c r="V62" i="304" s="1"/>
  <c r="AB57" i="304" s="1"/>
  <c r="U56" i="304"/>
  <c r="U62" i="304" s="1"/>
  <c r="AB56" i="304" s="1"/>
  <c r="R56" i="304"/>
  <c r="R62" i="304" s="1"/>
  <c r="AA57" i="304" s="1"/>
  <c r="Q56" i="304"/>
  <c r="Q62" i="304" s="1"/>
  <c r="AA56" i="304" s="1"/>
  <c r="N56" i="304"/>
  <c r="N62" i="304" s="1"/>
  <c r="Z57" i="304" s="1"/>
  <c r="M56" i="304"/>
  <c r="M62" i="304" s="1"/>
  <c r="Z56" i="304" s="1"/>
  <c r="L56" i="304"/>
  <c r="H56" i="304"/>
  <c r="C56" i="304"/>
  <c r="C51" i="304"/>
  <c r="BO50" i="304"/>
  <c r="BN50" i="304"/>
  <c r="BM50" i="304"/>
  <c r="BL50" i="304"/>
  <c r="BK50" i="304"/>
  <c r="BJ50" i="304"/>
  <c r="W50" i="304"/>
  <c r="V50" i="304"/>
  <c r="S50" i="304"/>
  <c r="R50" i="304"/>
  <c r="O50" i="304"/>
  <c r="N50" i="304"/>
  <c r="L50" i="304"/>
  <c r="BO49" i="304"/>
  <c r="BN49" i="304"/>
  <c r="BM49" i="304"/>
  <c r="BL49" i="304"/>
  <c r="BK49" i="304"/>
  <c r="BJ49" i="304"/>
  <c r="X49" i="304"/>
  <c r="U49" i="304"/>
  <c r="T49" i="304"/>
  <c r="Q49" i="304"/>
  <c r="P49" i="304"/>
  <c r="M49" i="304"/>
  <c r="L49" i="304"/>
  <c r="BO48" i="304"/>
  <c r="BN48" i="304"/>
  <c r="BM48" i="304"/>
  <c r="BL48" i="304"/>
  <c r="BK48" i="304"/>
  <c r="BJ48" i="304"/>
  <c r="X48" i="304"/>
  <c r="V48" i="304"/>
  <c r="T48" i="304"/>
  <c r="R48" i="304"/>
  <c r="P48" i="304"/>
  <c r="N48" i="304"/>
  <c r="L48" i="304"/>
  <c r="BO47" i="304"/>
  <c r="BN47" i="304"/>
  <c r="BM47" i="304"/>
  <c r="BL47" i="304"/>
  <c r="BK47" i="304"/>
  <c r="BJ47" i="304"/>
  <c r="W47" i="304"/>
  <c r="U47" i="304"/>
  <c r="S47" i="304"/>
  <c r="Q47" i="304"/>
  <c r="O47" i="304"/>
  <c r="M47" i="304"/>
  <c r="L47" i="304"/>
  <c r="BO46" i="304"/>
  <c r="BN46" i="304"/>
  <c r="BM46" i="304"/>
  <c r="BL46" i="304"/>
  <c r="BK46" i="304"/>
  <c r="BJ46" i="304"/>
  <c r="X46" i="304"/>
  <c r="X51" i="304" s="1"/>
  <c r="AB48" i="304" s="1"/>
  <c r="W46" i="304"/>
  <c r="W51" i="304" s="1"/>
  <c r="AB47" i="304" s="1"/>
  <c r="T46" i="304"/>
  <c r="T51" i="304" s="1"/>
  <c r="AA48" i="304" s="1"/>
  <c r="S46" i="304"/>
  <c r="S51" i="304" s="1"/>
  <c r="AA47" i="304" s="1"/>
  <c r="P46" i="304"/>
  <c r="P51" i="304" s="1"/>
  <c r="Z48" i="304" s="1"/>
  <c r="O46" i="304"/>
  <c r="O51" i="304" s="1"/>
  <c r="Z47" i="304" s="1"/>
  <c r="L46" i="304"/>
  <c r="H46" i="304"/>
  <c r="AI48" i="304" s="1"/>
  <c r="C46" i="304"/>
  <c r="AI47" i="304" s="1"/>
  <c r="BO45" i="304"/>
  <c r="BN45" i="304"/>
  <c r="BM45" i="304"/>
  <c r="BL45" i="304"/>
  <c r="BK45" i="304"/>
  <c r="BJ45" i="304"/>
  <c r="V45" i="304"/>
  <c r="V51" i="304" s="1"/>
  <c r="AB46" i="304" s="1"/>
  <c r="U45" i="304"/>
  <c r="U51" i="304" s="1"/>
  <c r="AB45" i="304" s="1"/>
  <c r="R45" i="304"/>
  <c r="R51" i="304" s="1"/>
  <c r="AA46" i="304" s="1"/>
  <c r="Q45" i="304"/>
  <c r="Q51" i="304" s="1"/>
  <c r="AA45" i="304" s="1"/>
  <c r="N45" i="304"/>
  <c r="N51" i="304" s="1"/>
  <c r="Z46" i="304" s="1"/>
  <c r="M45" i="304"/>
  <c r="M51" i="304" s="1"/>
  <c r="Z45" i="304" s="1"/>
  <c r="L45" i="304"/>
  <c r="H45" i="304"/>
  <c r="AI46" i="304" s="1"/>
  <c r="C45" i="304"/>
  <c r="AI45" i="304" s="1"/>
  <c r="C40" i="304"/>
  <c r="BO39" i="304"/>
  <c r="BN39" i="304"/>
  <c r="BM39" i="304"/>
  <c r="BL39" i="304"/>
  <c r="BK39" i="304"/>
  <c r="BJ39" i="304"/>
  <c r="W39" i="304"/>
  <c r="V39" i="304"/>
  <c r="S39" i="304"/>
  <c r="R39" i="304"/>
  <c r="O39" i="304"/>
  <c r="N39" i="304"/>
  <c r="L39" i="304"/>
  <c r="BO38" i="304"/>
  <c r="BN38" i="304"/>
  <c r="BM38" i="304"/>
  <c r="BL38" i="304"/>
  <c r="BK38" i="304"/>
  <c r="BJ38" i="304"/>
  <c r="X38" i="304"/>
  <c r="U38" i="304"/>
  <c r="T38" i="304"/>
  <c r="Q38" i="304"/>
  <c r="P38" i="304"/>
  <c r="M38" i="304"/>
  <c r="L38" i="304"/>
  <c r="BO37" i="304"/>
  <c r="BN37" i="304"/>
  <c r="BM37" i="304"/>
  <c r="BL37" i="304"/>
  <c r="BK37" i="304"/>
  <c r="BJ37" i="304"/>
  <c r="X37" i="304"/>
  <c r="V37" i="304"/>
  <c r="T37" i="304"/>
  <c r="R37" i="304"/>
  <c r="P37" i="304"/>
  <c r="N37" i="304"/>
  <c r="L37" i="304"/>
  <c r="BO36" i="304"/>
  <c r="BN36" i="304"/>
  <c r="BM36" i="304"/>
  <c r="BL36" i="304"/>
  <c r="BK36" i="304"/>
  <c r="BJ36" i="304"/>
  <c r="W36" i="304"/>
  <c r="U36" i="304"/>
  <c r="S36" i="304"/>
  <c r="Q36" i="304"/>
  <c r="O36" i="304"/>
  <c r="M36" i="304"/>
  <c r="L36" i="304"/>
  <c r="BO35" i="304"/>
  <c r="BN35" i="304"/>
  <c r="BM35" i="304"/>
  <c r="BL35" i="304"/>
  <c r="BK35" i="304"/>
  <c r="BJ35" i="304"/>
  <c r="X35" i="304"/>
  <c r="X40" i="304" s="1"/>
  <c r="AB37" i="304" s="1"/>
  <c r="W35" i="304"/>
  <c r="W40" i="304" s="1"/>
  <c r="AB36" i="304" s="1"/>
  <c r="T35" i="304"/>
  <c r="T40" i="304" s="1"/>
  <c r="AA37" i="304" s="1"/>
  <c r="S35" i="304"/>
  <c r="S40" i="304" s="1"/>
  <c r="AA36" i="304" s="1"/>
  <c r="P35" i="304"/>
  <c r="P40" i="304" s="1"/>
  <c r="Z37" i="304" s="1"/>
  <c r="O35" i="304"/>
  <c r="O40" i="304" s="1"/>
  <c r="Z36" i="304" s="1"/>
  <c r="L35" i="304"/>
  <c r="H35" i="304"/>
  <c r="C35" i="304"/>
  <c r="AI36" i="304" s="1"/>
  <c r="BO34" i="304"/>
  <c r="BN34" i="304"/>
  <c r="BM34" i="304"/>
  <c r="BL34" i="304"/>
  <c r="BK34" i="304"/>
  <c r="BJ34" i="304"/>
  <c r="V34" i="304"/>
  <c r="V40" i="304" s="1"/>
  <c r="AB35" i="304" s="1"/>
  <c r="U34" i="304"/>
  <c r="U40" i="304" s="1"/>
  <c r="AB34" i="304" s="1"/>
  <c r="R34" i="304"/>
  <c r="R40" i="304" s="1"/>
  <c r="AA35" i="304" s="1"/>
  <c r="Q34" i="304"/>
  <c r="Q40" i="304" s="1"/>
  <c r="AA34" i="304" s="1"/>
  <c r="N34" i="304"/>
  <c r="N40" i="304" s="1"/>
  <c r="Z35" i="304" s="1"/>
  <c r="M34" i="304"/>
  <c r="M40" i="304" s="1"/>
  <c r="Z34" i="304" s="1"/>
  <c r="L34" i="304"/>
  <c r="H34" i="304"/>
  <c r="C34" i="304"/>
  <c r="C29" i="304"/>
  <c r="BO28" i="304"/>
  <c r="BN28" i="304"/>
  <c r="BM28" i="304"/>
  <c r="BL28" i="304"/>
  <c r="BK28" i="304"/>
  <c r="BJ28" i="304"/>
  <c r="W28" i="304"/>
  <c r="V28" i="304"/>
  <c r="S28" i="304"/>
  <c r="R28" i="304"/>
  <c r="O28" i="304"/>
  <c r="N28" i="304"/>
  <c r="L28" i="304"/>
  <c r="BO27" i="304"/>
  <c r="BN27" i="304"/>
  <c r="BM27" i="304"/>
  <c r="BL27" i="304"/>
  <c r="BK27" i="304"/>
  <c r="BJ27" i="304"/>
  <c r="X27" i="304"/>
  <c r="U27" i="304"/>
  <c r="T27" i="304"/>
  <c r="Q27" i="304"/>
  <c r="P27" i="304"/>
  <c r="M27" i="304"/>
  <c r="L27" i="304"/>
  <c r="BO26" i="304"/>
  <c r="BN26" i="304"/>
  <c r="BM26" i="304"/>
  <c r="BL26" i="304"/>
  <c r="BK26" i="304"/>
  <c r="BJ26" i="304"/>
  <c r="X26" i="304"/>
  <c r="V26" i="304"/>
  <c r="T26" i="304"/>
  <c r="R26" i="304"/>
  <c r="P26" i="304"/>
  <c r="N26" i="304"/>
  <c r="L26" i="304"/>
  <c r="BO25" i="304"/>
  <c r="BN25" i="304"/>
  <c r="BM25" i="304"/>
  <c r="BL25" i="304"/>
  <c r="BK25" i="304"/>
  <c r="BJ25" i="304"/>
  <c r="W25" i="304"/>
  <c r="U25" i="304"/>
  <c r="S25" i="304"/>
  <c r="Q25" i="304"/>
  <c r="O25" i="304"/>
  <c r="M25" i="304"/>
  <c r="L25" i="304"/>
  <c r="BO24" i="304"/>
  <c r="BN24" i="304"/>
  <c r="BM24" i="304"/>
  <c r="BL24" i="304"/>
  <c r="BK24" i="304"/>
  <c r="BJ24" i="304"/>
  <c r="X24" i="304"/>
  <c r="X29" i="304" s="1"/>
  <c r="AB26" i="304" s="1"/>
  <c r="W24" i="304"/>
  <c r="W29" i="304" s="1"/>
  <c r="AB25" i="304" s="1"/>
  <c r="T24" i="304"/>
  <c r="T29" i="304" s="1"/>
  <c r="AA26" i="304" s="1"/>
  <c r="S24" i="304"/>
  <c r="S29" i="304" s="1"/>
  <c r="AA25" i="304" s="1"/>
  <c r="P24" i="304"/>
  <c r="P29" i="304" s="1"/>
  <c r="Z26" i="304" s="1"/>
  <c r="O24" i="304"/>
  <c r="O29" i="304" s="1"/>
  <c r="Z25" i="304" s="1"/>
  <c r="L24" i="304"/>
  <c r="H24" i="304"/>
  <c r="AI26" i="304" s="1"/>
  <c r="C24" i="304"/>
  <c r="AI25" i="304" s="1"/>
  <c r="BO23" i="304"/>
  <c r="BN23" i="304"/>
  <c r="BM23" i="304"/>
  <c r="BL23" i="304"/>
  <c r="BK23" i="304"/>
  <c r="BJ23" i="304"/>
  <c r="V23" i="304"/>
  <c r="V29" i="304" s="1"/>
  <c r="AB24" i="304" s="1"/>
  <c r="U23" i="304"/>
  <c r="U29" i="304" s="1"/>
  <c r="AB23" i="304" s="1"/>
  <c r="R23" i="304"/>
  <c r="R29" i="304" s="1"/>
  <c r="AA24" i="304" s="1"/>
  <c r="Q23" i="304"/>
  <c r="Q29" i="304" s="1"/>
  <c r="AA23" i="304" s="1"/>
  <c r="N23" i="304"/>
  <c r="N29" i="304" s="1"/>
  <c r="Z24" i="304" s="1"/>
  <c r="M23" i="304"/>
  <c r="M29" i="304" s="1"/>
  <c r="Z23" i="304" s="1"/>
  <c r="L23" i="304"/>
  <c r="H23" i="304"/>
  <c r="AI24" i="304" s="1"/>
  <c r="C23" i="304"/>
  <c r="AI23" i="304" s="1"/>
  <c r="C18" i="304"/>
  <c r="BO17" i="304"/>
  <c r="BN17" i="304"/>
  <c r="BM17" i="304"/>
  <c r="BL17" i="304"/>
  <c r="BK17" i="304"/>
  <c r="BJ17" i="304"/>
  <c r="W17" i="304"/>
  <c r="V17" i="304"/>
  <c r="S17" i="304"/>
  <c r="R17" i="304"/>
  <c r="O17" i="304"/>
  <c r="N17" i="304"/>
  <c r="L17" i="304"/>
  <c r="BO16" i="304"/>
  <c r="BN16" i="304"/>
  <c r="BM16" i="304"/>
  <c r="BL16" i="304"/>
  <c r="BK16" i="304"/>
  <c r="BJ16" i="304"/>
  <c r="X16" i="304"/>
  <c r="U16" i="304"/>
  <c r="T16" i="304"/>
  <c r="Q16" i="304"/>
  <c r="P16" i="304"/>
  <c r="M16" i="304"/>
  <c r="L16" i="304"/>
  <c r="BO15" i="304"/>
  <c r="BN15" i="304"/>
  <c r="BM15" i="304"/>
  <c r="BL15" i="304"/>
  <c r="BK15" i="304"/>
  <c r="BJ15" i="304"/>
  <c r="X15" i="304"/>
  <c r="V15" i="304"/>
  <c r="T15" i="304"/>
  <c r="R15" i="304"/>
  <c r="P15" i="304"/>
  <c r="N15" i="304"/>
  <c r="L15" i="304"/>
  <c r="BO14" i="304"/>
  <c r="BN14" i="304"/>
  <c r="BM14" i="304"/>
  <c r="BL14" i="304"/>
  <c r="BK14" i="304"/>
  <c r="BJ14" i="304"/>
  <c r="W14" i="304"/>
  <c r="U14" i="304"/>
  <c r="S14" i="304"/>
  <c r="Q14" i="304"/>
  <c r="O14" i="304"/>
  <c r="M14" i="304"/>
  <c r="L14" i="304"/>
  <c r="BO13" i="304"/>
  <c r="BN13" i="304"/>
  <c r="BM13" i="304"/>
  <c r="BL13" i="304"/>
  <c r="BK13" i="304"/>
  <c r="BJ13" i="304"/>
  <c r="X13" i="304"/>
  <c r="X18" i="304" s="1"/>
  <c r="AB15" i="304" s="1"/>
  <c r="W13" i="304"/>
  <c r="W18" i="304" s="1"/>
  <c r="AB14" i="304" s="1"/>
  <c r="T13" i="304"/>
  <c r="T18" i="304" s="1"/>
  <c r="AA15" i="304" s="1"/>
  <c r="S13" i="304"/>
  <c r="S18" i="304" s="1"/>
  <c r="AA14" i="304" s="1"/>
  <c r="P13" i="304"/>
  <c r="P18" i="304" s="1"/>
  <c r="Z15" i="304" s="1"/>
  <c r="O13" i="304"/>
  <c r="O18" i="304" s="1"/>
  <c r="Z14" i="304" s="1"/>
  <c r="L13" i="304"/>
  <c r="H13" i="304"/>
  <c r="AI15" i="304" s="1"/>
  <c r="C13" i="304"/>
  <c r="BO12" i="304"/>
  <c r="BN12" i="304"/>
  <c r="BM12" i="304"/>
  <c r="BL12" i="304"/>
  <c r="BK12" i="304"/>
  <c r="BJ12" i="304"/>
  <c r="V12" i="304"/>
  <c r="V18" i="304" s="1"/>
  <c r="AB13" i="304" s="1"/>
  <c r="U12" i="304"/>
  <c r="U18" i="304" s="1"/>
  <c r="AB12" i="304" s="1"/>
  <c r="R12" i="304"/>
  <c r="R18" i="304" s="1"/>
  <c r="AA13" i="304" s="1"/>
  <c r="Q12" i="304"/>
  <c r="Q18" i="304" s="1"/>
  <c r="AA12" i="304" s="1"/>
  <c r="N12" i="304"/>
  <c r="N18" i="304" s="1"/>
  <c r="Z13" i="304" s="1"/>
  <c r="M12" i="304"/>
  <c r="M18" i="304" s="1"/>
  <c r="Z12" i="304" s="1"/>
  <c r="L12" i="304"/>
  <c r="H12" i="304"/>
  <c r="C12" i="304"/>
  <c r="BO94" i="303"/>
  <c r="BN94" i="303"/>
  <c r="BM94" i="303"/>
  <c r="BL94" i="303"/>
  <c r="BK94" i="303"/>
  <c r="BJ94" i="303"/>
  <c r="BO93" i="303"/>
  <c r="BN93" i="303"/>
  <c r="BM93" i="303"/>
  <c r="BL93" i="303"/>
  <c r="BK93" i="303"/>
  <c r="BJ93" i="303"/>
  <c r="BO92" i="303"/>
  <c r="BN92" i="303"/>
  <c r="BM92" i="303"/>
  <c r="BL92" i="303"/>
  <c r="BK92" i="303"/>
  <c r="BJ92" i="303"/>
  <c r="BO91" i="303"/>
  <c r="BN91" i="303"/>
  <c r="BM91" i="303"/>
  <c r="BL91" i="303"/>
  <c r="BK91" i="303"/>
  <c r="BJ91" i="303"/>
  <c r="BO90" i="303"/>
  <c r="BN90" i="303"/>
  <c r="BM90" i="303"/>
  <c r="BL90" i="303"/>
  <c r="BK90" i="303"/>
  <c r="BJ90" i="303"/>
  <c r="BO89" i="303"/>
  <c r="BN89" i="303"/>
  <c r="BM89" i="303"/>
  <c r="BL89" i="303"/>
  <c r="BK89" i="303"/>
  <c r="BJ89" i="303"/>
  <c r="C74" i="303"/>
  <c r="C73" i="303"/>
  <c r="BO72" i="303"/>
  <c r="BN72" i="303"/>
  <c r="BM72" i="303"/>
  <c r="BL72" i="303"/>
  <c r="BK72" i="303"/>
  <c r="BJ72" i="303"/>
  <c r="W72" i="303"/>
  <c r="V72" i="303"/>
  <c r="S72" i="303"/>
  <c r="R72" i="303"/>
  <c r="O72" i="303"/>
  <c r="N72" i="303"/>
  <c r="L72" i="303"/>
  <c r="BO71" i="303"/>
  <c r="BN71" i="303"/>
  <c r="BM71" i="303"/>
  <c r="BL71" i="303"/>
  <c r="BK71" i="303"/>
  <c r="BJ71" i="303"/>
  <c r="BP71" i="303" s="1"/>
  <c r="X71" i="303"/>
  <c r="U71" i="303"/>
  <c r="T71" i="303"/>
  <c r="Q71" i="303"/>
  <c r="P71" i="303"/>
  <c r="M71" i="303"/>
  <c r="L71" i="303"/>
  <c r="BO70" i="303"/>
  <c r="BN70" i="303"/>
  <c r="BM70" i="303"/>
  <c r="BL70" i="303"/>
  <c r="BK70" i="303"/>
  <c r="BJ70" i="303"/>
  <c r="X70" i="303"/>
  <c r="V70" i="303"/>
  <c r="T70" i="303"/>
  <c r="R70" i="303"/>
  <c r="P70" i="303"/>
  <c r="N70" i="303"/>
  <c r="L70" i="303"/>
  <c r="BO69" i="303"/>
  <c r="BN69" i="303"/>
  <c r="BM69" i="303"/>
  <c r="BL69" i="303"/>
  <c r="BK69" i="303"/>
  <c r="BJ69" i="303"/>
  <c r="W69" i="303"/>
  <c r="U69" i="303"/>
  <c r="S69" i="303"/>
  <c r="Q69" i="303"/>
  <c r="O69" i="303"/>
  <c r="M69" i="303"/>
  <c r="L69" i="303"/>
  <c r="BO68" i="303"/>
  <c r="BN68" i="303"/>
  <c r="BM68" i="303"/>
  <c r="BL68" i="303"/>
  <c r="BK68" i="303"/>
  <c r="BJ68" i="303"/>
  <c r="X68" i="303"/>
  <c r="W68" i="303"/>
  <c r="T68" i="303"/>
  <c r="S68" i="303"/>
  <c r="P68" i="303"/>
  <c r="O68" i="303"/>
  <c r="L68" i="303"/>
  <c r="H68" i="303"/>
  <c r="C68" i="303"/>
  <c r="AI69" i="303" s="1"/>
  <c r="BO67" i="303"/>
  <c r="BN67" i="303"/>
  <c r="BM67" i="303"/>
  <c r="BL67" i="303"/>
  <c r="BK67" i="303"/>
  <c r="BJ67" i="303"/>
  <c r="V67" i="303"/>
  <c r="V73" i="303" s="1"/>
  <c r="AB68" i="303" s="1"/>
  <c r="U67" i="303"/>
  <c r="U73" i="303" s="1"/>
  <c r="AB67" i="303" s="1"/>
  <c r="R67" i="303"/>
  <c r="R73" i="303" s="1"/>
  <c r="AA68" i="303" s="1"/>
  <c r="Q67" i="303"/>
  <c r="Q73" i="303" s="1"/>
  <c r="AA67" i="303" s="1"/>
  <c r="N67" i="303"/>
  <c r="N73" i="303" s="1"/>
  <c r="Z68" i="303" s="1"/>
  <c r="M67" i="303"/>
  <c r="M73" i="303" s="1"/>
  <c r="Z67" i="303" s="1"/>
  <c r="L67" i="303"/>
  <c r="H67" i="303"/>
  <c r="C67" i="303"/>
  <c r="C62" i="303"/>
  <c r="BO61" i="303"/>
  <c r="BN61" i="303"/>
  <c r="BM61" i="303"/>
  <c r="BL61" i="303"/>
  <c r="BK61" i="303"/>
  <c r="BJ61" i="303"/>
  <c r="W61" i="303"/>
  <c r="V61" i="303"/>
  <c r="S61" i="303"/>
  <c r="R61" i="303"/>
  <c r="O61" i="303"/>
  <c r="N61" i="303"/>
  <c r="L61" i="303"/>
  <c r="BO60" i="303"/>
  <c r="BN60" i="303"/>
  <c r="BM60" i="303"/>
  <c r="BL60" i="303"/>
  <c r="BK60" i="303"/>
  <c r="BJ60" i="303"/>
  <c r="X60" i="303"/>
  <c r="U60" i="303"/>
  <c r="T60" i="303"/>
  <c r="Q60" i="303"/>
  <c r="P60" i="303"/>
  <c r="M60" i="303"/>
  <c r="L60" i="303"/>
  <c r="BO59" i="303"/>
  <c r="BN59" i="303"/>
  <c r="BM59" i="303"/>
  <c r="BL59" i="303"/>
  <c r="BK59" i="303"/>
  <c r="BJ59" i="303"/>
  <c r="X59" i="303"/>
  <c r="V59" i="303"/>
  <c r="T59" i="303"/>
  <c r="R59" i="303"/>
  <c r="P59" i="303"/>
  <c r="N59" i="303"/>
  <c r="L59" i="303"/>
  <c r="BO58" i="303"/>
  <c r="BN58" i="303"/>
  <c r="BM58" i="303"/>
  <c r="BL58" i="303"/>
  <c r="BK58" i="303"/>
  <c r="BJ58" i="303"/>
  <c r="W58" i="303"/>
  <c r="U58" i="303"/>
  <c r="S58" i="303"/>
  <c r="Q58" i="303"/>
  <c r="O58" i="303"/>
  <c r="M58" i="303"/>
  <c r="L58" i="303"/>
  <c r="BO57" i="303"/>
  <c r="BN57" i="303"/>
  <c r="BM57" i="303"/>
  <c r="BL57" i="303"/>
  <c r="BK57" i="303"/>
  <c r="BJ57" i="303"/>
  <c r="X57" i="303"/>
  <c r="X62" i="303" s="1"/>
  <c r="AB59" i="303" s="1"/>
  <c r="W57" i="303"/>
  <c r="W62" i="303" s="1"/>
  <c r="AB58" i="303" s="1"/>
  <c r="T57" i="303"/>
  <c r="T62" i="303" s="1"/>
  <c r="AA59" i="303" s="1"/>
  <c r="S57" i="303"/>
  <c r="S62" i="303" s="1"/>
  <c r="AA58" i="303" s="1"/>
  <c r="P57" i="303"/>
  <c r="P62" i="303" s="1"/>
  <c r="Z59" i="303" s="1"/>
  <c r="O57" i="303"/>
  <c r="O62" i="303" s="1"/>
  <c r="Z58" i="303" s="1"/>
  <c r="L57" i="303"/>
  <c r="H57" i="303"/>
  <c r="AI59" i="303" s="1"/>
  <c r="C57" i="303"/>
  <c r="AI58" i="303" s="1"/>
  <c r="BO56" i="303"/>
  <c r="BN56" i="303"/>
  <c r="BM56" i="303"/>
  <c r="BL56" i="303"/>
  <c r="BK56" i="303"/>
  <c r="BJ56" i="303"/>
  <c r="BP56" i="303" s="1"/>
  <c r="V56" i="303"/>
  <c r="V62" i="303" s="1"/>
  <c r="AB57" i="303" s="1"/>
  <c r="U56" i="303"/>
  <c r="U62" i="303" s="1"/>
  <c r="AB56" i="303" s="1"/>
  <c r="R56" i="303"/>
  <c r="R62" i="303" s="1"/>
  <c r="AA57" i="303" s="1"/>
  <c r="Q56" i="303"/>
  <c r="Q62" i="303" s="1"/>
  <c r="AA56" i="303" s="1"/>
  <c r="N56" i="303"/>
  <c r="N62" i="303" s="1"/>
  <c r="Z57" i="303" s="1"/>
  <c r="M56" i="303"/>
  <c r="M62" i="303" s="1"/>
  <c r="Z56" i="303" s="1"/>
  <c r="L56" i="303"/>
  <c r="H56" i="303"/>
  <c r="AI57" i="303" s="1"/>
  <c r="C56" i="303"/>
  <c r="C51" i="303"/>
  <c r="BO50" i="303"/>
  <c r="BN50" i="303"/>
  <c r="BM50" i="303"/>
  <c r="BL50" i="303"/>
  <c r="BK50" i="303"/>
  <c r="BJ50" i="303"/>
  <c r="W50" i="303"/>
  <c r="V50" i="303"/>
  <c r="S50" i="303"/>
  <c r="R50" i="303"/>
  <c r="O50" i="303"/>
  <c r="N50" i="303"/>
  <c r="L50" i="303"/>
  <c r="BO49" i="303"/>
  <c r="BN49" i="303"/>
  <c r="BM49" i="303"/>
  <c r="BL49" i="303"/>
  <c r="BK49" i="303"/>
  <c r="BJ49" i="303"/>
  <c r="X49" i="303"/>
  <c r="U49" i="303"/>
  <c r="T49" i="303"/>
  <c r="Q49" i="303"/>
  <c r="P49" i="303"/>
  <c r="M49" i="303"/>
  <c r="L49" i="303"/>
  <c r="BO48" i="303"/>
  <c r="BN48" i="303"/>
  <c r="BM48" i="303"/>
  <c r="BL48" i="303"/>
  <c r="BK48" i="303"/>
  <c r="BJ48" i="303"/>
  <c r="X48" i="303"/>
  <c r="V48" i="303"/>
  <c r="T48" i="303"/>
  <c r="R48" i="303"/>
  <c r="P48" i="303"/>
  <c r="N48" i="303"/>
  <c r="L48" i="303"/>
  <c r="BO47" i="303"/>
  <c r="BN47" i="303"/>
  <c r="BM47" i="303"/>
  <c r="BL47" i="303"/>
  <c r="BK47" i="303"/>
  <c r="BJ47" i="303"/>
  <c r="W47" i="303"/>
  <c r="U47" i="303"/>
  <c r="S47" i="303"/>
  <c r="Q47" i="303"/>
  <c r="O47" i="303"/>
  <c r="M47" i="303"/>
  <c r="L47" i="303"/>
  <c r="BO46" i="303"/>
  <c r="BN46" i="303"/>
  <c r="BM46" i="303"/>
  <c r="BL46" i="303"/>
  <c r="BK46" i="303"/>
  <c r="BJ46" i="303"/>
  <c r="X46" i="303"/>
  <c r="X51" i="303" s="1"/>
  <c r="AB48" i="303" s="1"/>
  <c r="W46" i="303"/>
  <c r="W51" i="303" s="1"/>
  <c r="AB47" i="303" s="1"/>
  <c r="T46" i="303"/>
  <c r="T51" i="303" s="1"/>
  <c r="AA48" i="303" s="1"/>
  <c r="S46" i="303"/>
  <c r="S51" i="303" s="1"/>
  <c r="AA47" i="303" s="1"/>
  <c r="P46" i="303"/>
  <c r="P51" i="303" s="1"/>
  <c r="Z48" i="303" s="1"/>
  <c r="O46" i="303"/>
  <c r="O51" i="303" s="1"/>
  <c r="Z47" i="303" s="1"/>
  <c r="L46" i="303"/>
  <c r="H46" i="303"/>
  <c r="C46" i="303"/>
  <c r="BO45" i="303"/>
  <c r="BN45" i="303"/>
  <c r="BM45" i="303"/>
  <c r="BL45" i="303"/>
  <c r="BK45" i="303"/>
  <c r="BJ45" i="303"/>
  <c r="V45" i="303"/>
  <c r="V51" i="303" s="1"/>
  <c r="AB46" i="303" s="1"/>
  <c r="U45" i="303"/>
  <c r="U51" i="303" s="1"/>
  <c r="AB45" i="303" s="1"/>
  <c r="R45" i="303"/>
  <c r="R51" i="303" s="1"/>
  <c r="AA46" i="303" s="1"/>
  <c r="Q45" i="303"/>
  <c r="Q51" i="303" s="1"/>
  <c r="AA45" i="303" s="1"/>
  <c r="N45" i="303"/>
  <c r="N51" i="303" s="1"/>
  <c r="Z46" i="303" s="1"/>
  <c r="M45" i="303"/>
  <c r="M51" i="303" s="1"/>
  <c r="Z45" i="303" s="1"/>
  <c r="L45" i="303"/>
  <c r="H45" i="303"/>
  <c r="C45" i="303"/>
  <c r="C40" i="303"/>
  <c r="BO39" i="303"/>
  <c r="BN39" i="303"/>
  <c r="BM39" i="303"/>
  <c r="BL39" i="303"/>
  <c r="BK39" i="303"/>
  <c r="BJ39" i="303"/>
  <c r="W39" i="303"/>
  <c r="V39" i="303"/>
  <c r="S39" i="303"/>
  <c r="R39" i="303"/>
  <c r="O39" i="303"/>
  <c r="N39" i="303"/>
  <c r="L39" i="303"/>
  <c r="BO38" i="303"/>
  <c r="BN38" i="303"/>
  <c r="BM38" i="303"/>
  <c r="BL38" i="303"/>
  <c r="BK38" i="303"/>
  <c r="BJ38" i="303"/>
  <c r="X38" i="303"/>
  <c r="U38" i="303"/>
  <c r="T38" i="303"/>
  <c r="Q38" i="303"/>
  <c r="P38" i="303"/>
  <c r="M38" i="303"/>
  <c r="L38" i="303"/>
  <c r="BO37" i="303"/>
  <c r="BN37" i="303"/>
  <c r="BM37" i="303"/>
  <c r="BL37" i="303"/>
  <c r="BK37" i="303"/>
  <c r="BJ37" i="303"/>
  <c r="X37" i="303"/>
  <c r="V37" i="303"/>
  <c r="T37" i="303"/>
  <c r="R37" i="303"/>
  <c r="P37" i="303"/>
  <c r="N37" i="303"/>
  <c r="L37" i="303"/>
  <c r="BO36" i="303"/>
  <c r="BN36" i="303"/>
  <c r="BM36" i="303"/>
  <c r="BL36" i="303"/>
  <c r="BK36" i="303"/>
  <c r="BJ36" i="303"/>
  <c r="W36" i="303"/>
  <c r="U36" i="303"/>
  <c r="S36" i="303"/>
  <c r="Q36" i="303"/>
  <c r="O36" i="303"/>
  <c r="M36" i="303"/>
  <c r="L36" i="303"/>
  <c r="BO35" i="303"/>
  <c r="BN35" i="303"/>
  <c r="BM35" i="303"/>
  <c r="BL35" i="303"/>
  <c r="BK35" i="303"/>
  <c r="BJ35" i="303"/>
  <c r="X35" i="303"/>
  <c r="X40" i="303" s="1"/>
  <c r="AB37" i="303" s="1"/>
  <c r="W35" i="303"/>
  <c r="W40" i="303" s="1"/>
  <c r="AB36" i="303" s="1"/>
  <c r="T35" i="303"/>
  <c r="T40" i="303" s="1"/>
  <c r="AA37" i="303" s="1"/>
  <c r="S35" i="303"/>
  <c r="S40" i="303" s="1"/>
  <c r="AA36" i="303" s="1"/>
  <c r="P35" i="303"/>
  <c r="P40" i="303" s="1"/>
  <c r="Z37" i="303" s="1"/>
  <c r="O35" i="303"/>
  <c r="O40" i="303" s="1"/>
  <c r="Z36" i="303" s="1"/>
  <c r="L35" i="303"/>
  <c r="H35" i="303"/>
  <c r="C35" i="303"/>
  <c r="AI36" i="303" s="1"/>
  <c r="BO34" i="303"/>
  <c r="BN34" i="303"/>
  <c r="BM34" i="303"/>
  <c r="BL34" i="303"/>
  <c r="BK34" i="303"/>
  <c r="BJ34" i="303"/>
  <c r="V34" i="303"/>
  <c r="V40" i="303" s="1"/>
  <c r="AB35" i="303" s="1"/>
  <c r="U34" i="303"/>
  <c r="U40" i="303" s="1"/>
  <c r="AB34" i="303" s="1"/>
  <c r="R34" i="303"/>
  <c r="R40" i="303" s="1"/>
  <c r="AA35" i="303" s="1"/>
  <c r="Q34" i="303"/>
  <c r="Q40" i="303" s="1"/>
  <c r="AA34" i="303" s="1"/>
  <c r="N34" i="303"/>
  <c r="N40" i="303" s="1"/>
  <c r="Z35" i="303" s="1"/>
  <c r="M34" i="303"/>
  <c r="M40" i="303" s="1"/>
  <c r="Z34" i="303" s="1"/>
  <c r="L34" i="303"/>
  <c r="H34" i="303"/>
  <c r="C34" i="303"/>
  <c r="C29" i="303"/>
  <c r="BO28" i="303"/>
  <c r="BN28" i="303"/>
  <c r="BM28" i="303"/>
  <c r="BL28" i="303"/>
  <c r="BK28" i="303"/>
  <c r="BJ28" i="303"/>
  <c r="W28" i="303"/>
  <c r="V28" i="303"/>
  <c r="S28" i="303"/>
  <c r="R28" i="303"/>
  <c r="O28" i="303"/>
  <c r="N28" i="303"/>
  <c r="L28" i="303"/>
  <c r="BO27" i="303"/>
  <c r="BN27" i="303"/>
  <c r="BM27" i="303"/>
  <c r="BL27" i="303"/>
  <c r="BK27" i="303"/>
  <c r="BJ27" i="303"/>
  <c r="X27" i="303"/>
  <c r="U27" i="303"/>
  <c r="T27" i="303"/>
  <c r="Q27" i="303"/>
  <c r="P27" i="303"/>
  <c r="M27" i="303"/>
  <c r="L27" i="303"/>
  <c r="BO26" i="303"/>
  <c r="BN26" i="303"/>
  <c r="BM26" i="303"/>
  <c r="BL26" i="303"/>
  <c r="BK26" i="303"/>
  <c r="BJ26" i="303"/>
  <c r="X26" i="303"/>
  <c r="V26" i="303"/>
  <c r="T26" i="303"/>
  <c r="R26" i="303"/>
  <c r="P26" i="303"/>
  <c r="N26" i="303"/>
  <c r="L26" i="303"/>
  <c r="BO25" i="303"/>
  <c r="BN25" i="303"/>
  <c r="BM25" i="303"/>
  <c r="BL25" i="303"/>
  <c r="BK25" i="303"/>
  <c r="BJ25" i="303"/>
  <c r="W25" i="303"/>
  <c r="U25" i="303"/>
  <c r="S25" i="303"/>
  <c r="Q25" i="303"/>
  <c r="O25" i="303"/>
  <c r="M25" i="303"/>
  <c r="L25" i="303"/>
  <c r="BO24" i="303"/>
  <c r="BN24" i="303"/>
  <c r="BM24" i="303"/>
  <c r="BL24" i="303"/>
  <c r="BK24" i="303"/>
  <c r="BJ24" i="303"/>
  <c r="X24" i="303"/>
  <c r="X29" i="303" s="1"/>
  <c r="AB26" i="303" s="1"/>
  <c r="W24" i="303"/>
  <c r="W29" i="303" s="1"/>
  <c r="AB25" i="303" s="1"/>
  <c r="T24" i="303"/>
  <c r="T29" i="303" s="1"/>
  <c r="AA26" i="303" s="1"/>
  <c r="S24" i="303"/>
  <c r="S29" i="303" s="1"/>
  <c r="AA25" i="303" s="1"/>
  <c r="P24" i="303"/>
  <c r="P29" i="303" s="1"/>
  <c r="Z26" i="303" s="1"/>
  <c r="O24" i="303"/>
  <c r="O29" i="303" s="1"/>
  <c r="Z25" i="303" s="1"/>
  <c r="L24" i="303"/>
  <c r="H24" i="303"/>
  <c r="C24" i="303"/>
  <c r="BO23" i="303"/>
  <c r="BN23" i="303"/>
  <c r="BM23" i="303"/>
  <c r="BL23" i="303"/>
  <c r="BK23" i="303"/>
  <c r="BJ23" i="303"/>
  <c r="V23" i="303"/>
  <c r="V29" i="303" s="1"/>
  <c r="AB24" i="303" s="1"/>
  <c r="U23" i="303"/>
  <c r="U29" i="303" s="1"/>
  <c r="AB23" i="303" s="1"/>
  <c r="R23" i="303"/>
  <c r="R29" i="303" s="1"/>
  <c r="AA24" i="303" s="1"/>
  <c r="Q23" i="303"/>
  <c r="Q29" i="303" s="1"/>
  <c r="AA23" i="303" s="1"/>
  <c r="N23" i="303"/>
  <c r="N29" i="303" s="1"/>
  <c r="Z24" i="303" s="1"/>
  <c r="M23" i="303"/>
  <c r="M29" i="303" s="1"/>
  <c r="Z23" i="303" s="1"/>
  <c r="L23" i="303"/>
  <c r="H23" i="303"/>
  <c r="C23" i="303"/>
  <c r="C18" i="303"/>
  <c r="BO17" i="303"/>
  <c r="BN17" i="303"/>
  <c r="BM17" i="303"/>
  <c r="BL17" i="303"/>
  <c r="BK17" i="303"/>
  <c r="BJ17" i="303"/>
  <c r="W17" i="303"/>
  <c r="V17" i="303"/>
  <c r="S17" i="303"/>
  <c r="R17" i="303"/>
  <c r="O17" i="303"/>
  <c r="N17" i="303"/>
  <c r="L17" i="303"/>
  <c r="BO16" i="303"/>
  <c r="BN16" i="303"/>
  <c r="BM16" i="303"/>
  <c r="BL16" i="303"/>
  <c r="BK16" i="303"/>
  <c r="BJ16" i="303"/>
  <c r="X16" i="303"/>
  <c r="U16" i="303"/>
  <c r="T16" i="303"/>
  <c r="Q16" i="303"/>
  <c r="P16" i="303"/>
  <c r="M16" i="303"/>
  <c r="L16" i="303"/>
  <c r="BO15" i="303"/>
  <c r="BN15" i="303"/>
  <c r="BM15" i="303"/>
  <c r="BL15" i="303"/>
  <c r="BK15" i="303"/>
  <c r="BJ15" i="303"/>
  <c r="X15" i="303"/>
  <c r="V15" i="303"/>
  <c r="T15" i="303"/>
  <c r="R15" i="303"/>
  <c r="P15" i="303"/>
  <c r="N15" i="303"/>
  <c r="L15" i="303"/>
  <c r="BO14" i="303"/>
  <c r="BN14" i="303"/>
  <c r="BM14" i="303"/>
  <c r="BL14" i="303"/>
  <c r="BK14" i="303"/>
  <c r="BJ14" i="303"/>
  <c r="W14" i="303"/>
  <c r="U14" i="303"/>
  <c r="S14" i="303"/>
  <c r="Q14" i="303"/>
  <c r="O14" i="303"/>
  <c r="M14" i="303"/>
  <c r="L14" i="303"/>
  <c r="BO13" i="303"/>
  <c r="BN13" i="303"/>
  <c r="BM13" i="303"/>
  <c r="BL13" i="303"/>
  <c r="BK13" i="303"/>
  <c r="BJ13" i="303"/>
  <c r="X13" i="303"/>
  <c r="X18" i="303" s="1"/>
  <c r="AB15" i="303" s="1"/>
  <c r="W13" i="303"/>
  <c r="W18" i="303" s="1"/>
  <c r="AB14" i="303" s="1"/>
  <c r="T13" i="303"/>
  <c r="T18" i="303" s="1"/>
  <c r="AA15" i="303" s="1"/>
  <c r="S13" i="303"/>
  <c r="S18" i="303" s="1"/>
  <c r="AA14" i="303" s="1"/>
  <c r="P13" i="303"/>
  <c r="P18" i="303" s="1"/>
  <c r="Z15" i="303" s="1"/>
  <c r="O13" i="303"/>
  <c r="O18" i="303" s="1"/>
  <c r="Z14" i="303" s="1"/>
  <c r="L13" i="303"/>
  <c r="H13" i="303"/>
  <c r="AI15" i="303" s="1"/>
  <c r="C13" i="303"/>
  <c r="AI14" i="303" s="1"/>
  <c r="BO12" i="303"/>
  <c r="BN12" i="303"/>
  <c r="BM12" i="303"/>
  <c r="BL12" i="303"/>
  <c r="BK12" i="303"/>
  <c r="BJ12" i="303"/>
  <c r="AA12" i="303"/>
  <c r="V12" i="303"/>
  <c r="V18" i="303" s="1"/>
  <c r="AB13" i="303" s="1"/>
  <c r="U12" i="303"/>
  <c r="U18" i="303" s="1"/>
  <c r="AB12" i="303" s="1"/>
  <c r="R12" i="303"/>
  <c r="R18" i="303" s="1"/>
  <c r="AA13" i="303" s="1"/>
  <c r="Q12" i="303"/>
  <c r="Q18" i="303" s="1"/>
  <c r="N12" i="303"/>
  <c r="N18" i="303" s="1"/>
  <c r="Z13" i="303" s="1"/>
  <c r="M12" i="303"/>
  <c r="M18" i="303" s="1"/>
  <c r="Z12" i="303" s="1"/>
  <c r="L12" i="303"/>
  <c r="H12" i="303"/>
  <c r="AI13" i="303" s="1"/>
  <c r="C12" i="303"/>
  <c r="BO94" i="302"/>
  <c r="BN94" i="302"/>
  <c r="BM94" i="302"/>
  <c r="BL94" i="302"/>
  <c r="BK94" i="302"/>
  <c r="BJ94" i="302"/>
  <c r="BO93" i="302"/>
  <c r="BN93" i="302"/>
  <c r="BM93" i="302"/>
  <c r="BL93" i="302"/>
  <c r="BK93" i="302"/>
  <c r="BJ93" i="302"/>
  <c r="BO92" i="302"/>
  <c r="BN92" i="302"/>
  <c r="BM92" i="302"/>
  <c r="BL92" i="302"/>
  <c r="BK92" i="302"/>
  <c r="BJ92" i="302"/>
  <c r="BO91" i="302"/>
  <c r="BN91" i="302"/>
  <c r="BM91" i="302"/>
  <c r="BL91" i="302"/>
  <c r="BK91" i="302"/>
  <c r="BJ91" i="302"/>
  <c r="BO90" i="302"/>
  <c r="BN90" i="302"/>
  <c r="BM90" i="302"/>
  <c r="BL90" i="302"/>
  <c r="BK90" i="302"/>
  <c r="BJ90" i="302"/>
  <c r="BO89" i="302"/>
  <c r="BN89" i="302"/>
  <c r="BM89" i="302"/>
  <c r="BL89" i="302"/>
  <c r="BK89" i="302"/>
  <c r="BJ89" i="302"/>
  <c r="C74" i="302"/>
  <c r="C73" i="302"/>
  <c r="BO72" i="302"/>
  <c r="BN72" i="302"/>
  <c r="BM72" i="302"/>
  <c r="BL72" i="302"/>
  <c r="BK72" i="302"/>
  <c r="BJ72" i="302"/>
  <c r="W72" i="302"/>
  <c r="V72" i="302"/>
  <c r="S72" i="302"/>
  <c r="R72" i="302"/>
  <c r="O72" i="302"/>
  <c r="N72" i="302"/>
  <c r="L72" i="302"/>
  <c r="BO71" i="302"/>
  <c r="BN71" i="302"/>
  <c r="BM71" i="302"/>
  <c r="BL71" i="302"/>
  <c r="BK71" i="302"/>
  <c r="BJ71" i="302"/>
  <c r="X71" i="302"/>
  <c r="U71" i="302"/>
  <c r="T71" i="302"/>
  <c r="Q71" i="302"/>
  <c r="P71" i="302"/>
  <c r="M71" i="302"/>
  <c r="L71" i="302"/>
  <c r="BO70" i="302"/>
  <c r="BN70" i="302"/>
  <c r="BM70" i="302"/>
  <c r="BL70" i="302"/>
  <c r="BK70" i="302"/>
  <c r="BJ70" i="302"/>
  <c r="X70" i="302"/>
  <c r="V70" i="302"/>
  <c r="T70" i="302"/>
  <c r="R70" i="302"/>
  <c r="P70" i="302"/>
  <c r="N70" i="302"/>
  <c r="L70" i="302"/>
  <c r="BO69" i="302"/>
  <c r="BN69" i="302"/>
  <c r="BM69" i="302"/>
  <c r="BL69" i="302"/>
  <c r="BK69" i="302"/>
  <c r="BJ69" i="302"/>
  <c r="W69" i="302"/>
  <c r="U69" i="302"/>
  <c r="S69" i="302"/>
  <c r="Q69" i="302"/>
  <c r="O69" i="302"/>
  <c r="M69" i="302"/>
  <c r="L69" i="302"/>
  <c r="BO68" i="302"/>
  <c r="BN68" i="302"/>
  <c r="BM68" i="302"/>
  <c r="BL68" i="302"/>
  <c r="BK68" i="302"/>
  <c r="BJ68" i="302"/>
  <c r="X68" i="302"/>
  <c r="W68" i="302"/>
  <c r="T68" i="302"/>
  <c r="S68" i="302"/>
  <c r="P68" i="302"/>
  <c r="O68" i="302"/>
  <c r="L68" i="302"/>
  <c r="H68" i="302"/>
  <c r="AI70" i="302" s="1"/>
  <c r="C68" i="302"/>
  <c r="BO67" i="302"/>
  <c r="BN67" i="302"/>
  <c r="BM67" i="302"/>
  <c r="BL67" i="302"/>
  <c r="BK67" i="302"/>
  <c r="BJ67" i="302"/>
  <c r="V67" i="302"/>
  <c r="V73" i="302" s="1"/>
  <c r="AB68" i="302" s="1"/>
  <c r="U67" i="302"/>
  <c r="U73" i="302" s="1"/>
  <c r="AB67" i="302" s="1"/>
  <c r="R67" i="302"/>
  <c r="R73" i="302" s="1"/>
  <c r="AA68" i="302" s="1"/>
  <c r="Q67" i="302"/>
  <c r="Q73" i="302" s="1"/>
  <c r="AA67" i="302" s="1"/>
  <c r="N67" i="302"/>
  <c r="N73" i="302" s="1"/>
  <c r="Z68" i="302" s="1"/>
  <c r="M67" i="302"/>
  <c r="M73" i="302" s="1"/>
  <c r="Z67" i="302" s="1"/>
  <c r="L67" i="302"/>
  <c r="H67" i="302"/>
  <c r="C67" i="302"/>
  <c r="C62" i="302"/>
  <c r="BO61" i="302"/>
  <c r="BN61" i="302"/>
  <c r="BM61" i="302"/>
  <c r="BL61" i="302"/>
  <c r="BK61" i="302"/>
  <c r="BJ61" i="302"/>
  <c r="W61" i="302"/>
  <c r="V61" i="302"/>
  <c r="S61" i="302"/>
  <c r="R61" i="302"/>
  <c r="O61" i="302"/>
  <c r="N61" i="302"/>
  <c r="L61" i="302"/>
  <c r="BO60" i="302"/>
  <c r="BN60" i="302"/>
  <c r="BM60" i="302"/>
  <c r="BL60" i="302"/>
  <c r="BK60" i="302"/>
  <c r="BJ60" i="302"/>
  <c r="X60" i="302"/>
  <c r="U60" i="302"/>
  <c r="T60" i="302"/>
  <c r="Q60" i="302"/>
  <c r="P60" i="302"/>
  <c r="M60" i="302"/>
  <c r="L60" i="302"/>
  <c r="BO59" i="302"/>
  <c r="BN59" i="302"/>
  <c r="BM59" i="302"/>
  <c r="BL59" i="302"/>
  <c r="BK59" i="302"/>
  <c r="BJ59" i="302"/>
  <c r="X59" i="302"/>
  <c r="V59" i="302"/>
  <c r="T59" i="302"/>
  <c r="R59" i="302"/>
  <c r="P59" i="302"/>
  <c r="N59" i="302"/>
  <c r="L59" i="302"/>
  <c r="BO58" i="302"/>
  <c r="BN58" i="302"/>
  <c r="BM58" i="302"/>
  <c r="BL58" i="302"/>
  <c r="BK58" i="302"/>
  <c r="BJ58" i="302"/>
  <c r="BP58" i="302" s="1"/>
  <c r="W58" i="302"/>
  <c r="U58" i="302"/>
  <c r="S58" i="302"/>
  <c r="Q58" i="302"/>
  <c r="O58" i="302"/>
  <c r="M58" i="302"/>
  <c r="L58" i="302"/>
  <c r="BO57" i="302"/>
  <c r="BN57" i="302"/>
  <c r="BM57" i="302"/>
  <c r="BL57" i="302"/>
  <c r="BK57" i="302"/>
  <c r="BJ57" i="302"/>
  <c r="X57" i="302"/>
  <c r="X62" i="302" s="1"/>
  <c r="AB59" i="302" s="1"/>
  <c r="W57" i="302"/>
  <c r="W62" i="302" s="1"/>
  <c r="AB58" i="302" s="1"/>
  <c r="T57" i="302"/>
  <c r="T62" i="302" s="1"/>
  <c r="AA59" i="302" s="1"/>
  <c r="S57" i="302"/>
  <c r="S62" i="302" s="1"/>
  <c r="AA58" i="302" s="1"/>
  <c r="P57" i="302"/>
  <c r="P62" i="302" s="1"/>
  <c r="Z59" i="302" s="1"/>
  <c r="O57" i="302"/>
  <c r="O62" i="302" s="1"/>
  <c r="Z58" i="302" s="1"/>
  <c r="L57" i="302"/>
  <c r="H57" i="302"/>
  <c r="C57" i="302"/>
  <c r="BO56" i="302"/>
  <c r="BN56" i="302"/>
  <c r="BM56" i="302"/>
  <c r="BL56" i="302"/>
  <c r="BK56" i="302"/>
  <c r="BJ56" i="302"/>
  <c r="V56" i="302"/>
  <c r="V62" i="302" s="1"/>
  <c r="AB57" i="302" s="1"/>
  <c r="U56" i="302"/>
  <c r="U62" i="302" s="1"/>
  <c r="AB56" i="302" s="1"/>
  <c r="R56" i="302"/>
  <c r="R62" i="302" s="1"/>
  <c r="AA57" i="302" s="1"/>
  <c r="Q56" i="302"/>
  <c r="Q62" i="302" s="1"/>
  <c r="AA56" i="302" s="1"/>
  <c r="N56" i="302"/>
  <c r="N62" i="302" s="1"/>
  <c r="Z57" i="302" s="1"/>
  <c r="M56" i="302"/>
  <c r="M62" i="302" s="1"/>
  <c r="Z56" i="302" s="1"/>
  <c r="L56" i="302"/>
  <c r="H56" i="302"/>
  <c r="C56" i="302"/>
  <c r="C51" i="302"/>
  <c r="BO50" i="302"/>
  <c r="BN50" i="302"/>
  <c r="BM50" i="302"/>
  <c r="BL50" i="302"/>
  <c r="BK50" i="302"/>
  <c r="BJ50" i="302"/>
  <c r="W50" i="302"/>
  <c r="V50" i="302"/>
  <c r="S50" i="302"/>
  <c r="R50" i="302"/>
  <c r="O50" i="302"/>
  <c r="N50" i="302"/>
  <c r="L50" i="302"/>
  <c r="BO49" i="302"/>
  <c r="BN49" i="302"/>
  <c r="BM49" i="302"/>
  <c r="BL49" i="302"/>
  <c r="BK49" i="302"/>
  <c r="BJ49" i="302"/>
  <c r="X49" i="302"/>
  <c r="U49" i="302"/>
  <c r="T49" i="302"/>
  <c r="Q49" i="302"/>
  <c r="P49" i="302"/>
  <c r="M49" i="302"/>
  <c r="L49" i="302"/>
  <c r="BO48" i="302"/>
  <c r="BN48" i="302"/>
  <c r="BM48" i="302"/>
  <c r="BL48" i="302"/>
  <c r="BK48" i="302"/>
  <c r="BJ48" i="302"/>
  <c r="X48" i="302"/>
  <c r="V48" i="302"/>
  <c r="T48" i="302"/>
  <c r="R48" i="302"/>
  <c r="P48" i="302"/>
  <c r="N48" i="302"/>
  <c r="L48" i="302"/>
  <c r="BO47" i="302"/>
  <c r="BN47" i="302"/>
  <c r="BM47" i="302"/>
  <c r="BL47" i="302"/>
  <c r="BK47" i="302"/>
  <c r="BJ47" i="302"/>
  <c r="BP47" i="302" s="1"/>
  <c r="W47" i="302"/>
  <c r="U47" i="302"/>
  <c r="S47" i="302"/>
  <c r="Q47" i="302"/>
  <c r="O47" i="302"/>
  <c r="M47" i="302"/>
  <c r="L47" i="302"/>
  <c r="BO46" i="302"/>
  <c r="BN46" i="302"/>
  <c r="BM46" i="302"/>
  <c r="BL46" i="302"/>
  <c r="BK46" i="302"/>
  <c r="BJ46" i="302"/>
  <c r="X46" i="302"/>
  <c r="X51" i="302" s="1"/>
  <c r="AB48" i="302" s="1"/>
  <c r="W46" i="302"/>
  <c r="W51" i="302" s="1"/>
  <c r="AB47" i="302" s="1"/>
  <c r="T46" i="302"/>
  <c r="T51" i="302" s="1"/>
  <c r="AA48" i="302" s="1"/>
  <c r="S46" i="302"/>
  <c r="S51" i="302" s="1"/>
  <c r="AA47" i="302" s="1"/>
  <c r="P46" i="302"/>
  <c r="P51" i="302" s="1"/>
  <c r="Z48" i="302" s="1"/>
  <c r="O46" i="302"/>
  <c r="O51" i="302" s="1"/>
  <c r="Z47" i="302" s="1"/>
  <c r="L46" i="302"/>
  <c r="H46" i="302"/>
  <c r="C46" i="302"/>
  <c r="BO45" i="302"/>
  <c r="BN45" i="302"/>
  <c r="BM45" i="302"/>
  <c r="BL45" i="302"/>
  <c r="BK45" i="302"/>
  <c r="BJ45" i="302"/>
  <c r="V45" i="302"/>
  <c r="V51" i="302" s="1"/>
  <c r="AB46" i="302" s="1"/>
  <c r="U45" i="302"/>
  <c r="U51" i="302" s="1"/>
  <c r="AB45" i="302" s="1"/>
  <c r="R45" i="302"/>
  <c r="R51" i="302" s="1"/>
  <c r="AA46" i="302" s="1"/>
  <c r="Q45" i="302"/>
  <c r="Q51" i="302" s="1"/>
  <c r="AA45" i="302" s="1"/>
  <c r="N45" i="302"/>
  <c r="N51" i="302" s="1"/>
  <c r="Z46" i="302" s="1"/>
  <c r="M45" i="302"/>
  <c r="M51" i="302" s="1"/>
  <c r="Z45" i="302" s="1"/>
  <c r="L45" i="302"/>
  <c r="H45" i="302"/>
  <c r="C45" i="302"/>
  <c r="C40" i="302"/>
  <c r="BO39" i="302"/>
  <c r="BN39" i="302"/>
  <c r="BM39" i="302"/>
  <c r="BL39" i="302"/>
  <c r="BK39" i="302"/>
  <c r="BJ39" i="302"/>
  <c r="W39" i="302"/>
  <c r="V39" i="302"/>
  <c r="S39" i="302"/>
  <c r="R39" i="302"/>
  <c r="O39" i="302"/>
  <c r="N39" i="302"/>
  <c r="L39" i="302"/>
  <c r="BO38" i="302"/>
  <c r="BN38" i="302"/>
  <c r="BM38" i="302"/>
  <c r="BL38" i="302"/>
  <c r="BK38" i="302"/>
  <c r="BJ38" i="302"/>
  <c r="X38" i="302"/>
  <c r="U38" i="302"/>
  <c r="T38" i="302"/>
  <c r="Q38" i="302"/>
  <c r="P38" i="302"/>
  <c r="M38" i="302"/>
  <c r="L38" i="302"/>
  <c r="BO37" i="302"/>
  <c r="BN37" i="302"/>
  <c r="BM37" i="302"/>
  <c r="BL37" i="302"/>
  <c r="BK37" i="302"/>
  <c r="BJ37" i="302"/>
  <c r="BP37" i="302" s="1"/>
  <c r="X37" i="302"/>
  <c r="V37" i="302"/>
  <c r="T37" i="302"/>
  <c r="R37" i="302"/>
  <c r="P37" i="302"/>
  <c r="N37" i="302"/>
  <c r="L37" i="302"/>
  <c r="BO36" i="302"/>
  <c r="BN36" i="302"/>
  <c r="BM36" i="302"/>
  <c r="BL36" i="302"/>
  <c r="BK36" i="302"/>
  <c r="BJ36" i="302"/>
  <c r="W36" i="302"/>
  <c r="U36" i="302"/>
  <c r="S36" i="302"/>
  <c r="Q36" i="302"/>
  <c r="O36" i="302"/>
  <c r="M36" i="302"/>
  <c r="L36" i="302"/>
  <c r="BO35" i="302"/>
  <c r="BN35" i="302"/>
  <c r="BM35" i="302"/>
  <c r="BL35" i="302"/>
  <c r="BK35" i="302"/>
  <c r="BJ35" i="302"/>
  <c r="X35" i="302"/>
  <c r="X40" i="302" s="1"/>
  <c r="AB37" i="302" s="1"/>
  <c r="W35" i="302"/>
  <c r="W40" i="302" s="1"/>
  <c r="AB36" i="302" s="1"/>
  <c r="T35" i="302"/>
  <c r="T40" i="302" s="1"/>
  <c r="AA37" i="302" s="1"/>
  <c r="S35" i="302"/>
  <c r="S40" i="302" s="1"/>
  <c r="AA36" i="302" s="1"/>
  <c r="P35" i="302"/>
  <c r="P40" i="302" s="1"/>
  <c r="Z37" i="302" s="1"/>
  <c r="O35" i="302"/>
  <c r="O40" i="302" s="1"/>
  <c r="Z36" i="302" s="1"/>
  <c r="L35" i="302"/>
  <c r="H35" i="302"/>
  <c r="C35" i="302"/>
  <c r="AI36" i="302" s="1"/>
  <c r="BO34" i="302"/>
  <c r="BN34" i="302"/>
  <c r="BM34" i="302"/>
  <c r="BL34" i="302"/>
  <c r="BK34" i="302"/>
  <c r="BJ34" i="302"/>
  <c r="V34" i="302"/>
  <c r="V40" i="302" s="1"/>
  <c r="AB35" i="302" s="1"/>
  <c r="U34" i="302"/>
  <c r="U40" i="302" s="1"/>
  <c r="AB34" i="302" s="1"/>
  <c r="R34" i="302"/>
  <c r="R40" i="302" s="1"/>
  <c r="AA35" i="302" s="1"/>
  <c r="Q34" i="302"/>
  <c r="Q40" i="302" s="1"/>
  <c r="AA34" i="302" s="1"/>
  <c r="N34" i="302"/>
  <c r="N40" i="302" s="1"/>
  <c r="Z35" i="302" s="1"/>
  <c r="M34" i="302"/>
  <c r="M40" i="302" s="1"/>
  <c r="Z34" i="302" s="1"/>
  <c r="L34" i="302"/>
  <c r="H34" i="302"/>
  <c r="C34" i="302"/>
  <c r="C29" i="302"/>
  <c r="BO28" i="302"/>
  <c r="BN28" i="302"/>
  <c r="BM28" i="302"/>
  <c r="BL28" i="302"/>
  <c r="BK28" i="302"/>
  <c r="BJ28" i="302"/>
  <c r="W28" i="302"/>
  <c r="V28" i="302"/>
  <c r="S28" i="302"/>
  <c r="R28" i="302"/>
  <c r="O28" i="302"/>
  <c r="N28" i="302"/>
  <c r="L28" i="302"/>
  <c r="BO27" i="302"/>
  <c r="BN27" i="302"/>
  <c r="BM27" i="302"/>
  <c r="BL27" i="302"/>
  <c r="BK27" i="302"/>
  <c r="BJ27" i="302"/>
  <c r="X27" i="302"/>
  <c r="U27" i="302"/>
  <c r="T27" i="302"/>
  <c r="Q27" i="302"/>
  <c r="P27" i="302"/>
  <c r="M27" i="302"/>
  <c r="L27" i="302"/>
  <c r="BO26" i="302"/>
  <c r="BN26" i="302"/>
  <c r="BM26" i="302"/>
  <c r="BL26" i="302"/>
  <c r="BK26" i="302"/>
  <c r="BJ26" i="302"/>
  <c r="X26" i="302"/>
  <c r="V26" i="302"/>
  <c r="T26" i="302"/>
  <c r="R26" i="302"/>
  <c r="P26" i="302"/>
  <c r="N26" i="302"/>
  <c r="L26" i="302"/>
  <c r="BO25" i="302"/>
  <c r="BN25" i="302"/>
  <c r="BM25" i="302"/>
  <c r="BL25" i="302"/>
  <c r="BK25" i="302"/>
  <c r="BJ25" i="302"/>
  <c r="W25" i="302"/>
  <c r="U25" i="302"/>
  <c r="S25" i="302"/>
  <c r="Q25" i="302"/>
  <c r="O25" i="302"/>
  <c r="M25" i="302"/>
  <c r="L25" i="302"/>
  <c r="BO24" i="302"/>
  <c r="BN24" i="302"/>
  <c r="BM24" i="302"/>
  <c r="BL24" i="302"/>
  <c r="BK24" i="302"/>
  <c r="BJ24" i="302"/>
  <c r="X24" i="302"/>
  <c r="X29" i="302" s="1"/>
  <c r="AB26" i="302" s="1"/>
  <c r="W24" i="302"/>
  <c r="W29" i="302" s="1"/>
  <c r="AB25" i="302" s="1"/>
  <c r="T24" i="302"/>
  <c r="T29" i="302" s="1"/>
  <c r="AA26" i="302" s="1"/>
  <c r="S24" i="302"/>
  <c r="S29" i="302" s="1"/>
  <c r="AA25" i="302" s="1"/>
  <c r="P24" i="302"/>
  <c r="P29" i="302" s="1"/>
  <c r="Z26" i="302" s="1"/>
  <c r="O24" i="302"/>
  <c r="O29" i="302" s="1"/>
  <c r="Z25" i="302" s="1"/>
  <c r="L24" i="302"/>
  <c r="H24" i="302"/>
  <c r="C24" i="302"/>
  <c r="BO23" i="302"/>
  <c r="BN23" i="302"/>
  <c r="BM23" i="302"/>
  <c r="BL23" i="302"/>
  <c r="BK23" i="302"/>
  <c r="BJ23" i="302"/>
  <c r="V23" i="302"/>
  <c r="V29" i="302" s="1"/>
  <c r="AB24" i="302" s="1"/>
  <c r="U23" i="302"/>
  <c r="U29" i="302" s="1"/>
  <c r="AB23" i="302" s="1"/>
  <c r="R23" i="302"/>
  <c r="R29" i="302" s="1"/>
  <c r="AA24" i="302" s="1"/>
  <c r="Q23" i="302"/>
  <c r="Q29" i="302" s="1"/>
  <c r="AA23" i="302" s="1"/>
  <c r="N23" i="302"/>
  <c r="N29" i="302" s="1"/>
  <c r="Z24" i="302" s="1"/>
  <c r="M23" i="302"/>
  <c r="M29" i="302" s="1"/>
  <c r="Z23" i="302" s="1"/>
  <c r="L23" i="302"/>
  <c r="H23" i="302"/>
  <c r="C23" i="302"/>
  <c r="C18" i="302"/>
  <c r="BO17" i="302"/>
  <c r="BN17" i="302"/>
  <c r="BM17" i="302"/>
  <c r="BL17" i="302"/>
  <c r="BK17" i="302"/>
  <c r="BJ17" i="302"/>
  <c r="W17" i="302"/>
  <c r="V17" i="302"/>
  <c r="S17" i="302"/>
  <c r="R17" i="302"/>
  <c r="O17" i="302"/>
  <c r="N17" i="302"/>
  <c r="L17" i="302"/>
  <c r="BO16" i="302"/>
  <c r="BN16" i="302"/>
  <c r="BM16" i="302"/>
  <c r="BL16" i="302"/>
  <c r="BK16" i="302"/>
  <c r="BJ16" i="302"/>
  <c r="X16" i="302"/>
  <c r="U16" i="302"/>
  <c r="T16" i="302"/>
  <c r="Q16" i="302"/>
  <c r="P16" i="302"/>
  <c r="M16" i="302"/>
  <c r="L16" i="302"/>
  <c r="BO15" i="302"/>
  <c r="BN15" i="302"/>
  <c r="BM15" i="302"/>
  <c r="BL15" i="302"/>
  <c r="BK15" i="302"/>
  <c r="BJ15" i="302"/>
  <c r="X15" i="302"/>
  <c r="V15" i="302"/>
  <c r="T15" i="302"/>
  <c r="R15" i="302"/>
  <c r="P15" i="302"/>
  <c r="N15" i="302"/>
  <c r="L15" i="302"/>
  <c r="BO14" i="302"/>
  <c r="BN14" i="302"/>
  <c r="BM14" i="302"/>
  <c r="BL14" i="302"/>
  <c r="BK14" i="302"/>
  <c r="BJ14" i="302"/>
  <c r="W14" i="302"/>
  <c r="U14" i="302"/>
  <c r="S14" i="302"/>
  <c r="Q14" i="302"/>
  <c r="O14" i="302"/>
  <c r="M14" i="302"/>
  <c r="L14" i="302"/>
  <c r="BO13" i="302"/>
  <c r="BN13" i="302"/>
  <c r="BM13" i="302"/>
  <c r="BL13" i="302"/>
  <c r="BK13" i="302"/>
  <c r="BJ13" i="302"/>
  <c r="X13" i="302"/>
  <c r="X18" i="302" s="1"/>
  <c r="AB15" i="302" s="1"/>
  <c r="W13" i="302"/>
  <c r="W18" i="302" s="1"/>
  <c r="AB14" i="302" s="1"/>
  <c r="T13" i="302"/>
  <c r="T18" i="302" s="1"/>
  <c r="AA15" i="302" s="1"/>
  <c r="S13" i="302"/>
  <c r="S18" i="302" s="1"/>
  <c r="AA14" i="302" s="1"/>
  <c r="P13" i="302"/>
  <c r="P18" i="302" s="1"/>
  <c r="Z15" i="302" s="1"/>
  <c r="O13" i="302"/>
  <c r="O18" i="302" s="1"/>
  <c r="Z14" i="302" s="1"/>
  <c r="L13" i="302"/>
  <c r="H13" i="302"/>
  <c r="AI15" i="302" s="1"/>
  <c r="C13" i="302"/>
  <c r="BO12" i="302"/>
  <c r="BN12" i="302"/>
  <c r="BM12" i="302"/>
  <c r="BL12" i="302"/>
  <c r="BK12" i="302"/>
  <c r="BJ12" i="302"/>
  <c r="V12" i="302"/>
  <c r="V18" i="302" s="1"/>
  <c r="AB13" i="302" s="1"/>
  <c r="U12" i="302"/>
  <c r="U18" i="302" s="1"/>
  <c r="AB12" i="302" s="1"/>
  <c r="R12" i="302"/>
  <c r="R18" i="302" s="1"/>
  <c r="AA13" i="302" s="1"/>
  <c r="Q12" i="302"/>
  <c r="Q18" i="302" s="1"/>
  <c r="AA12" i="302" s="1"/>
  <c r="N12" i="302"/>
  <c r="N18" i="302" s="1"/>
  <c r="Z13" i="302" s="1"/>
  <c r="M12" i="302"/>
  <c r="M18" i="302" s="1"/>
  <c r="Z12" i="302" s="1"/>
  <c r="L12" i="302"/>
  <c r="H12" i="302"/>
  <c r="C12" i="302"/>
  <c r="BO94" i="301"/>
  <c r="BN94" i="301"/>
  <c r="BM94" i="301"/>
  <c r="BL94" i="301"/>
  <c r="BK94" i="301"/>
  <c r="BJ94" i="301"/>
  <c r="BO93" i="301"/>
  <c r="BN93" i="301"/>
  <c r="BM93" i="301"/>
  <c r="BL93" i="301"/>
  <c r="BK93" i="301"/>
  <c r="BJ93" i="301"/>
  <c r="BO92" i="301"/>
  <c r="BN92" i="301"/>
  <c r="BM92" i="301"/>
  <c r="BL92" i="301"/>
  <c r="BK92" i="301"/>
  <c r="BJ92" i="301"/>
  <c r="BO91" i="301"/>
  <c r="BN91" i="301"/>
  <c r="BM91" i="301"/>
  <c r="BL91" i="301"/>
  <c r="BK91" i="301"/>
  <c r="BJ91" i="301"/>
  <c r="BO90" i="301"/>
  <c r="BN90" i="301"/>
  <c r="BM90" i="301"/>
  <c r="BL90" i="301"/>
  <c r="BK90" i="301"/>
  <c r="BJ90" i="301"/>
  <c r="BO89" i="301"/>
  <c r="BN89" i="301"/>
  <c r="BM89" i="301"/>
  <c r="BL89" i="301"/>
  <c r="BK89" i="301"/>
  <c r="BJ89" i="301"/>
  <c r="C74" i="301"/>
  <c r="C73" i="301"/>
  <c r="BO72" i="301"/>
  <c r="BN72" i="301"/>
  <c r="BM72" i="301"/>
  <c r="BL72" i="301"/>
  <c r="BK72" i="301"/>
  <c r="BJ72" i="301"/>
  <c r="W72" i="301"/>
  <c r="V72" i="301"/>
  <c r="S72" i="301"/>
  <c r="R72" i="301"/>
  <c r="O72" i="301"/>
  <c r="N72" i="301"/>
  <c r="L72" i="301"/>
  <c r="BO71" i="301"/>
  <c r="BN71" i="301"/>
  <c r="BM71" i="301"/>
  <c r="BL71" i="301"/>
  <c r="BK71" i="301"/>
  <c r="BJ71" i="301"/>
  <c r="X71" i="301"/>
  <c r="U71" i="301"/>
  <c r="T71" i="301"/>
  <c r="Q71" i="301"/>
  <c r="P71" i="301"/>
  <c r="M71" i="301"/>
  <c r="L71" i="301"/>
  <c r="BO70" i="301"/>
  <c r="BN70" i="301"/>
  <c r="BM70" i="301"/>
  <c r="BL70" i="301"/>
  <c r="BK70" i="301"/>
  <c r="BJ70" i="301"/>
  <c r="X70" i="301"/>
  <c r="V70" i="301"/>
  <c r="T70" i="301"/>
  <c r="R70" i="301"/>
  <c r="P70" i="301"/>
  <c r="N70" i="301"/>
  <c r="L70" i="301"/>
  <c r="BO69" i="301"/>
  <c r="BN69" i="301"/>
  <c r="BM69" i="301"/>
  <c r="BL69" i="301"/>
  <c r="BK69" i="301"/>
  <c r="BJ69" i="301"/>
  <c r="W69" i="301"/>
  <c r="U69" i="301"/>
  <c r="S69" i="301"/>
  <c r="Q69" i="301"/>
  <c r="O69" i="301"/>
  <c r="M69" i="301"/>
  <c r="L69" i="301"/>
  <c r="BO68" i="301"/>
  <c r="BN68" i="301"/>
  <c r="BM68" i="301"/>
  <c r="BL68" i="301"/>
  <c r="BK68" i="301"/>
  <c r="BJ68" i="301"/>
  <c r="X68" i="301"/>
  <c r="W68" i="301"/>
  <c r="T68" i="301"/>
  <c r="S68" i="301"/>
  <c r="P68" i="301"/>
  <c r="O68" i="301"/>
  <c r="L68" i="301"/>
  <c r="H68" i="301"/>
  <c r="C68" i="301"/>
  <c r="AI69" i="301" s="1"/>
  <c r="BO67" i="301"/>
  <c r="BN67" i="301"/>
  <c r="BM67" i="301"/>
  <c r="BL67" i="301"/>
  <c r="BK67" i="301"/>
  <c r="BJ67" i="301"/>
  <c r="V67" i="301"/>
  <c r="V73" i="301" s="1"/>
  <c r="AB68" i="301" s="1"/>
  <c r="U67" i="301"/>
  <c r="U73" i="301" s="1"/>
  <c r="AB67" i="301" s="1"/>
  <c r="R67" i="301"/>
  <c r="R73" i="301" s="1"/>
  <c r="AA68" i="301" s="1"/>
  <c r="Q67" i="301"/>
  <c r="Q73" i="301" s="1"/>
  <c r="AA67" i="301" s="1"/>
  <c r="N67" i="301"/>
  <c r="N73" i="301" s="1"/>
  <c r="Z68" i="301" s="1"/>
  <c r="M67" i="301"/>
  <c r="M73" i="301" s="1"/>
  <c r="Z67" i="301" s="1"/>
  <c r="L67" i="301"/>
  <c r="H67" i="301"/>
  <c r="C67" i="301"/>
  <c r="C62" i="301"/>
  <c r="BO61" i="301"/>
  <c r="BN61" i="301"/>
  <c r="BM61" i="301"/>
  <c r="BL61" i="301"/>
  <c r="BK61" i="301"/>
  <c r="BJ61" i="301"/>
  <c r="W61" i="301"/>
  <c r="V61" i="301"/>
  <c r="S61" i="301"/>
  <c r="R61" i="301"/>
  <c r="O61" i="301"/>
  <c r="N61" i="301"/>
  <c r="L61" i="301"/>
  <c r="BO60" i="301"/>
  <c r="BN60" i="301"/>
  <c r="BM60" i="301"/>
  <c r="BL60" i="301"/>
  <c r="BK60" i="301"/>
  <c r="BJ60" i="301"/>
  <c r="X60" i="301"/>
  <c r="U60" i="301"/>
  <c r="T60" i="301"/>
  <c r="Q60" i="301"/>
  <c r="P60" i="301"/>
  <c r="M60" i="301"/>
  <c r="L60" i="301"/>
  <c r="BO59" i="301"/>
  <c r="BN59" i="301"/>
  <c r="BM59" i="301"/>
  <c r="BL59" i="301"/>
  <c r="BK59" i="301"/>
  <c r="BJ59" i="301"/>
  <c r="X59" i="301"/>
  <c r="V59" i="301"/>
  <c r="T59" i="301"/>
  <c r="R59" i="301"/>
  <c r="P59" i="301"/>
  <c r="N59" i="301"/>
  <c r="L59" i="301"/>
  <c r="BO58" i="301"/>
  <c r="BN58" i="301"/>
  <c r="BM58" i="301"/>
  <c r="BL58" i="301"/>
  <c r="BK58" i="301"/>
  <c r="BJ58" i="301"/>
  <c r="W58" i="301"/>
  <c r="U58" i="301"/>
  <c r="S58" i="301"/>
  <c r="Q58" i="301"/>
  <c r="O58" i="301"/>
  <c r="M58" i="301"/>
  <c r="L58" i="301"/>
  <c r="BO57" i="301"/>
  <c r="BN57" i="301"/>
  <c r="BM57" i="301"/>
  <c r="BL57" i="301"/>
  <c r="BK57" i="301"/>
  <c r="BJ57" i="301"/>
  <c r="X57" i="301"/>
  <c r="X62" i="301" s="1"/>
  <c r="AB59" i="301" s="1"/>
  <c r="W57" i="301"/>
  <c r="W62" i="301" s="1"/>
  <c r="AB58" i="301" s="1"/>
  <c r="T57" i="301"/>
  <c r="T62" i="301" s="1"/>
  <c r="AA59" i="301" s="1"/>
  <c r="S57" i="301"/>
  <c r="S62" i="301" s="1"/>
  <c r="AA58" i="301" s="1"/>
  <c r="P57" i="301"/>
  <c r="P62" i="301" s="1"/>
  <c r="Z59" i="301" s="1"/>
  <c r="O57" i="301"/>
  <c r="O62" i="301" s="1"/>
  <c r="Z58" i="301" s="1"/>
  <c r="L57" i="301"/>
  <c r="H57" i="301"/>
  <c r="C57" i="301"/>
  <c r="BO56" i="301"/>
  <c r="BN56" i="301"/>
  <c r="BM56" i="301"/>
  <c r="BL56" i="301"/>
  <c r="BK56" i="301"/>
  <c r="BJ56" i="301"/>
  <c r="V56" i="301"/>
  <c r="V62" i="301" s="1"/>
  <c r="AB57" i="301" s="1"/>
  <c r="U56" i="301"/>
  <c r="U62" i="301" s="1"/>
  <c r="AB56" i="301" s="1"/>
  <c r="R56" i="301"/>
  <c r="R62" i="301" s="1"/>
  <c r="AA57" i="301" s="1"/>
  <c r="Q56" i="301"/>
  <c r="Q62" i="301" s="1"/>
  <c r="AA56" i="301" s="1"/>
  <c r="N56" i="301"/>
  <c r="N62" i="301" s="1"/>
  <c r="Z57" i="301" s="1"/>
  <c r="M56" i="301"/>
  <c r="M62" i="301" s="1"/>
  <c r="Z56" i="301" s="1"/>
  <c r="L56" i="301"/>
  <c r="H56" i="301"/>
  <c r="C56" i="301"/>
  <c r="C51" i="301"/>
  <c r="BO50" i="301"/>
  <c r="BN50" i="301"/>
  <c r="BM50" i="301"/>
  <c r="BL50" i="301"/>
  <c r="BK50" i="301"/>
  <c r="BJ50" i="301"/>
  <c r="W50" i="301"/>
  <c r="V50" i="301"/>
  <c r="S50" i="301"/>
  <c r="R50" i="301"/>
  <c r="O50" i="301"/>
  <c r="N50" i="301"/>
  <c r="L50" i="301"/>
  <c r="BO49" i="301"/>
  <c r="BN49" i="301"/>
  <c r="BM49" i="301"/>
  <c r="BL49" i="301"/>
  <c r="BK49" i="301"/>
  <c r="BJ49" i="301"/>
  <c r="X49" i="301"/>
  <c r="U49" i="301"/>
  <c r="T49" i="301"/>
  <c r="Q49" i="301"/>
  <c r="P49" i="301"/>
  <c r="M49" i="301"/>
  <c r="L49" i="301"/>
  <c r="BO48" i="301"/>
  <c r="BN48" i="301"/>
  <c r="BM48" i="301"/>
  <c r="BL48" i="301"/>
  <c r="BK48" i="301"/>
  <c r="BJ48" i="301"/>
  <c r="X48" i="301"/>
  <c r="V48" i="301"/>
  <c r="T48" i="301"/>
  <c r="R48" i="301"/>
  <c r="P48" i="301"/>
  <c r="N48" i="301"/>
  <c r="L48" i="301"/>
  <c r="BO47" i="301"/>
  <c r="BN47" i="301"/>
  <c r="BM47" i="301"/>
  <c r="BL47" i="301"/>
  <c r="BK47" i="301"/>
  <c r="BJ47" i="301"/>
  <c r="W47" i="301"/>
  <c r="U47" i="301"/>
  <c r="S47" i="301"/>
  <c r="Q47" i="301"/>
  <c r="O47" i="301"/>
  <c r="M47" i="301"/>
  <c r="L47" i="301"/>
  <c r="BO46" i="301"/>
  <c r="BN46" i="301"/>
  <c r="BM46" i="301"/>
  <c r="BL46" i="301"/>
  <c r="BK46" i="301"/>
  <c r="BJ46" i="301"/>
  <c r="X46" i="301"/>
  <c r="X51" i="301" s="1"/>
  <c r="AB48" i="301" s="1"/>
  <c r="W46" i="301"/>
  <c r="W51" i="301" s="1"/>
  <c r="AB47" i="301" s="1"/>
  <c r="T46" i="301"/>
  <c r="T51" i="301" s="1"/>
  <c r="AA48" i="301" s="1"/>
  <c r="S46" i="301"/>
  <c r="S51" i="301" s="1"/>
  <c r="AA47" i="301" s="1"/>
  <c r="P46" i="301"/>
  <c r="P51" i="301" s="1"/>
  <c r="Z48" i="301" s="1"/>
  <c r="O46" i="301"/>
  <c r="O51" i="301" s="1"/>
  <c r="Z47" i="301" s="1"/>
  <c r="L46" i="301"/>
  <c r="H46" i="301"/>
  <c r="C46" i="301"/>
  <c r="AI47" i="301" s="1"/>
  <c r="BO45" i="301"/>
  <c r="BN45" i="301"/>
  <c r="BM45" i="301"/>
  <c r="BL45" i="301"/>
  <c r="BK45" i="301"/>
  <c r="BJ45" i="301"/>
  <c r="V45" i="301"/>
  <c r="V51" i="301" s="1"/>
  <c r="AB46" i="301" s="1"/>
  <c r="U45" i="301"/>
  <c r="U51" i="301" s="1"/>
  <c r="AB45" i="301" s="1"/>
  <c r="R45" i="301"/>
  <c r="R51" i="301" s="1"/>
  <c r="AA46" i="301" s="1"/>
  <c r="Q45" i="301"/>
  <c r="Q51" i="301" s="1"/>
  <c r="AA45" i="301" s="1"/>
  <c r="N45" i="301"/>
  <c r="N51" i="301" s="1"/>
  <c r="Z46" i="301" s="1"/>
  <c r="M45" i="301"/>
  <c r="M51" i="301" s="1"/>
  <c r="Z45" i="301" s="1"/>
  <c r="L45" i="301"/>
  <c r="H45" i="301"/>
  <c r="C45" i="301"/>
  <c r="C40" i="301"/>
  <c r="BO39" i="301"/>
  <c r="BN39" i="301"/>
  <c r="BM39" i="301"/>
  <c r="BL39" i="301"/>
  <c r="BK39" i="301"/>
  <c r="BJ39" i="301"/>
  <c r="W39" i="301"/>
  <c r="V39" i="301"/>
  <c r="S39" i="301"/>
  <c r="R39" i="301"/>
  <c r="O39" i="301"/>
  <c r="N39" i="301"/>
  <c r="L39" i="301"/>
  <c r="BO38" i="301"/>
  <c r="BN38" i="301"/>
  <c r="BM38" i="301"/>
  <c r="BL38" i="301"/>
  <c r="BK38" i="301"/>
  <c r="BJ38" i="301"/>
  <c r="X38" i="301"/>
  <c r="U38" i="301"/>
  <c r="T38" i="301"/>
  <c r="Q38" i="301"/>
  <c r="P38" i="301"/>
  <c r="M38" i="301"/>
  <c r="L38" i="301"/>
  <c r="BO37" i="301"/>
  <c r="BN37" i="301"/>
  <c r="BM37" i="301"/>
  <c r="BL37" i="301"/>
  <c r="BK37" i="301"/>
  <c r="BJ37" i="301"/>
  <c r="X37" i="301"/>
  <c r="V37" i="301"/>
  <c r="T37" i="301"/>
  <c r="R37" i="301"/>
  <c r="P37" i="301"/>
  <c r="N37" i="301"/>
  <c r="L37" i="301"/>
  <c r="BO36" i="301"/>
  <c r="BN36" i="301"/>
  <c r="BM36" i="301"/>
  <c r="BL36" i="301"/>
  <c r="BK36" i="301"/>
  <c r="BJ36" i="301"/>
  <c r="W36" i="301"/>
  <c r="U36" i="301"/>
  <c r="S36" i="301"/>
  <c r="Q36" i="301"/>
  <c r="O36" i="301"/>
  <c r="M36" i="301"/>
  <c r="L36" i="301"/>
  <c r="BO35" i="301"/>
  <c r="BN35" i="301"/>
  <c r="BM35" i="301"/>
  <c r="BL35" i="301"/>
  <c r="BK35" i="301"/>
  <c r="BJ35" i="301"/>
  <c r="X35" i="301"/>
  <c r="X40" i="301" s="1"/>
  <c r="AB37" i="301" s="1"/>
  <c r="W35" i="301"/>
  <c r="W40" i="301" s="1"/>
  <c r="AB36" i="301" s="1"/>
  <c r="T35" i="301"/>
  <c r="T40" i="301" s="1"/>
  <c r="AA37" i="301" s="1"/>
  <c r="S35" i="301"/>
  <c r="S40" i="301" s="1"/>
  <c r="AA36" i="301" s="1"/>
  <c r="P35" i="301"/>
  <c r="P40" i="301" s="1"/>
  <c r="Z37" i="301" s="1"/>
  <c r="O35" i="301"/>
  <c r="O40" i="301" s="1"/>
  <c r="Z36" i="301" s="1"/>
  <c r="L35" i="301"/>
  <c r="H35" i="301"/>
  <c r="C35" i="301"/>
  <c r="BO34" i="301"/>
  <c r="BN34" i="301"/>
  <c r="BM34" i="301"/>
  <c r="BL34" i="301"/>
  <c r="BK34" i="301"/>
  <c r="BJ34" i="301"/>
  <c r="V34" i="301"/>
  <c r="V40" i="301" s="1"/>
  <c r="AB35" i="301" s="1"/>
  <c r="U34" i="301"/>
  <c r="U40" i="301" s="1"/>
  <c r="AB34" i="301" s="1"/>
  <c r="R34" i="301"/>
  <c r="R40" i="301" s="1"/>
  <c r="AA35" i="301" s="1"/>
  <c r="Q34" i="301"/>
  <c r="Q40" i="301" s="1"/>
  <c r="AA34" i="301" s="1"/>
  <c r="N34" i="301"/>
  <c r="N40" i="301" s="1"/>
  <c r="Z35" i="301" s="1"/>
  <c r="M34" i="301"/>
  <c r="M40" i="301" s="1"/>
  <c r="Z34" i="301" s="1"/>
  <c r="L34" i="301"/>
  <c r="H34" i="301"/>
  <c r="C34" i="301"/>
  <c r="C29" i="301"/>
  <c r="BO28" i="301"/>
  <c r="BN28" i="301"/>
  <c r="BM28" i="301"/>
  <c r="BL28" i="301"/>
  <c r="BK28" i="301"/>
  <c r="BJ28" i="301"/>
  <c r="W28" i="301"/>
  <c r="V28" i="301"/>
  <c r="S28" i="301"/>
  <c r="R28" i="301"/>
  <c r="O28" i="301"/>
  <c r="N28" i="301"/>
  <c r="L28" i="301"/>
  <c r="BO27" i="301"/>
  <c r="BN27" i="301"/>
  <c r="BM27" i="301"/>
  <c r="BL27" i="301"/>
  <c r="BK27" i="301"/>
  <c r="BJ27" i="301"/>
  <c r="X27" i="301"/>
  <c r="U27" i="301"/>
  <c r="T27" i="301"/>
  <c r="Q27" i="301"/>
  <c r="P27" i="301"/>
  <c r="M27" i="301"/>
  <c r="L27" i="301"/>
  <c r="BO26" i="301"/>
  <c r="BN26" i="301"/>
  <c r="BM26" i="301"/>
  <c r="BL26" i="301"/>
  <c r="BK26" i="301"/>
  <c r="BJ26" i="301"/>
  <c r="X26" i="301"/>
  <c r="V26" i="301"/>
  <c r="T26" i="301"/>
  <c r="R26" i="301"/>
  <c r="P26" i="301"/>
  <c r="N26" i="301"/>
  <c r="L26" i="301"/>
  <c r="BO25" i="301"/>
  <c r="BN25" i="301"/>
  <c r="BM25" i="301"/>
  <c r="BL25" i="301"/>
  <c r="BK25" i="301"/>
  <c r="BJ25" i="301"/>
  <c r="W25" i="301"/>
  <c r="U25" i="301"/>
  <c r="S25" i="301"/>
  <c r="Q25" i="301"/>
  <c r="O25" i="301"/>
  <c r="M25" i="301"/>
  <c r="L25" i="301"/>
  <c r="BO24" i="301"/>
  <c r="BN24" i="301"/>
  <c r="BM24" i="301"/>
  <c r="BL24" i="301"/>
  <c r="BK24" i="301"/>
  <c r="BJ24" i="301"/>
  <c r="X24" i="301"/>
  <c r="X29" i="301" s="1"/>
  <c r="AB26" i="301" s="1"/>
  <c r="W24" i="301"/>
  <c r="W29" i="301" s="1"/>
  <c r="AB25" i="301" s="1"/>
  <c r="T24" i="301"/>
  <c r="T29" i="301" s="1"/>
  <c r="AA26" i="301" s="1"/>
  <c r="S24" i="301"/>
  <c r="S29" i="301" s="1"/>
  <c r="AA25" i="301" s="1"/>
  <c r="P24" i="301"/>
  <c r="P29" i="301" s="1"/>
  <c r="Z26" i="301" s="1"/>
  <c r="O24" i="301"/>
  <c r="O29" i="301" s="1"/>
  <c r="Z25" i="301" s="1"/>
  <c r="L24" i="301"/>
  <c r="H24" i="301"/>
  <c r="C24" i="301"/>
  <c r="BO23" i="301"/>
  <c r="BN23" i="301"/>
  <c r="BM23" i="301"/>
  <c r="BL23" i="301"/>
  <c r="BK23" i="301"/>
  <c r="BJ23" i="301"/>
  <c r="V23" i="301"/>
  <c r="V29" i="301" s="1"/>
  <c r="AB24" i="301" s="1"/>
  <c r="U23" i="301"/>
  <c r="U29" i="301" s="1"/>
  <c r="AB23" i="301" s="1"/>
  <c r="R23" i="301"/>
  <c r="R29" i="301" s="1"/>
  <c r="AA24" i="301" s="1"/>
  <c r="Q23" i="301"/>
  <c r="Q29" i="301" s="1"/>
  <c r="AA23" i="301" s="1"/>
  <c r="N23" i="301"/>
  <c r="N29" i="301" s="1"/>
  <c r="Z24" i="301" s="1"/>
  <c r="M23" i="301"/>
  <c r="M29" i="301" s="1"/>
  <c r="Z23" i="301" s="1"/>
  <c r="L23" i="301"/>
  <c r="H23" i="301"/>
  <c r="C23" i="301"/>
  <c r="C18" i="301"/>
  <c r="BO17" i="301"/>
  <c r="BN17" i="301"/>
  <c r="BM17" i="301"/>
  <c r="BL17" i="301"/>
  <c r="BK17" i="301"/>
  <c r="BJ17" i="301"/>
  <c r="W17" i="301"/>
  <c r="V17" i="301"/>
  <c r="S17" i="301"/>
  <c r="R17" i="301"/>
  <c r="O17" i="301"/>
  <c r="N17" i="301"/>
  <c r="L17" i="301"/>
  <c r="BO16" i="301"/>
  <c r="BN16" i="301"/>
  <c r="BM16" i="301"/>
  <c r="BL16" i="301"/>
  <c r="BK16" i="301"/>
  <c r="BJ16" i="301"/>
  <c r="X16" i="301"/>
  <c r="U16" i="301"/>
  <c r="T16" i="301"/>
  <c r="Q16" i="301"/>
  <c r="P16" i="301"/>
  <c r="M16" i="301"/>
  <c r="L16" i="301"/>
  <c r="BO15" i="301"/>
  <c r="BN15" i="301"/>
  <c r="BM15" i="301"/>
  <c r="BL15" i="301"/>
  <c r="BK15" i="301"/>
  <c r="BJ15" i="301"/>
  <c r="X15" i="301"/>
  <c r="V15" i="301"/>
  <c r="T15" i="301"/>
  <c r="R15" i="301"/>
  <c r="P15" i="301"/>
  <c r="N15" i="301"/>
  <c r="L15" i="301"/>
  <c r="BO14" i="301"/>
  <c r="BN14" i="301"/>
  <c r="BM14" i="301"/>
  <c r="BL14" i="301"/>
  <c r="BK14" i="301"/>
  <c r="BJ14" i="301"/>
  <c r="W14" i="301"/>
  <c r="U14" i="301"/>
  <c r="S14" i="301"/>
  <c r="Q14" i="301"/>
  <c r="O14" i="301"/>
  <c r="M14" i="301"/>
  <c r="L14" i="301"/>
  <c r="BO13" i="301"/>
  <c r="BN13" i="301"/>
  <c r="BM13" i="301"/>
  <c r="BL13" i="301"/>
  <c r="BK13" i="301"/>
  <c r="BJ13" i="301"/>
  <c r="X13" i="301"/>
  <c r="X18" i="301" s="1"/>
  <c r="AB15" i="301" s="1"/>
  <c r="W13" i="301"/>
  <c r="W18" i="301" s="1"/>
  <c r="AB14" i="301" s="1"/>
  <c r="T13" i="301"/>
  <c r="T18" i="301" s="1"/>
  <c r="AA15" i="301" s="1"/>
  <c r="S13" i="301"/>
  <c r="S18" i="301" s="1"/>
  <c r="AA14" i="301" s="1"/>
  <c r="P13" i="301"/>
  <c r="P18" i="301" s="1"/>
  <c r="Z15" i="301" s="1"/>
  <c r="O13" i="301"/>
  <c r="O18" i="301" s="1"/>
  <c r="Z14" i="301" s="1"/>
  <c r="L13" i="301"/>
  <c r="H13" i="301"/>
  <c r="C13" i="301"/>
  <c r="BO12" i="301"/>
  <c r="BN12" i="301"/>
  <c r="BM12" i="301"/>
  <c r="BL12" i="301"/>
  <c r="BK12" i="301"/>
  <c r="BJ12" i="301"/>
  <c r="V12" i="301"/>
  <c r="V18" i="301" s="1"/>
  <c r="AB13" i="301" s="1"/>
  <c r="U12" i="301"/>
  <c r="U18" i="301" s="1"/>
  <c r="AB12" i="301" s="1"/>
  <c r="R12" i="301"/>
  <c r="R18" i="301" s="1"/>
  <c r="AA13" i="301" s="1"/>
  <c r="Q12" i="301"/>
  <c r="Q18" i="301" s="1"/>
  <c r="AA12" i="301" s="1"/>
  <c r="N12" i="301"/>
  <c r="N18" i="301" s="1"/>
  <c r="Z13" i="301" s="1"/>
  <c r="M12" i="301"/>
  <c r="M18" i="301" s="1"/>
  <c r="Z12" i="301" s="1"/>
  <c r="L12" i="301"/>
  <c r="H12" i="301"/>
  <c r="C12" i="301"/>
  <c r="BO94" i="300"/>
  <c r="BN94" i="300"/>
  <c r="BM94" i="300"/>
  <c r="BL94" i="300"/>
  <c r="BK94" i="300"/>
  <c r="BJ94" i="300"/>
  <c r="BO93" i="300"/>
  <c r="BN93" i="300"/>
  <c r="BM93" i="300"/>
  <c r="BL93" i="300"/>
  <c r="BK93" i="300"/>
  <c r="BJ93" i="300"/>
  <c r="BO92" i="300"/>
  <c r="BN92" i="300"/>
  <c r="BM92" i="300"/>
  <c r="BL92" i="300"/>
  <c r="BK92" i="300"/>
  <c r="BJ92" i="300"/>
  <c r="BO91" i="300"/>
  <c r="BN91" i="300"/>
  <c r="BM91" i="300"/>
  <c r="BL91" i="300"/>
  <c r="BK91" i="300"/>
  <c r="BJ91" i="300"/>
  <c r="BO90" i="300"/>
  <c r="BN90" i="300"/>
  <c r="BM90" i="300"/>
  <c r="BL90" i="300"/>
  <c r="BK90" i="300"/>
  <c r="BJ90" i="300"/>
  <c r="BO89" i="300"/>
  <c r="BN89" i="300"/>
  <c r="BM89" i="300"/>
  <c r="BL89" i="300"/>
  <c r="BK89" i="300"/>
  <c r="BJ89" i="300"/>
  <c r="C74" i="300"/>
  <c r="C73" i="300"/>
  <c r="BO72" i="300"/>
  <c r="BN72" i="300"/>
  <c r="BM72" i="300"/>
  <c r="BL72" i="300"/>
  <c r="BK72" i="300"/>
  <c r="BJ72" i="300"/>
  <c r="BP72" i="300" s="1"/>
  <c r="W72" i="300"/>
  <c r="V72" i="300"/>
  <c r="S72" i="300"/>
  <c r="R72" i="300"/>
  <c r="O72" i="300"/>
  <c r="N72" i="300"/>
  <c r="L72" i="300"/>
  <c r="BO71" i="300"/>
  <c r="BN71" i="300"/>
  <c r="BM71" i="300"/>
  <c r="BL71" i="300"/>
  <c r="BK71" i="300"/>
  <c r="BJ71" i="300"/>
  <c r="X71" i="300"/>
  <c r="U71" i="300"/>
  <c r="T71" i="300"/>
  <c r="Q71" i="300"/>
  <c r="P71" i="300"/>
  <c r="M71" i="300"/>
  <c r="L71" i="300"/>
  <c r="BO70" i="300"/>
  <c r="BN70" i="300"/>
  <c r="BM70" i="300"/>
  <c r="BL70" i="300"/>
  <c r="BK70" i="300"/>
  <c r="BJ70" i="300"/>
  <c r="X70" i="300"/>
  <c r="V70" i="300"/>
  <c r="T70" i="300"/>
  <c r="R70" i="300"/>
  <c r="P70" i="300"/>
  <c r="N70" i="300"/>
  <c r="L70" i="300"/>
  <c r="BO69" i="300"/>
  <c r="BN69" i="300"/>
  <c r="BM69" i="300"/>
  <c r="BL69" i="300"/>
  <c r="BK69" i="300"/>
  <c r="BJ69" i="300"/>
  <c r="W69" i="300"/>
  <c r="U69" i="300"/>
  <c r="S69" i="300"/>
  <c r="Q69" i="300"/>
  <c r="O69" i="300"/>
  <c r="M69" i="300"/>
  <c r="L69" i="300"/>
  <c r="BO68" i="300"/>
  <c r="BN68" i="300"/>
  <c r="BM68" i="300"/>
  <c r="BL68" i="300"/>
  <c r="BK68" i="300"/>
  <c r="BJ68" i="300"/>
  <c r="X68" i="300"/>
  <c r="W68" i="300"/>
  <c r="T68" i="300"/>
  <c r="S68" i="300"/>
  <c r="P68" i="300"/>
  <c r="O68" i="300"/>
  <c r="L68" i="300"/>
  <c r="H68" i="300"/>
  <c r="C68" i="300"/>
  <c r="AI69" i="300" s="1"/>
  <c r="BO67" i="300"/>
  <c r="BN67" i="300"/>
  <c r="BM67" i="300"/>
  <c r="BL67" i="300"/>
  <c r="BK67" i="300"/>
  <c r="BJ67" i="300"/>
  <c r="V67" i="300"/>
  <c r="V73" i="300" s="1"/>
  <c r="AB68" i="300" s="1"/>
  <c r="U67" i="300"/>
  <c r="U73" i="300" s="1"/>
  <c r="AB67" i="300" s="1"/>
  <c r="R67" i="300"/>
  <c r="R73" i="300" s="1"/>
  <c r="AA68" i="300" s="1"/>
  <c r="Q67" i="300"/>
  <c r="Q73" i="300" s="1"/>
  <c r="AA67" i="300" s="1"/>
  <c r="N67" i="300"/>
  <c r="N73" i="300" s="1"/>
  <c r="Z68" i="300" s="1"/>
  <c r="M67" i="300"/>
  <c r="M73" i="300" s="1"/>
  <c r="Z67" i="300" s="1"/>
  <c r="L67" i="300"/>
  <c r="H67" i="300"/>
  <c r="C67" i="300"/>
  <c r="C62" i="300"/>
  <c r="BO61" i="300"/>
  <c r="BN61" i="300"/>
  <c r="BM61" i="300"/>
  <c r="BL61" i="300"/>
  <c r="BK61" i="300"/>
  <c r="BJ61" i="300"/>
  <c r="W61" i="300"/>
  <c r="V61" i="300"/>
  <c r="S61" i="300"/>
  <c r="R61" i="300"/>
  <c r="O61" i="300"/>
  <c r="N61" i="300"/>
  <c r="L61" i="300"/>
  <c r="BO60" i="300"/>
  <c r="BN60" i="300"/>
  <c r="BM60" i="300"/>
  <c r="BL60" i="300"/>
  <c r="BK60" i="300"/>
  <c r="BJ60" i="300"/>
  <c r="X60" i="300"/>
  <c r="U60" i="300"/>
  <c r="T60" i="300"/>
  <c r="Q60" i="300"/>
  <c r="P60" i="300"/>
  <c r="M60" i="300"/>
  <c r="L60" i="300"/>
  <c r="BO59" i="300"/>
  <c r="BN59" i="300"/>
  <c r="BM59" i="300"/>
  <c r="BL59" i="300"/>
  <c r="BK59" i="300"/>
  <c r="BJ59" i="300"/>
  <c r="X59" i="300"/>
  <c r="V59" i="300"/>
  <c r="T59" i="300"/>
  <c r="R59" i="300"/>
  <c r="P59" i="300"/>
  <c r="N59" i="300"/>
  <c r="L59" i="300"/>
  <c r="BO58" i="300"/>
  <c r="BN58" i="300"/>
  <c r="BM58" i="300"/>
  <c r="BL58" i="300"/>
  <c r="BK58" i="300"/>
  <c r="BJ58" i="300"/>
  <c r="W58" i="300"/>
  <c r="U58" i="300"/>
  <c r="S58" i="300"/>
  <c r="Q58" i="300"/>
  <c r="O58" i="300"/>
  <c r="M58" i="300"/>
  <c r="L58" i="300"/>
  <c r="BO57" i="300"/>
  <c r="BN57" i="300"/>
  <c r="BM57" i="300"/>
  <c r="BL57" i="300"/>
  <c r="BK57" i="300"/>
  <c r="BJ57" i="300"/>
  <c r="X57" i="300"/>
  <c r="X62" i="300" s="1"/>
  <c r="AB59" i="300" s="1"/>
  <c r="W57" i="300"/>
  <c r="W62" i="300" s="1"/>
  <c r="AB58" i="300" s="1"/>
  <c r="T57" i="300"/>
  <c r="T62" i="300" s="1"/>
  <c r="AA59" i="300" s="1"/>
  <c r="S57" i="300"/>
  <c r="S62" i="300" s="1"/>
  <c r="AA58" i="300" s="1"/>
  <c r="P57" i="300"/>
  <c r="P62" i="300" s="1"/>
  <c r="Z59" i="300" s="1"/>
  <c r="O57" i="300"/>
  <c r="O62" i="300" s="1"/>
  <c r="Z58" i="300" s="1"/>
  <c r="L57" i="300"/>
  <c r="H57" i="300"/>
  <c r="C57" i="300"/>
  <c r="BO56" i="300"/>
  <c r="BN56" i="300"/>
  <c r="BM56" i="300"/>
  <c r="BL56" i="300"/>
  <c r="BK56" i="300"/>
  <c r="BJ56" i="300"/>
  <c r="V56" i="300"/>
  <c r="V62" i="300" s="1"/>
  <c r="AB57" i="300" s="1"/>
  <c r="U56" i="300"/>
  <c r="U62" i="300" s="1"/>
  <c r="AB56" i="300" s="1"/>
  <c r="R56" i="300"/>
  <c r="R62" i="300" s="1"/>
  <c r="AA57" i="300" s="1"/>
  <c r="Q56" i="300"/>
  <c r="Q62" i="300" s="1"/>
  <c r="AA56" i="300" s="1"/>
  <c r="N56" i="300"/>
  <c r="N62" i="300" s="1"/>
  <c r="Z57" i="300" s="1"/>
  <c r="M56" i="300"/>
  <c r="M62" i="300" s="1"/>
  <c r="Z56" i="300" s="1"/>
  <c r="L56" i="300"/>
  <c r="H56" i="300"/>
  <c r="C56" i="300"/>
  <c r="C51" i="300"/>
  <c r="BO50" i="300"/>
  <c r="BN50" i="300"/>
  <c r="BM50" i="300"/>
  <c r="BL50" i="300"/>
  <c r="BK50" i="300"/>
  <c r="BJ50" i="300"/>
  <c r="W50" i="300"/>
  <c r="V50" i="300"/>
  <c r="S50" i="300"/>
  <c r="R50" i="300"/>
  <c r="O50" i="300"/>
  <c r="N50" i="300"/>
  <c r="L50" i="300"/>
  <c r="BO49" i="300"/>
  <c r="BN49" i="300"/>
  <c r="BM49" i="300"/>
  <c r="BL49" i="300"/>
  <c r="BK49" i="300"/>
  <c r="BJ49" i="300"/>
  <c r="X49" i="300"/>
  <c r="U49" i="300"/>
  <c r="T49" i="300"/>
  <c r="Q49" i="300"/>
  <c r="P49" i="300"/>
  <c r="M49" i="300"/>
  <c r="L49" i="300"/>
  <c r="BO48" i="300"/>
  <c r="BN48" i="300"/>
  <c r="BM48" i="300"/>
  <c r="BL48" i="300"/>
  <c r="BK48" i="300"/>
  <c r="BJ48" i="300"/>
  <c r="X48" i="300"/>
  <c r="V48" i="300"/>
  <c r="T48" i="300"/>
  <c r="R48" i="300"/>
  <c r="P48" i="300"/>
  <c r="N48" i="300"/>
  <c r="L48" i="300"/>
  <c r="BO47" i="300"/>
  <c r="BN47" i="300"/>
  <c r="BM47" i="300"/>
  <c r="BL47" i="300"/>
  <c r="BK47" i="300"/>
  <c r="BJ47" i="300"/>
  <c r="W47" i="300"/>
  <c r="U47" i="300"/>
  <c r="S47" i="300"/>
  <c r="Q47" i="300"/>
  <c r="O47" i="300"/>
  <c r="M47" i="300"/>
  <c r="L47" i="300"/>
  <c r="BO46" i="300"/>
  <c r="BN46" i="300"/>
  <c r="BM46" i="300"/>
  <c r="BL46" i="300"/>
  <c r="BK46" i="300"/>
  <c r="BJ46" i="300"/>
  <c r="X46" i="300"/>
  <c r="X51" i="300" s="1"/>
  <c r="AB48" i="300" s="1"/>
  <c r="W46" i="300"/>
  <c r="W51" i="300" s="1"/>
  <c r="AB47" i="300" s="1"/>
  <c r="T46" i="300"/>
  <c r="T51" i="300" s="1"/>
  <c r="AA48" i="300" s="1"/>
  <c r="S46" i="300"/>
  <c r="S51" i="300" s="1"/>
  <c r="AA47" i="300" s="1"/>
  <c r="P46" i="300"/>
  <c r="P51" i="300" s="1"/>
  <c r="Z48" i="300" s="1"/>
  <c r="O46" i="300"/>
  <c r="O51" i="300" s="1"/>
  <c r="Z47" i="300" s="1"/>
  <c r="L46" i="300"/>
  <c r="H46" i="300"/>
  <c r="C46" i="300"/>
  <c r="AI47" i="300" s="1"/>
  <c r="BO45" i="300"/>
  <c r="BN45" i="300"/>
  <c r="BM45" i="300"/>
  <c r="BL45" i="300"/>
  <c r="BK45" i="300"/>
  <c r="BJ45" i="300"/>
  <c r="V45" i="300"/>
  <c r="V51" i="300" s="1"/>
  <c r="AB46" i="300" s="1"/>
  <c r="U45" i="300"/>
  <c r="U51" i="300" s="1"/>
  <c r="AB45" i="300" s="1"/>
  <c r="R45" i="300"/>
  <c r="R51" i="300" s="1"/>
  <c r="AA46" i="300" s="1"/>
  <c r="Q45" i="300"/>
  <c r="Q51" i="300" s="1"/>
  <c r="AA45" i="300" s="1"/>
  <c r="N45" i="300"/>
  <c r="N51" i="300" s="1"/>
  <c r="Z46" i="300" s="1"/>
  <c r="M45" i="300"/>
  <c r="M51" i="300" s="1"/>
  <c r="Z45" i="300" s="1"/>
  <c r="L45" i="300"/>
  <c r="H45" i="300"/>
  <c r="C45" i="300"/>
  <c r="C40" i="300"/>
  <c r="BO39" i="300"/>
  <c r="BN39" i="300"/>
  <c r="BM39" i="300"/>
  <c r="BL39" i="300"/>
  <c r="BK39" i="300"/>
  <c r="BJ39" i="300"/>
  <c r="W39" i="300"/>
  <c r="V39" i="300"/>
  <c r="S39" i="300"/>
  <c r="R39" i="300"/>
  <c r="O39" i="300"/>
  <c r="N39" i="300"/>
  <c r="L39" i="300"/>
  <c r="BO38" i="300"/>
  <c r="BN38" i="300"/>
  <c r="BM38" i="300"/>
  <c r="BL38" i="300"/>
  <c r="BK38" i="300"/>
  <c r="BJ38" i="300"/>
  <c r="X38" i="300"/>
  <c r="U38" i="300"/>
  <c r="T38" i="300"/>
  <c r="Q38" i="300"/>
  <c r="P38" i="300"/>
  <c r="M38" i="300"/>
  <c r="L38" i="300"/>
  <c r="BO37" i="300"/>
  <c r="BN37" i="300"/>
  <c r="BM37" i="300"/>
  <c r="BL37" i="300"/>
  <c r="BK37" i="300"/>
  <c r="BJ37" i="300"/>
  <c r="X37" i="300"/>
  <c r="V37" i="300"/>
  <c r="T37" i="300"/>
  <c r="R37" i="300"/>
  <c r="P37" i="300"/>
  <c r="N37" i="300"/>
  <c r="L37" i="300"/>
  <c r="BO36" i="300"/>
  <c r="BN36" i="300"/>
  <c r="BM36" i="300"/>
  <c r="BL36" i="300"/>
  <c r="BK36" i="300"/>
  <c r="BJ36" i="300"/>
  <c r="W36" i="300"/>
  <c r="U36" i="300"/>
  <c r="S36" i="300"/>
  <c r="Q36" i="300"/>
  <c r="O36" i="300"/>
  <c r="M36" i="300"/>
  <c r="L36" i="300"/>
  <c r="BO35" i="300"/>
  <c r="BN35" i="300"/>
  <c r="BM35" i="300"/>
  <c r="BL35" i="300"/>
  <c r="BK35" i="300"/>
  <c r="BJ35" i="300"/>
  <c r="X35" i="300"/>
  <c r="X40" i="300" s="1"/>
  <c r="AB37" i="300" s="1"/>
  <c r="W35" i="300"/>
  <c r="W40" i="300" s="1"/>
  <c r="AB36" i="300" s="1"/>
  <c r="T35" i="300"/>
  <c r="T40" i="300" s="1"/>
  <c r="AA37" i="300" s="1"/>
  <c r="S35" i="300"/>
  <c r="S40" i="300" s="1"/>
  <c r="AA36" i="300" s="1"/>
  <c r="P35" i="300"/>
  <c r="P40" i="300" s="1"/>
  <c r="Z37" i="300" s="1"/>
  <c r="O35" i="300"/>
  <c r="O40" i="300" s="1"/>
  <c r="Z36" i="300" s="1"/>
  <c r="L35" i="300"/>
  <c r="H35" i="300"/>
  <c r="C35" i="300"/>
  <c r="BO34" i="300"/>
  <c r="BN34" i="300"/>
  <c r="BM34" i="300"/>
  <c r="BL34" i="300"/>
  <c r="BK34" i="300"/>
  <c r="BJ34" i="300"/>
  <c r="V34" i="300"/>
  <c r="V40" i="300" s="1"/>
  <c r="AB35" i="300" s="1"/>
  <c r="U34" i="300"/>
  <c r="U40" i="300" s="1"/>
  <c r="AB34" i="300" s="1"/>
  <c r="R34" i="300"/>
  <c r="R40" i="300" s="1"/>
  <c r="AA35" i="300" s="1"/>
  <c r="Q34" i="300"/>
  <c r="Q40" i="300" s="1"/>
  <c r="AA34" i="300" s="1"/>
  <c r="N34" i="300"/>
  <c r="N40" i="300" s="1"/>
  <c r="Z35" i="300" s="1"/>
  <c r="M34" i="300"/>
  <c r="M40" i="300" s="1"/>
  <c r="Z34" i="300" s="1"/>
  <c r="L34" i="300"/>
  <c r="H34" i="300"/>
  <c r="C34" i="300"/>
  <c r="C29" i="300"/>
  <c r="BO28" i="300"/>
  <c r="BN28" i="300"/>
  <c r="BM28" i="300"/>
  <c r="BL28" i="300"/>
  <c r="BK28" i="300"/>
  <c r="BJ28" i="300"/>
  <c r="W28" i="300"/>
  <c r="V28" i="300"/>
  <c r="S28" i="300"/>
  <c r="R28" i="300"/>
  <c r="O28" i="300"/>
  <c r="N28" i="300"/>
  <c r="L28" i="300"/>
  <c r="BO27" i="300"/>
  <c r="BN27" i="300"/>
  <c r="BM27" i="300"/>
  <c r="BL27" i="300"/>
  <c r="BK27" i="300"/>
  <c r="BJ27" i="300"/>
  <c r="X27" i="300"/>
  <c r="U27" i="300"/>
  <c r="T27" i="300"/>
  <c r="Q27" i="300"/>
  <c r="P27" i="300"/>
  <c r="M27" i="300"/>
  <c r="L27" i="300"/>
  <c r="BO26" i="300"/>
  <c r="BN26" i="300"/>
  <c r="BM26" i="300"/>
  <c r="BL26" i="300"/>
  <c r="BK26" i="300"/>
  <c r="BJ26" i="300"/>
  <c r="X26" i="300"/>
  <c r="V26" i="300"/>
  <c r="T26" i="300"/>
  <c r="R26" i="300"/>
  <c r="P26" i="300"/>
  <c r="N26" i="300"/>
  <c r="L26" i="300"/>
  <c r="BO25" i="300"/>
  <c r="BN25" i="300"/>
  <c r="BM25" i="300"/>
  <c r="BL25" i="300"/>
  <c r="BK25" i="300"/>
  <c r="BJ25" i="300"/>
  <c r="W25" i="300"/>
  <c r="U25" i="300"/>
  <c r="S25" i="300"/>
  <c r="Q25" i="300"/>
  <c r="O25" i="300"/>
  <c r="M25" i="300"/>
  <c r="L25" i="300"/>
  <c r="BO24" i="300"/>
  <c r="BN24" i="300"/>
  <c r="BM24" i="300"/>
  <c r="BL24" i="300"/>
  <c r="BK24" i="300"/>
  <c r="BJ24" i="300"/>
  <c r="X24" i="300"/>
  <c r="X29" i="300" s="1"/>
  <c r="AB26" i="300" s="1"/>
  <c r="W24" i="300"/>
  <c r="W29" i="300" s="1"/>
  <c r="AB25" i="300" s="1"/>
  <c r="T24" i="300"/>
  <c r="T29" i="300" s="1"/>
  <c r="AA26" i="300" s="1"/>
  <c r="S24" i="300"/>
  <c r="S29" i="300" s="1"/>
  <c r="AA25" i="300" s="1"/>
  <c r="P24" i="300"/>
  <c r="P29" i="300" s="1"/>
  <c r="Z26" i="300" s="1"/>
  <c r="O24" i="300"/>
  <c r="O29" i="300" s="1"/>
  <c r="Z25" i="300" s="1"/>
  <c r="L24" i="300"/>
  <c r="H24" i="300"/>
  <c r="C24" i="300"/>
  <c r="BO23" i="300"/>
  <c r="BN23" i="300"/>
  <c r="BM23" i="300"/>
  <c r="BL23" i="300"/>
  <c r="BK23" i="300"/>
  <c r="BJ23" i="300"/>
  <c r="V23" i="300"/>
  <c r="V29" i="300" s="1"/>
  <c r="AB24" i="300" s="1"/>
  <c r="U23" i="300"/>
  <c r="U29" i="300" s="1"/>
  <c r="AB23" i="300" s="1"/>
  <c r="R23" i="300"/>
  <c r="R29" i="300" s="1"/>
  <c r="AA24" i="300" s="1"/>
  <c r="Q23" i="300"/>
  <c r="Q29" i="300" s="1"/>
  <c r="AA23" i="300" s="1"/>
  <c r="N23" i="300"/>
  <c r="N29" i="300" s="1"/>
  <c r="Z24" i="300" s="1"/>
  <c r="M23" i="300"/>
  <c r="M29" i="300" s="1"/>
  <c r="Z23" i="300" s="1"/>
  <c r="L23" i="300"/>
  <c r="H23" i="300"/>
  <c r="C23" i="300"/>
  <c r="C18" i="300"/>
  <c r="BO17" i="300"/>
  <c r="BN17" i="300"/>
  <c r="BM17" i="300"/>
  <c r="BL17" i="300"/>
  <c r="BK17" i="300"/>
  <c r="BJ17" i="300"/>
  <c r="W17" i="300"/>
  <c r="V17" i="300"/>
  <c r="S17" i="300"/>
  <c r="R17" i="300"/>
  <c r="O17" i="300"/>
  <c r="N17" i="300"/>
  <c r="L17" i="300"/>
  <c r="BO16" i="300"/>
  <c r="BN16" i="300"/>
  <c r="BM16" i="300"/>
  <c r="BL16" i="300"/>
  <c r="BK16" i="300"/>
  <c r="BJ16" i="300"/>
  <c r="X16" i="300"/>
  <c r="U16" i="300"/>
  <c r="T16" i="300"/>
  <c r="Q16" i="300"/>
  <c r="P16" i="300"/>
  <c r="M16" i="300"/>
  <c r="L16" i="300"/>
  <c r="BO15" i="300"/>
  <c r="BN15" i="300"/>
  <c r="BM15" i="300"/>
  <c r="BL15" i="300"/>
  <c r="BK15" i="300"/>
  <c r="BJ15" i="300"/>
  <c r="X15" i="300"/>
  <c r="V15" i="300"/>
  <c r="T15" i="300"/>
  <c r="R15" i="300"/>
  <c r="P15" i="300"/>
  <c r="N15" i="300"/>
  <c r="L15" i="300"/>
  <c r="BO14" i="300"/>
  <c r="BN14" i="300"/>
  <c r="BM14" i="300"/>
  <c r="BL14" i="300"/>
  <c r="BK14" i="300"/>
  <c r="BJ14" i="300"/>
  <c r="W14" i="300"/>
  <c r="U14" i="300"/>
  <c r="S14" i="300"/>
  <c r="Q14" i="300"/>
  <c r="O14" i="300"/>
  <c r="M14" i="300"/>
  <c r="L14" i="300"/>
  <c r="BO13" i="300"/>
  <c r="BN13" i="300"/>
  <c r="BM13" i="300"/>
  <c r="BL13" i="300"/>
  <c r="BK13" i="300"/>
  <c r="BJ13" i="300"/>
  <c r="X13" i="300"/>
  <c r="X18" i="300" s="1"/>
  <c r="AB15" i="300" s="1"/>
  <c r="W13" i="300"/>
  <c r="W18" i="300" s="1"/>
  <c r="AB14" i="300" s="1"/>
  <c r="T13" i="300"/>
  <c r="T18" i="300" s="1"/>
  <c r="AA15" i="300" s="1"/>
  <c r="S13" i="300"/>
  <c r="S18" i="300" s="1"/>
  <c r="AA14" i="300" s="1"/>
  <c r="P13" i="300"/>
  <c r="P18" i="300" s="1"/>
  <c r="Z15" i="300" s="1"/>
  <c r="O13" i="300"/>
  <c r="O18" i="300" s="1"/>
  <c r="Z14" i="300" s="1"/>
  <c r="L13" i="300"/>
  <c r="H13" i="300"/>
  <c r="C13" i="300"/>
  <c r="BO12" i="300"/>
  <c r="BN12" i="300"/>
  <c r="BM12" i="300"/>
  <c r="BL12" i="300"/>
  <c r="BK12" i="300"/>
  <c r="BJ12" i="300"/>
  <c r="V12" i="300"/>
  <c r="V18" i="300" s="1"/>
  <c r="AB13" i="300" s="1"/>
  <c r="U12" i="300"/>
  <c r="U18" i="300" s="1"/>
  <c r="AB12" i="300" s="1"/>
  <c r="R12" i="300"/>
  <c r="R18" i="300" s="1"/>
  <c r="AA13" i="300" s="1"/>
  <c r="Q12" i="300"/>
  <c r="Q18" i="300" s="1"/>
  <c r="AA12" i="300" s="1"/>
  <c r="N12" i="300"/>
  <c r="N18" i="300" s="1"/>
  <c r="Z13" i="300" s="1"/>
  <c r="M12" i="300"/>
  <c r="M18" i="300" s="1"/>
  <c r="Z12" i="300" s="1"/>
  <c r="L12" i="300"/>
  <c r="H12" i="300"/>
  <c r="C12" i="300"/>
  <c r="BO94" i="299"/>
  <c r="BN94" i="299"/>
  <c r="BM94" i="299"/>
  <c r="BL94" i="299"/>
  <c r="BK94" i="299"/>
  <c r="BJ94" i="299"/>
  <c r="BO93" i="299"/>
  <c r="BN93" i="299"/>
  <c r="BM93" i="299"/>
  <c r="BL93" i="299"/>
  <c r="BK93" i="299"/>
  <c r="BJ93" i="299"/>
  <c r="BO92" i="299"/>
  <c r="BN92" i="299"/>
  <c r="BM92" i="299"/>
  <c r="BL92" i="299"/>
  <c r="BK92" i="299"/>
  <c r="BJ92" i="299"/>
  <c r="BO91" i="299"/>
  <c r="BN91" i="299"/>
  <c r="BM91" i="299"/>
  <c r="BL91" i="299"/>
  <c r="BK91" i="299"/>
  <c r="BJ91" i="299"/>
  <c r="BO90" i="299"/>
  <c r="BN90" i="299"/>
  <c r="BM90" i="299"/>
  <c r="BL90" i="299"/>
  <c r="BK90" i="299"/>
  <c r="BJ90" i="299"/>
  <c r="BO89" i="299"/>
  <c r="BN89" i="299"/>
  <c r="BM89" i="299"/>
  <c r="BL89" i="299"/>
  <c r="BK89" i="299"/>
  <c r="BJ89" i="299"/>
  <c r="C74" i="299"/>
  <c r="C73" i="299"/>
  <c r="BO72" i="299"/>
  <c r="BN72" i="299"/>
  <c r="BM72" i="299"/>
  <c r="BL72" i="299"/>
  <c r="BK72" i="299"/>
  <c r="BJ72" i="299"/>
  <c r="W72" i="299"/>
  <c r="V72" i="299"/>
  <c r="S72" i="299"/>
  <c r="R72" i="299"/>
  <c r="O72" i="299"/>
  <c r="N72" i="299"/>
  <c r="L72" i="299"/>
  <c r="BO71" i="299"/>
  <c r="BN71" i="299"/>
  <c r="BM71" i="299"/>
  <c r="BL71" i="299"/>
  <c r="BK71" i="299"/>
  <c r="BJ71" i="299"/>
  <c r="X71" i="299"/>
  <c r="U71" i="299"/>
  <c r="T71" i="299"/>
  <c r="Q71" i="299"/>
  <c r="P71" i="299"/>
  <c r="M71" i="299"/>
  <c r="L71" i="299"/>
  <c r="BO70" i="299"/>
  <c r="BN70" i="299"/>
  <c r="BM70" i="299"/>
  <c r="BL70" i="299"/>
  <c r="BK70" i="299"/>
  <c r="BJ70" i="299"/>
  <c r="X70" i="299"/>
  <c r="V70" i="299"/>
  <c r="T70" i="299"/>
  <c r="R70" i="299"/>
  <c r="P70" i="299"/>
  <c r="N70" i="299"/>
  <c r="L70" i="299"/>
  <c r="BO69" i="299"/>
  <c r="BN69" i="299"/>
  <c r="BM69" i="299"/>
  <c r="BL69" i="299"/>
  <c r="BK69" i="299"/>
  <c r="BJ69" i="299"/>
  <c r="W69" i="299"/>
  <c r="U69" i="299"/>
  <c r="S69" i="299"/>
  <c r="Q69" i="299"/>
  <c r="O69" i="299"/>
  <c r="M69" i="299"/>
  <c r="L69" i="299"/>
  <c r="BO68" i="299"/>
  <c r="BN68" i="299"/>
  <c r="BM68" i="299"/>
  <c r="BL68" i="299"/>
  <c r="BK68" i="299"/>
  <c r="BJ68" i="299"/>
  <c r="X68" i="299"/>
  <c r="W68" i="299"/>
  <c r="T68" i="299"/>
  <c r="S68" i="299"/>
  <c r="P68" i="299"/>
  <c r="O68" i="299"/>
  <c r="L68" i="299"/>
  <c r="H68" i="299"/>
  <c r="AI70" i="299" s="1"/>
  <c r="C68" i="299"/>
  <c r="BO67" i="299"/>
  <c r="BN67" i="299"/>
  <c r="BM67" i="299"/>
  <c r="BL67" i="299"/>
  <c r="BK67" i="299"/>
  <c r="BJ67" i="299"/>
  <c r="V67" i="299"/>
  <c r="V73" i="299" s="1"/>
  <c r="AB68" i="299" s="1"/>
  <c r="U67" i="299"/>
  <c r="U73" i="299" s="1"/>
  <c r="AB67" i="299" s="1"/>
  <c r="R67" i="299"/>
  <c r="R73" i="299" s="1"/>
  <c r="AA68" i="299" s="1"/>
  <c r="Q67" i="299"/>
  <c r="Q73" i="299" s="1"/>
  <c r="AA67" i="299" s="1"/>
  <c r="N67" i="299"/>
  <c r="N73" i="299" s="1"/>
  <c r="Z68" i="299" s="1"/>
  <c r="M67" i="299"/>
  <c r="M73" i="299" s="1"/>
  <c r="Z67" i="299" s="1"/>
  <c r="L67" i="299"/>
  <c r="H67" i="299"/>
  <c r="C67" i="299"/>
  <c r="C62" i="299"/>
  <c r="BO61" i="299"/>
  <c r="BN61" i="299"/>
  <c r="BM61" i="299"/>
  <c r="BL61" i="299"/>
  <c r="BK61" i="299"/>
  <c r="BJ61" i="299"/>
  <c r="W61" i="299"/>
  <c r="V61" i="299"/>
  <c r="S61" i="299"/>
  <c r="R61" i="299"/>
  <c r="O61" i="299"/>
  <c r="N61" i="299"/>
  <c r="L61" i="299"/>
  <c r="BO60" i="299"/>
  <c r="BN60" i="299"/>
  <c r="BM60" i="299"/>
  <c r="BL60" i="299"/>
  <c r="BK60" i="299"/>
  <c r="BJ60" i="299"/>
  <c r="X60" i="299"/>
  <c r="U60" i="299"/>
  <c r="T60" i="299"/>
  <c r="Q60" i="299"/>
  <c r="P60" i="299"/>
  <c r="M60" i="299"/>
  <c r="L60" i="299"/>
  <c r="BO59" i="299"/>
  <c r="BN59" i="299"/>
  <c r="BM59" i="299"/>
  <c r="BL59" i="299"/>
  <c r="BK59" i="299"/>
  <c r="BJ59" i="299"/>
  <c r="X59" i="299"/>
  <c r="V59" i="299"/>
  <c r="T59" i="299"/>
  <c r="R59" i="299"/>
  <c r="P59" i="299"/>
  <c r="N59" i="299"/>
  <c r="L59" i="299"/>
  <c r="BO58" i="299"/>
  <c r="BN58" i="299"/>
  <c r="BM58" i="299"/>
  <c r="BL58" i="299"/>
  <c r="BK58" i="299"/>
  <c r="BJ58" i="299"/>
  <c r="W58" i="299"/>
  <c r="U58" i="299"/>
  <c r="S58" i="299"/>
  <c r="Q58" i="299"/>
  <c r="O58" i="299"/>
  <c r="M58" i="299"/>
  <c r="L58" i="299"/>
  <c r="BO57" i="299"/>
  <c r="BN57" i="299"/>
  <c r="BM57" i="299"/>
  <c r="BL57" i="299"/>
  <c r="BK57" i="299"/>
  <c r="BJ57" i="299"/>
  <c r="X57" i="299"/>
  <c r="X62" i="299" s="1"/>
  <c r="AB59" i="299" s="1"/>
  <c r="W57" i="299"/>
  <c r="W62" i="299" s="1"/>
  <c r="AB58" i="299" s="1"/>
  <c r="T57" i="299"/>
  <c r="T62" i="299" s="1"/>
  <c r="AA59" i="299" s="1"/>
  <c r="S57" i="299"/>
  <c r="S62" i="299" s="1"/>
  <c r="AA58" i="299" s="1"/>
  <c r="P57" i="299"/>
  <c r="P62" i="299" s="1"/>
  <c r="Z59" i="299" s="1"/>
  <c r="O57" i="299"/>
  <c r="O62" i="299" s="1"/>
  <c r="Z58" i="299" s="1"/>
  <c r="L57" i="299"/>
  <c r="H57" i="299"/>
  <c r="C57" i="299"/>
  <c r="BO56" i="299"/>
  <c r="BN56" i="299"/>
  <c r="BM56" i="299"/>
  <c r="BL56" i="299"/>
  <c r="BK56" i="299"/>
  <c r="BJ56" i="299"/>
  <c r="V56" i="299"/>
  <c r="V62" i="299" s="1"/>
  <c r="AB57" i="299" s="1"/>
  <c r="U56" i="299"/>
  <c r="U62" i="299" s="1"/>
  <c r="AB56" i="299" s="1"/>
  <c r="R56" i="299"/>
  <c r="R62" i="299" s="1"/>
  <c r="AA57" i="299" s="1"/>
  <c r="Q56" i="299"/>
  <c r="Q62" i="299" s="1"/>
  <c r="AA56" i="299" s="1"/>
  <c r="N56" i="299"/>
  <c r="N62" i="299" s="1"/>
  <c r="Z57" i="299" s="1"/>
  <c r="M56" i="299"/>
  <c r="M62" i="299" s="1"/>
  <c r="Z56" i="299" s="1"/>
  <c r="L56" i="299"/>
  <c r="H56" i="299"/>
  <c r="C56" i="299"/>
  <c r="C51" i="299"/>
  <c r="BO50" i="299"/>
  <c r="BN50" i="299"/>
  <c r="BM50" i="299"/>
  <c r="BL50" i="299"/>
  <c r="BK50" i="299"/>
  <c r="BJ50" i="299"/>
  <c r="W50" i="299"/>
  <c r="V50" i="299"/>
  <c r="S50" i="299"/>
  <c r="R50" i="299"/>
  <c r="O50" i="299"/>
  <c r="N50" i="299"/>
  <c r="L50" i="299"/>
  <c r="BO49" i="299"/>
  <c r="BN49" i="299"/>
  <c r="BM49" i="299"/>
  <c r="BL49" i="299"/>
  <c r="BK49" i="299"/>
  <c r="BJ49" i="299"/>
  <c r="X49" i="299"/>
  <c r="U49" i="299"/>
  <c r="T49" i="299"/>
  <c r="Q49" i="299"/>
  <c r="P49" i="299"/>
  <c r="M49" i="299"/>
  <c r="L49" i="299"/>
  <c r="BO48" i="299"/>
  <c r="BN48" i="299"/>
  <c r="BM48" i="299"/>
  <c r="BL48" i="299"/>
  <c r="BK48" i="299"/>
  <c r="BJ48" i="299"/>
  <c r="X48" i="299"/>
  <c r="V48" i="299"/>
  <c r="T48" i="299"/>
  <c r="R48" i="299"/>
  <c r="P48" i="299"/>
  <c r="N48" i="299"/>
  <c r="L48" i="299"/>
  <c r="BO47" i="299"/>
  <c r="BN47" i="299"/>
  <c r="BM47" i="299"/>
  <c r="BL47" i="299"/>
  <c r="BK47" i="299"/>
  <c r="BJ47" i="299"/>
  <c r="W47" i="299"/>
  <c r="U47" i="299"/>
  <c r="S47" i="299"/>
  <c r="Q47" i="299"/>
  <c r="O47" i="299"/>
  <c r="M47" i="299"/>
  <c r="L47" i="299"/>
  <c r="BO46" i="299"/>
  <c r="BN46" i="299"/>
  <c r="BM46" i="299"/>
  <c r="BL46" i="299"/>
  <c r="BK46" i="299"/>
  <c r="BJ46" i="299"/>
  <c r="X46" i="299"/>
  <c r="X51" i="299" s="1"/>
  <c r="AB48" i="299" s="1"/>
  <c r="W46" i="299"/>
  <c r="W51" i="299" s="1"/>
  <c r="AB47" i="299" s="1"/>
  <c r="T46" i="299"/>
  <c r="T51" i="299" s="1"/>
  <c r="AA48" i="299" s="1"/>
  <c r="S46" i="299"/>
  <c r="S51" i="299" s="1"/>
  <c r="AA47" i="299" s="1"/>
  <c r="P46" i="299"/>
  <c r="P51" i="299" s="1"/>
  <c r="Z48" i="299" s="1"/>
  <c r="O46" i="299"/>
  <c r="O51" i="299" s="1"/>
  <c r="Z47" i="299" s="1"/>
  <c r="L46" i="299"/>
  <c r="H46" i="299"/>
  <c r="C46" i="299"/>
  <c r="BO45" i="299"/>
  <c r="BN45" i="299"/>
  <c r="BM45" i="299"/>
  <c r="BL45" i="299"/>
  <c r="BK45" i="299"/>
  <c r="BJ45" i="299"/>
  <c r="V45" i="299"/>
  <c r="V51" i="299" s="1"/>
  <c r="AB46" i="299" s="1"/>
  <c r="U45" i="299"/>
  <c r="U51" i="299" s="1"/>
  <c r="AB45" i="299" s="1"/>
  <c r="R45" i="299"/>
  <c r="R51" i="299" s="1"/>
  <c r="AA46" i="299" s="1"/>
  <c r="Q45" i="299"/>
  <c r="Q51" i="299" s="1"/>
  <c r="AA45" i="299" s="1"/>
  <c r="N45" i="299"/>
  <c r="N51" i="299" s="1"/>
  <c r="Z46" i="299" s="1"/>
  <c r="M45" i="299"/>
  <c r="M51" i="299" s="1"/>
  <c r="Z45" i="299" s="1"/>
  <c r="L45" i="299"/>
  <c r="H45" i="299"/>
  <c r="C45" i="299"/>
  <c r="C40" i="299"/>
  <c r="BO39" i="299"/>
  <c r="BN39" i="299"/>
  <c r="BM39" i="299"/>
  <c r="BL39" i="299"/>
  <c r="BK39" i="299"/>
  <c r="BJ39" i="299"/>
  <c r="W39" i="299"/>
  <c r="V39" i="299"/>
  <c r="S39" i="299"/>
  <c r="R39" i="299"/>
  <c r="O39" i="299"/>
  <c r="N39" i="299"/>
  <c r="L39" i="299"/>
  <c r="BO38" i="299"/>
  <c r="BN38" i="299"/>
  <c r="BM38" i="299"/>
  <c r="BL38" i="299"/>
  <c r="BK38" i="299"/>
  <c r="BJ38" i="299"/>
  <c r="X38" i="299"/>
  <c r="U38" i="299"/>
  <c r="T38" i="299"/>
  <c r="Q38" i="299"/>
  <c r="P38" i="299"/>
  <c r="M38" i="299"/>
  <c r="L38" i="299"/>
  <c r="BO37" i="299"/>
  <c r="BN37" i="299"/>
  <c r="BM37" i="299"/>
  <c r="BL37" i="299"/>
  <c r="BK37" i="299"/>
  <c r="BJ37" i="299"/>
  <c r="X37" i="299"/>
  <c r="V37" i="299"/>
  <c r="T37" i="299"/>
  <c r="R37" i="299"/>
  <c r="P37" i="299"/>
  <c r="N37" i="299"/>
  <c r="L37" i="299"/>
  <c r="BO36" i="299"/>
  <c r="BN36" i="299"/>
  <c r="BM36" i="299"/>
  <c r="BL36" i="299"/>
  <c r="BK36" i="299"/>
  <c r="BJ36" i="299"/>
  <c r="W36" i="299"/>
  <c r="U36" i="299"/>
  <c r="S36" i="299"/>
  <c r="Q36" i="299"/>
  <c r="O36" i="299"/>
  <c r="M36" i="299"/>
  <c r="L36" i="299"/>
  <c r="BO35" i="299"/>
  <c r="BN35" i="299"/>
  <c r="BM35" i="299"/>
  <c r="BL35" i="299"/>
  <c r="BK35" i="299"/>
  <c r="BJ35" i="299"/>
  <c r="X35" i="299"/>
  <c r="X40" i="299" s="1"/>
  <c r="AB37" i="299" s="1"/>
  <c r="W35" i="299"/>
  <c r="W40" i="299" s="1"/>
  <c r="AB36" i="299" s="1"/>
  <c r="T35" i="299"/>
  <c r="T40" i="299" s="1"/>
  <c r="AA37" i="299" s="1"/>
  <c r="S35" i="299"/>
  <c r="S40" i="299" s="1"/>
  <c r="AA36" i="299" s="1"/>
  <c r="P35" i="299"/>
  <c r="P40" i="299" s="1"/>
  <c r="Z37" i="299" s="1"/>
  <c r="O35" i="299"/>
  <c r="O40" i="299" s="1"/>
  <c r="Z36" i="299" s="1"/>
  <c r="L35" i="299"/>
  <c r="H35" i="299"/>
  <c r="C35" i="299"/>
  <c r="AI36" i="299" s="1"/>
  <c r="BO34" i="299"/>
  <c r="BN34" i="299"/>
  <c r="BM34" i="299"/>
  <c r="BL34" i="299"/>
  <c r="BK34" i="299"/>
  <c r="BJ34" i="299"/>
  <c r="V34" i="299"/>
  <c r="V40" i="299" s="1"/>
  <c r="AB35" i="299" s="1"/>
  <c r="U34" i="299"/>
  <c r="U40" i="299" s="1"/>
  <c r="AB34" i="299" s="1"/>
  <c r="R34" i="299"/>
  <c r="R40" i="299" s="1"/>
  <c r="AA35" i="299" s="1"/>
  <c r="Q34" i="299"/>
  <c r="Q40" i="299" s="1"/>
  <c r="AA34" i="299" s="1"/>
  <c r="N34" i="299"/>
  <c r="N40" i="299" s="1"/>
  <c r="Z35" i="299" s="1"/>
  <c r="M34" i="299"/>
  <c r="M40" i="299" s="1"/>
  <c r="Z34" i="299" s="1"/>
  <c r="L34" i="299"/>
  <c r="H34" i="299"/>
  <c r="C34" i="299"/>
  <c r="C29" i="299"/>
  <c r="BO28" i="299"/>
  <c r="BN28" i="299"/>
  <c r="BM28" i="299"/>
  <c r="BL28" i="299"/>
  <c r="BK28" i="299"/>
  <c r="BJ28" i="299"/>
  <c r="W28" i="299"/>
  <c r="V28" i="299"/>
  <c r="S28" i="299"/>
  <c r="R28" i="299"/>
  <c r="O28" i="299"/>
  <c r="N28" i="299"/>
  <c r="L28" i="299"/>
  <c r="BO27" i="299"/>
  <c r="BN27" i="299"/>
  <c r="BM27" i="299"/>
  <c r="BL27" i="299"/>
  <c r="BK27" i="299"/>
  <c r="BJ27" i="299"/>
  <c r="X27" i="299"/>
  <c r="U27" i="299"/>
  <c r="T27" i="299"/>
  <c r="Q27" i="299"/>
  <c r="P27" i="299"/>
  <c r="M27" i="299"/>
  <c r="L27" i="299"/>
  <c r="BO26" i="299"/>
  <c r="BN26" i="299"/>
  <c r="BM26" i="299"/>
  <c r="BL26" i="299"/>
  <c r="BK26" i="299"/>
  <c r="BJ26" i="299"/>
  <c r="X26" i="299"/>
  <c r="V26" i="299"/>
  <c r="T26" i="299"/>
  <c r="R26" i="299"/>
  <c r="P26" i="299"/>
  <c r="N26" i="299"/>
  <c r="L26" i="299"/>
  <c r="BO25" i="299"/>
  <c r="BN25" i="299"/>
  <c r="BM25" i="299"/>
  <c r="BL25" i="299"/>
  <c r="BK25" i="299"/>
  <c r="BJ25" i="299"/>
  <c r="W25" i="299"/>
  <c r="U25" i="299"/>
  <c r="S25" i="299"/>
  <c r="Q25" i="299"/>
  <c r="O25" i="299"/>
  <c r="M25" i="299"/>
  <c r="L25" i="299"/>
  <c r="BO24" i="299"/>
  <c r="BN24" i="299"/>
  <c r="BM24" i="299"/>
  <c r="BL24" i="299"/>
  <c r="BK24" i="299"/>
  <c r="BJ24" i="299"/>
  <c r="X24" i="299"/>
  <c r="X29" i="299" s="1"/>
  <c r="AB26" i="299" s="1"/>
  <c r="W24" i="299"/>
  <c r="W29" i="299" s="1"/>
  <c r="AB25" i="299" s="1"/>
  <c r="T24" i="299"/>
  <c r="T29" i="299" s="1"/>
  <c r="AA26" i="299" s="1"/>
  <c r="S24" i="299"/>
  <c r="S29" i="299" s="1"/>
  <c r="AA25" i="299" s="1"/>
  <c r="P24" i="299"/>
  <c r="P29" i="299" s="1"/>
  <c r="Z26" i="299" s="1"/>
  <c r="O24" i="299"/>
  <c r="O29" i="299" s="1"/>
  <c r="Z25" i="299" s="1"/>
  <c r="L24" i="299"/>
  <c r="H24" i="299"/>
  <c r="C24" i="299"/>
  <c r="BO23" i="299"/>
  <c r="BN23" i="299"/>
  <c r="BM23" i="299"/>
  <c r="BL23" i="299"/>
  <c r="BK23" i="299"/>
  <c r="BJ23" i="299"/>
  <c r="V23" i="299"/>
  <c r="V29" i="299" s="1"/>
  <c r="AB24" i="299" s="1"/>
  <c r="U23" i="299"/>
  <c r="U29" i="299" s="1"/>
  <c r="AB23" i="299" s="1"/>
  <c r="R23" i="299"/>
  <c r="R29" i="299" s="1"/>
  <c r="AA24" i="299" s="1"/>
  <c r="Q23" i="299"/>
  <c r="Q29" i="299" s="1"/>
  <c r="AA23" i="299" s="1"/>
  <c r="N23" i="299"/>
  <c r="N29" i="299" s="1"/>
  <c r="Z24" i="299" s="1"/>
  <c r="M23" i="299"/>
  <c r="M29" i="299" s="1"/>
  <c r="Z23" i="299" s="1"/>
  <c r="L23" i="299"/>
  <c r="H23" i="299"/>
  <c r="C23" i="299"/>
  <c r="C18" i="299"/>
  <c r="BO17" i="299"/>
  <c r="BN17" i="299"/>
  <c r="BM17" i="299"/>
  <c r="BL17" i="299"/>
  <c r="BK17" i="299"/>
  <c r="BJ17" i="299"/>
  <c r="W17" i="299"/>
  <c r="V17" i="299"/>
  <c r="S17" i="299"/>
  <c r="R17" i="299"/>
  <c r="O17" i="299"/>
  <c r="N17" i="299"/>
  <c r="L17" i="299"/>
  <c r="BO16" i="299"/>
  <c r="BN16" i="299"/>
  <c r="BM16" i="299"/>
  <c r="BL16" i="299"/>
  <c r="BK16" i="299"/>
  <c r="BJ16" i="299"/>
  <c r="X16" i="299"/>
  <c r="U16" i="299"/>
  <c r="T16" i="299"/>
  <c r="Q16" i="299"/>
  <c r="P16" i="299"/>
  <c r="M16" i="299"/>
  <c r="L16" i="299"/>
  <c r="BO15" i="299"/>
  <c r="BN15" i="299"/>
  <c r="BM15" i="299"/>
  <c r="BL15" i="299"/>
  <c r="BK15" i="299"/>
  <c r="BJ15" i="299"/>
  <c r="X15" i="299"/>
  <c r="V15" i="299"/>
  <c r="T15" i="299"/>
  <c r="R15" i="299"/>
  <c r="P15" i="299"/>
  <c r="N15" i="299"/>
  <c r="L15" i="299"/>
  <c r="BO14" i="299"/>
  <c r="BN14" i="299"/>
  <c r="BM14" i="299"/>
  <c r="BL14" i="299"/>
  <c r="BK14" i="299"/>
  <c r="BJ14" i="299"/>
  <c r="W14" i="299"/>
  <c r="U14" i="299"/>
  <c r="S14" i="299"/>
  <c r="Q14" i="299"/>
  <c r="O14" i="299"/>
  <c r="M14" i="299"/>
  <c r="L14" i="299"/>
  <c r="BO13" i="299"/>
  <c r="BN13" i="299"/>
  <c r="BM13" i="299"/>
  <c r="BL13" i="299"/>
  <c r="BK13" i="299"/>
  <c r="BJ13" i="299"/>
  <c r="X13" i="299"/>
  <c r="X18" i="299" s="1"/>
  <c r="AB15" i="299" s="1"/>
  <c r="W13" i="299"/>
  <c r="W18" i="299" s="1"/>
  <c r="AB14" i="299" s="1"/>
  <c r="T13" i="299"/>
  <c r="T18" i="299" s="1"/>
  <c r="AA15" i="299" s="1"/>
  <c r="S13" i="299"/>
  <c r="S18" i="299" s="1"/>
  <c r="AA14" i="299" s="1"/>
  <c r="P13" i="299"/>
  <c r="P18" i="299" s="1"/>
  <c r="Z15" i="299" s="1"/>
  <c r="O13" i="299"/>
  <c r="O18" i="299" s="1"/>
  <c r="Z14" i="299" s="1"/>
  <c r="L13" i="299"/>
  <c r="H13" i="299"/>
  <c r="AI15" i="299" s="1"/>
  <c r="C13" i="299"/>
  <c r="BO12" i="299"/>
  <c r="BN12" i="299"/>
  <c r="BM12" i="299"/>
  <c r="BL12" i="299"/>
  <c r="BK12" i="299"/>
  <c r="BJ12" i="299"/>
  <c r="V12" i="299"/>
  <c r="V18" i="299" s="1"/>
  <c r="AB13" i="299" s="1"/>
  <c r="U12" i="299"/>
  <c r="U18" i="299" s="1"/>
  <c r="AB12" i="299" s="1"/>
  <c r="R12" i="299"/>
  <c r="R18" i="299" s="1"/>
  <c r="AA13" i="299" s="1"/>
  <c r="Q12" i="299"/>
  <c r="Q18" i="299" s="1"/>
  <c r="AA12" i="299" s="1"/>
  <c r="N12" i="299"/>
  <c r="N18" i="299" s="1"/>
  <c r="Z13" i="299" s="1"/>
  <c r="M12" i="299"/>
  <c r="M18" i="299" s="1"/>
  <c r="Z12" i="299" s="1"/>
  <c r="L12" i="299"/>
  <c r="H12" i="299"/>
  <c r="C12" i="299"/>
  <c r="BO94" i="298"/>
  <c r="BN94" i="298"/>
  <c r="BM94" i="298"/>
  <c r="BL94" i="298"/>
  <c r="BK94" i="298"/>
  <c r="BJ94" i="298"/>
  <c r="BO93" i="298"/>
  <c r="BN93" i="298"/>
  <c r="BM93" i="298"/>
  <c r="BL93" i="298"/>
  <c r="BK93" i="298"/>
  <c r="BJ93" i="298"/>
  <c r="BO92" i="298"/>
  <c r="BN92" i="298"/>
  <c r="BM92" i="298"/>
  <c r="BL92" i="298"/>
  <c r="BK92" i="298"/>
  <c r="BJ92" i="298"/>
  <c r="BO91" i="298"/>
  <c r="BN91" i="298"/>
  <c r="BM91" i="298"/>
  <c r="BL91" i="298"/>
  <c r="BK91" i="298"/>
  <c r="BJ91" i="298"/>
  <c r="BO90" i="298"/>
  <c r="BN90" i="298"/>
  <c r="BM90" i="298"/>
  <c r="BL90" i="298"/>
  <c r="BK90" i="298"/>
  <c r="BJ90" i="298"/>
  <c r="BO89" i="298"/>
  <c r="BN89" i="298"/>
  <c r="BM89" i="298"/>
  <c r="BL89" i="298"/>
  <c r="BK89" i="298"/>
  <c r="BJ89" i="298"/>
  <c r="C74" i="298"/>
  <c r="BO72" i="298"/>
  <c r="BN72" i="298"/>
  <c r="BM72" i="298"/>
  <c r="BL72" i="298"/>
  <c r="BK72" i="298"/>
  <c r="BJ72" i="298"/>
  <c r="W72" i="298"/>
  <c r="V72" i="298"/>
  <c r="S72" i="298"/>
  <c r="R72" i="298"/>
  <c r="O72" i="298"/>
  <c r="N72" i="298"/>
  <c r="L72" i="298"/>
  <c r="BO71" i="298"/>
  <c r="BN71" i="298"/>
  <c r="BM71" i="298"/>
  <c r="BL71" i="298"/>
  <c r="BK71" i="298"/>
  <c r="BJ71" i="298"/>
  <c r="X71" i="298"/>
  <c r="U71" i="298"/>
  <c r="T71" i="298"/>
  <c r="Q71" i="298"/>
  <c r="P71" i="298"/>
  <c r="M71" i="298"/>
  <c r="L71" i="298"/>
  <c r="BO70" i="298"/>
  <c r="BN70" i="298"/>
  <c r="BM70" i="298"/>
  <c r="BL70" i="298"/>
  <c r="BK70" i="298"/>
  <c r="BJ70" i="298"/>
  <c r="X70" i="298"/>
  <c r="V70" i="298"/>
  <c r="T70" i="298"/>
  <c r="R70" i="298"/>
  <c r="P70" i="298"/>
  <c r="N70" i="298"/>
  <c r="L70" i="298"/>
  <c r="BO69" i="298"/>
  <c r="BN69" i="298"/>
  <c r="BM69" i="298"/>
  <c r="BL69" i="298"/>
  <c r="BK69" i="298"/>
  <c r="BJ69" i="298"/>
  <c r="W69" i="298"/>
  <c r="U69" i="298"/>
  <c r="S69" i="298"/>
  <c r="Q69" i="298"/>
  <c r="O69" i="298"/>
  <c r="M69" i="298"/>
  <c r="L69" i="298"/>
  <c r="BO68" i="298"/>
  <c r="BN68" i="298"/>
  <c r="BM68" i="298"/>
  <c r="BL68" i="298"/>
  <c r="BK68" i="298"/>
  <c r="BJ68" i="298"/>
  <c r="X68" i="298"/>
  <c r="W68" i="298"/>
  <c r="T68" i="298"/>
  <c r="S68" i="298"/>
  <c r="P68" i="298"/>
  <c r="O68" i="298"/>
  <c r="L68" i="298"/>
  <c r="H68" i="298"/>
  <c r="C68" i="298"/>
  <c r="AI69" i="298" s="1"/>
  <c r="BO67" i="298"/>
  <c r="BN67" i="298"/>
  <c r="BM67" i="298"/>
  <c r="BL67" i="298"/>
  <c r="BK67" i="298"/>
  <c r="BJ67" i="298"/>
  <c r="V67" i="298"/>
  <c r="V73" i="298" s="1"/>
  <c r="AB68" i="298" s="1"/>
  <c r="AL68" i="298" s="1"/>
  <c r="AW68" i="298" s="1"/>
  <c r="U67" i="298"/>
  <c r="U73" i="298" s="1"/>
  <c r="AB67" i="298" s="1"/>
  <c r="AL67" i="298" s="1"/>
  <c r="AW67" i="298" s="1"/>
  <c r="R67" i="298"/>
  <c r="R73" i="298" s="1"/>
  <c r="AA68" i="298" s="1"/>
  <c r="AK68" i="298" s="1"/>
  <c r="Q67" i="298"/>
  <c r="Q73" i="298" s="1"/>
  <c r="AA67" i="298" s="1"/>
  <c r="AK67" i="298" s="1"/>
  <c r="N67" i="298"/>
  <c r="N73" i="298" s="1"/>
  <c r="Z68" i="298" s="1"/>
  <c r="M67" i="298"/>
  <c r="M73" i="298" s="1"/>
  <c r="Z67" i="298" s="1"/>
  <c r="L67" i="298"/>
  <c r="H67" i="298"/>
  <c r="C67" i="298"/>
  <c r="BO61" i="298"/>
  <c r="BN61" i="298"/>
  <c r="BM61" i="298"/>
  <c r="BL61" i="298"/>
  <c r="BK61" i="298"/>
  <c r="BJ61" i="298"/>
  <c r="W61" i="298"/>
  <c r="V61" i="298"/>
  <c r="S61" i="298"/>
  <c r="R61" i="298"/>
  <c r="O61" i="298"/>
  <c r="N61" i="298"/>
  <c r="L61" i="298"/>
  <c r="BO60" i="298"/>
  <c r="BN60" i="298"/>
  <c r="BM60" i="298"/>
  <c r="BL60" i="298"/>
  <c r="BK60" i="298"/>
  <c r="BJ60" i="298"/>
  <c r="X60" i="298"/>
  <c r="U60" i="298"/>
  <c r="T60" i="298"/>
  <c r="Q60" i="298"/>
  <c r="P60" i="298"/>
  <c r="M60" i="298"/>
  <c r="L60" i="298"/>
  <c r="BO59" i="298"/>
  <c r="BN59" i="298"/>
  <c r="BM59" i="298"/>
  <c r="BL59" i="298"/>
  <c r="BK59" i="298"/>
  <c r="BJ59" i="298"/>
  <c r="X59" i="298"/>
  <c r="V59" i="298"/>
  <c r="T59" i="298"/>
  <c r="R59" i="298"/>
  <c r="P59" i="298"/>
  <c r="N59" i="298"/>
  <c r="L59" i="298"/>
  <c r="BO58" i="298"/>
  <c r="BN58" i="298"/>
  <c r="BM58" i="298"/>
  <c r="BL58" i="298"/>
  <c r="BK58" i="298"/>
  <c r="BJ58" i="298"/>
  <c r="W58" i="298"/>
  <c r="U58" i="298"/>
  <c r="S58" i="298"/>
  <c r="Q58" i="298"/>
  <c r="O58" i="298"/>
  <c r="M58" i="298"/>
  <c r="L58" i="298"/>
  <c r="BO57" i="298"/>
  <c r="BN57" i="298"/>
  <c r="BM57" i="298"/>
  <c r="BL57" i="298"/>
  <c r="BK57" i="298"/>
  <c r="BJ57" i="298"/>
  <c r="X57" i="298"/>
  <c r="X62" i="298" s="1"/>
  <c r="AB59" i="298" s="1"/>
  <c r="AL59" i="298" s="1"/>
  <c r="AW59" i="298" s="1"/>
  <c r="W57" i="298"/>
  <c r="W62" i="298" s="1"/>
  <c r="AB58" i="298" s="1"/>
  <c r="AL58" i="298" s="1"/>
  <c r="AW58" i="298" s="1"/>
  <c r="T57" i="298"/>
  <c r="T62" i="298" s="1"/>
  <c r="AA59" i="298" s="1"/>
  <c r="AK59" i="298" s="1"/>
  <c r="S57" i="298"/>
  <c r="S62" i="298" s="1"/>
  <c r="AA58" i="298" s="1"/>
  <c r="AK58" i="298" s="1"/>
  <c r="P57" i="298"/>
  <c r="P62" i="298" s="1"/>
  <c r="Z59" i="298" s="1"/>
  <c r="O57" i="298"/>
  <c r="O62" i="298" s="1"/>
  <c r="Z58" i="298" s="1"/>
  <c r="L57" i="298"/>
  <c r="H57" i="298"/>
  <c r="C57" i="298"/>
  <c r="BO56" i="298"/>
  <c r="BN56" i="298"/>
  <c r="BM56" i="298"/>
  <c r="BL56" i="298"/>
  <c r="BK56" i="298"/>
  <c r="BJ56" i="298"/>
  <c r="V56" i="298"/>
  <c r="V62" i="298" s="1"/>
  <c r="AB57" i="298" s="1"/>
  <c r="AL57" i="298" s="1"/>
  <c r="AW57" i="298" s="1"/>
  <c r="U56" i="298"/>
  <c r="U62" i="298" s="1"/>
  <c r="AB56" i="298" s="1"/>
  <c r="AL56" i="298" s="1"/>
  <c r="AW56" i="298" s="1"/>
  <c r="R56" i="298"/>
  <c r="R62" i="298" s="1"/>
  <c r="AA57" i="298" s="1"/>
  <c r="AK57" i="298" s="1"/>
  <c r="Q56" i="298"/>
  <c r="Q62" i="298" s="1"/>
  <c r="AA56" i="298" s="1"/>
  <c r="AK56" i="298" s="1"/>
  <c r="N56" i="298"/>
  <c r="N62" i="298" s="1"/>
  <c r="Z57" i="298" s="1"/>
  <c r="M56" i="298"/>
  <c r="M62" i="298" s="1"/>
  <c r="Z56" i="298" s="1"/>
  <c r="L56" i="298"/>
  <c r="H56" i="298"/>
  <c r="C56" i="298"/>
  <c r="BO50" i="298"/>
  <c r="BN50" i="298"/>
  <c r="BM50" i="298"/>
  <c r="BL50" i="298"/>
  <c r="BK50" i="298"/>
  <c r="BJ50" i="298"/>
  <c r="W50" i="298"/>
  <c r="V50" i="298"/>
  <c r="S50" i="298"/>
  <c r="R50" i="298"/>
  <c r="O50" i="298"/>
  <c r="N50" i="298"/>
  <c r="L50" i="298"/>
  <c r="BO49" i="298"/>
  <c r="BN49" i="298"/>
  <c r="BM49" i="298"/>
  <c r="BL49" i="298"/>
  <c r="BK49" i="298"/>
  <c r="BJ49" i="298"/>
  <c r="X49" i="298"/>
  <c r="U49" i="298"/>
  <c r="T49" i="298"/>
  <c r="Q49" i="298"/>
  <c r="P49" i="298"/>
  <c r="M49" i="298"/>
  <c r="L49" i="298"/>
  <c r="BO48" i="298"/>
  <c r="BN48" i="298"/>
  <c r="BM48" i="298"/>
  <c r="BL48" i="298"/>
  <c r="BK48" i="298"/>
  <c r="BJ48" i="298"/>
  <c r="X48" i="298"/>
  <c r="V48" i="298"/>
  <c r="T48" i="298"/>
  <c r="R48" i="298"/>
  <c r="P48" i="298"/>
  <c r="N48" i="298"/>
  <c r="L48" i="298"/>
  <c r="BO47" i="298"/>
  <c r="BN47" i="298"/>
  <c r="BM47" i="298"/>
  <c r="BL47" i="298"/>
  <c r="BK47" i="298"/>
  <c r="BJ47" i="298"/>
  <c r="W47" i="298"/>
  <c r="U47" i="298"/>
  <c r="S47" i="298"/>
  <c r="Q47" i="298"/>
  <c r="O47" i="298"/>
  <c r="M47" i="298"/>
  <c r="L47" i="298"/>
  <c r="BO46" i="298"/>
  <c r="BN46" i="298"/>
  <c r="BM46" i="298"/>
  <c r="BL46" i="298"/>
  <c r="BK46" i="298"/>
  <c r="BJ46" i="298"/>
  <c r="X46" i="298"/>
  <c r="X51" i="298" s="1"/>
  <c r="AB48" i="298" s="1"/>
  <c r="AL48" i="298" s="1"/>
  <c r="AW48" i="298" s="1"/>
  <c r="W46" i="298"/>
  <c r="W51" i="298" s="1"/>
  <c r="AB47" i="298" s="1"/>
  <c r="AL47" i="298" s="1"/>
  <c r="AW47" i="298" s="1"/>
  <c r="T46" i="298"/>
  <c r="T51" i="298" s="1"/>
  <c r="AA48" i="298" s="1"/>
  <c r="AK48" i="298" s="1"/>
  <c r="S46" i="298"/>
  <c r="S51" i="298" s="1"/>
  <c r="AA47" i="298" s="1"/>
  <c r="AK47" i="298" s="1"/>
  <c r="P46" i="298"/>
  <c r="P51" i="298" s="1"/>
  <c r="Z48" i="298" s="1"/>
  <c r="O46" i="298"/>
  <c r="O51" i="298" s="1"/>
  <c r="Z47" i="298" s="1"/>
  <c r="L46" i="298"/>
  <c r="H46" i="298"/>
  <c r="C46" i="298"/>
  <c r="AI47" i="298" s="1"/>
  <c r="BO45" i="298"/>
  <c r="BN45" i="298"/>
  <c r="BM45" i="298"/>
  <c r="BL45" i="298"/>
  <c r="BK45" i="298"/>
  <c r="BJ45" i="298"/>
  <c r="V45" i="298"/>
  <c r="V51" i="298" s="1"/>
  <c r="AB46" i="298" s="1"/>
  <c r="AL46" i="298" s="1"/>
  <c r="AW46" i="298" s="1"/>
  <c r="U45" i="298"/>
  <c r="U51" i="298" s="1"/>
  <c r="AB45" i="298" s="1"/>
  <c r="AL45" i="298" s="1"/>
  <c r="AW45" i="298" s="1"/>
  <c r="R45" i="298"/>
  <c r="R51" i="298" s="1"/>
  <c r="AA46" i="298" s="1"/>
  <c r="AK46" i="298" s="1"/>
  <c r="Q45" i="298"/>
  <c r="Q51" i="298" s="1"/>
  <c r="AA45" i="298" s="1"/>
  <c r="AK45" i="298" s="1"/>
  <c r="N45" i="298"/>
  <c r="N51" i="298" s="1"/>
  <c r="Z46" i="298" s="1"/>
  <c r="M45" i="298"/>
  <c r="M51" i="298" s="1"/>
  <c r="Z45" i="298" s="1"/>
  <c r="L45" i="298"/>
  <c r="H45" i="298"/>
  <c r="C45" i="298"/>
  <c r="BO39" i="298"/>
  <c r="BN39" i="298"/>
  <c r="BM39" i="298"/>
  <c r="BL39" i="298"/>
  <c r="BK39" i="298"/>
  <c r="BJ39" i="298"/>
  <c r="W39" i="298"/>
  <c r="V39" i="298"/>
  <c r="S39" i="298"/>
  <c r="R39" i="298"/>
  <c r="O39" i="298"/>
  <c r="N39" i="298"/>
  <c r="L39" i="298"/>
  <c r="BO38" i="298"/>
  <c r="BN38" i="298"/>
  <c r="BM38" i="298"/>
  <c r="BL38" i="298"/>
  <c r="BK38" i="298"/>
  <c r="BJ38" i="298"/>
  <c r="X38" i="298"/>
  <c r="U38" i="298"/>
  <c r="T38" i="298"/>
  <c r="Q38" i="298"/>
  <c r="P38" i="298"/>
  <c r="M38" i="298"/>
  <c r="L38" i="298"/>
  <c r="BO37" i="298"/>
  <c r="BN37" i="298"/>
  <c r="BM37" i="298"/>
  <c r="BL37" i="298"/>
  <c r="BK37" i="298"/>
  <c r="BJ37" i="298"/>
  <c r="X37" i="298"/>
  <c r="V37" i="298"/>
  <c r="T37" i="298"/>
  <c r="R37" i="298"/>
  <c r="P37" i="298"/>
  <c r="N37" i="298"/>
  <c r="L37" i="298"/>
  <c r="BO36" i="298"/>
  <c r="BN36" i="298"/>
  <c r="BM36" i="298"/>
  <c r="BL36" i="298"/>
  <c r="BK36" i="298"/>
  <c r="BJ36" i="298"/>
  <c r="W36" i="298"/>
  <c r="U36" i="298"/>
  <c r="S36" i="298"/>
  <c r="Q36" i="298"/>
  <c r="O36" i="298"/>
  <c r="M36" i="298"/>
  <c r="L36" i="298"/>
  <c r="BO35" i="298"/>
  <c r="BN35" i="298"/>
  <c r="BM35" i="298"/>
  <c r="BL35" i="298"/>
  <c r="BK35" i="298"/>
  <c r="BJ35" i="298"/>
  <c r="X35" i="298"/>
  <c r="X40" i="298" s="1"/>
  <c r="AB37" i="298" s="1"/>
  <c r="AL37" i="298" s="1"/>
  <c r="AW37" i="298" s="1"/>
  <c r="W35" i="298"/>
  <c r="W40" i="298" s="1"/>
  <c r="AB36" i="298" s="1"/>
  <c r="AL36" i="298" s="1"/>
  <c r="AW36" i="298" s="1"/>
  <c r="T35" i="298"/>
  <c r="T40" i="298" s="1"/>
  <c r="AA37" i="298" s="1"/>
  <c r="AK37" i="298" s="1"/>
  <c r="S35" i="298"/>
  <c r="S40" i="298" s="1"/>
  <c r="AA36" i="298" s="1"/>
  <c r="AK36" i="298" s="1"/>
  <c r="P35" i="298"/>
  <c r="P40" i="298" s="1"/>
  <c r="Z37" i="298" s="1"/>
  <c r="O35" i="298"/>
  <c r="O40" i="298" s="1"/>
  <c r="Z36" i="298" s="1"/>
  <c r="L35" i="298"/>
  <c r="H35" i="298"/>
  <c r="C35" i="298"/>
  <c r="BO34" i="298"/>
  <c r="BN34" i="298"/>
  <c r="BM34" i="298"/>
  <c r="BL34" i="298"/>
  <c r="BK34" i="298"/>
  <c r="BJ34" i="298"/>
  <c r="V34" i="298"/>
  <c r="V40" i="298" s="1"/>
  <c r="AB35" i="298" s="1"/>
  <c r="AL35" i="298" s="1"/>
  <c r="AW35" i="298" s="1"/>
  <c r="U34" i="298"/>
  <c r="U40" i="298" s="1"/>
  <c r="AB34" i="298" s="1"/>
  <c r="AL34" i="298" s="1"/>
  <c r="AW34" i="298" s="1"/>
  <c r="R34" i="298"/>
  <c r="R40" i="298" s="1"/>
  <c r="AA35" i="298" s="1"/>
  <c r="AK35" i="298" s="1"/>
  <c r="Q34" i="298"/>
  <c r="Q40" i="298" s="1"/>
  <c r="AA34" i="298" s="1"/>
  <c r="AK34" i="298" s="1"/>
  <c r="N34" i="298"/>
  <c r="N40" i="298" s="1"/>
  <c r="Z35" i="298" s="1"/>
  <c r="M34" i="298"/>
  <c r="M40" i="298" s="1"/>
  <c r="Z34" i="298" s="1"/>
  <c r="L34" i="298"/>
  <c r="H34" i="298"/>
  <c r="C34" i="298"/>
  <c r="BO28" i="298"/>
  <c r="BN28" i="298"/>
  <c r="BM28" i="298"/>
  <c r="BL28" i="298"/>
  <c r="BK28" i="298"/>
  <c r="BJ28" i="298"/>
  <c r="W28" i="298"/>
  <c r="V28" i="298"/>
  <c r="S28" i="298"/>
  <c r="R28" i="298"/>
  <c r="O28" i="298"/>
  <c r="N28" i="298"/>
  <c r="L28" i="298"/>
  <c r="BO27" i="298"/>
  <c r="BN27" i="298"/>
  <c r="BM27" i="298"/>
  <c r="BL27" i="298"/>
  <c r="BK27" i="298"/>
  <c r="BJ27" i="298"/>
  <c r="BP27" i="298" s="1"/>
  <c r="X27" i="298"/>
  <c r="U27" i="298"/>
  <c r="T27" i="298"/>
  <c r="Q27" i="298"/>
  <c r="P27" i="298"/>
  <c r="M27" i="298"/>
  <c r="L27" i="298"/>
  <c r="BO26" i="298"/>
  <c r="BN26" i="298"/>
  <c r="BM26" i="298"/>
  <c r="BL26" i="298"/>
  <c r="BK26" i="298"/>
  <c r="BJ26" i="298"/>
  <c r="X26" i="298"/>
  <c r="V26" i="298"/>
  <c r="T26" i="298"/>
  <c r="R26" i="298"/>
  <c r="P26" i="298"/>
  <c r="N26" i="298"/>
  <c r="L26" i="298"/>
  <c r="BO25" i="298"/>
  <c r="BN25" i="298"/>
  <c r="BM25" i="298"/>
  <c r="BL25" i="298"/>
  <c r="BK25" i="298"/>
  <c r="BJ25" i="298"/>
  <c r="W25" i="298"/>
  <c r="U25" i="298"/>
  <c r="S25" i="298"/>
  <c r="Q25" i="298"/>
  <c r="O25" i="298"/>
  <c r="M25" i="298"/>
  <c r="L25" i="298"/>
  <c r="BO24" i="298"/>
  <c r="BN24" i="298"/>
  <c r="BM24" i="298"/>
  <c r="BL24" i="298"/>
  <c r="BK24" i="298"/>
  <c r="BJ24" i="298"/>
  <c r="X24" i="298"/>
  <c r="X29" i="298" s="1"/>
  <c r="AB26" i="298" s="1"/>
  <c r="AL26" i="298" s="1"/>
  <c r="AW26" i="298" s="1"/>
  <c r="W24" i="298"/>
  <c r="W29" i="298" s="1"/>
  <c r="AB25" i="298" s="1"/>
  <c r="AL25" i="298" s="1"/>
  <c r="AW25" i="298" s="1"/>
  <c r="T24" i="298"/>
  <c r="T29" i="298" s="1"/>
  <c r="AA26" i="298" s="1"/>
  <c r="AK26" i="298" s="1"/>
  <c r="S24" i="298"/>
  <c r="S29" i="298" s="1"/>
  <c r="AA25" i="298" s="1"/>
  <c r="AK25" i="298" s="1"/>
  <c r="P24" i="298"/>
  <c r="P29" i="298" s="1"/>
  <c r="Z26" i="298" s="1"/>
  <c r="O24" i="298"/>
  <c r="O29" i="298" s="1"/>
  <c r="Z25" i="298" s="1"/>
  <c r="L24" i="298"/>
  <c r="H24" i="298"/>
  <c r="C24" i="298"/>
  <c r="BO23" i="298"/>
  <c r="BN23" i="298"/>
  <c r="BM23" i="298"/>
  <c r="BL23" i="298"/>
  <c r="BK23" i="298"/>
  <c r="BJ23" i="298"/>
  <c r="V23" i="298"/>
  <c r="V29" i="298" s="1"/>
  <c r="AB24" i="298" s="1"/>
  <c r="AL24" i="298" s="1"/>
  <c r="AW24" i="298" s="1"/>
  <c r="U23" i="298"/>
  <c r="U29" i="298" s="1"/>
  <c r="AB23" i="298" s="1"/>
  <c r="AL23" i="298" s="1"/>
  <c r="AW23" i="298" s="1"/>
  <c r="R23" i="298"/>
  <c r="R29" i="298" s="1"/>
  <c r="AA24" i="298" s="1"/>
  <c r="AK24" i="298" s="1"/>
  <c r="Q23" i="298"/>
  <c r="Q29" i="298" s="1"/>
  <c r="AA23" i="298" s="1"/>
  <c r="AK23" i="298" s="1"/>
  <c r="N23" i="298"/>
  <c r="N29" i="298" s="1"/>
  <c r="Z24" i="298" s="1"/>
  <c r="M23" i="298"/>
  <c r="M29" i="298" s="1"/>
  <c r="Z23" i="298" s="1"/>
  <c r="L23" i="298"/>
  <c r="H23" i="298"/>
  <c r="C23" i="298"/>
  <c r="BO17" i="298"/>
  <c r="BN17" i="298"/>
  <c r="BM17" i="298"/>
  <c r="BL17" i="298"/>
  <c r="BK17" i="298"/>
  <c r="BJ17" i="298"/>
  <c r="W17" i="298"/>
  <c r="V17" i="298"/>
  <c r="S17" i="298"/>
  <c r="R17" i="298"/>
  <c r="O17" i="298"/>
  <c r="N17" i="298"/>
  <c r="L17" i="298"/>
  <c r="BO16" i="298"/>
  <c r="BN16" i="298"/>
  <c r="BM16" i="298"/>
  <c r="BL16" i="298"/>
  <c r="BK16" i="298"/>
  <c r="BJ16" i="298"/>
  <c r="X16" i="298"/>
  <c r="U16" i="298"/>
  <c r="T16" i="298"/>
  <c r="Q16" i="298"/>
  <c r="P16" i="298"/>
  <c r="M16" i="298"/>
  <c r="L16" i="298"/>
  <c r="BO15" i="298"/>
  <c r="BN15" i="298"/>
  <c r="BM15" i="298"/>
  <c r="BL15" i="298"/>
  <c r="BK15" i="298"/>
  <c r="BJ15" i="298"/>
  <c r="X15" i="298"/>
  <c r="V15" i="298"/>
  <c r="T15" i="298"/>
  <c r="R15" i="298"/>
  <c r="P15" i="298"/>
  <c r="N15" i="298"/>
  <c r="L15" i="298"/>
  <c r="BO14" i="298"/>
  <c r="BN14" i="298"/>
  <c r="BM14" i="298"/>
  <c r="BL14" i="298"/>
  <c r="BK14" i="298"/>
  <c r="BJ14" i="298"/>
  <c r="W14" i="298"/>
  <c r="U14" i="298"/>
  <c r="S14" i="298"/>
  <c r="Q14" i="298"/>
  <c r="O14" i="298"/>
  <c r="M14" i="298"/>
  <c r="L14" i="298"/>
  <c r="BO13" i="298"/>
  <c r="BN13" i="298"/>
  <c r="BM13" i="298"/>
  <c r="BL13" i="298"/>
  <c r="BK13" i="298"/>
  <c r="BJ13" i="298"/>
  <c r="X13" i="298"/>
  <c r="X18" i="298" s="1"/>
  <c r="AB15" i="298" s="1"/>
  <c r="AL15" i="298" s="1"/>
  <c r="AW15" i="298" s="1"/>
  <c r="W13" i="298"/>
  <c r="W18" i="298" s="1"/>
  <c r="AB14" i="298" s="1"/>
  <c r="AL14" i="298" s="1"/>
  <c r="AW14" i="298" s="1"/>
  <c r="T13" i="298"/>
  <c r="T18" i="298" s="1"/>
  <c r="AA15" i="298" s="1"/>
  <c r="AK15" i="298" s="1"/>
  <c r="S13" i="298"/>
  <c r="S18" i="298" s="1"/>
  <c r="AA14" i="298" s="1"/>
  <c r="AK14" i="298" s="1"/>
  <c r="P13" i="298"/>
  <c r="P18" i="298" s="1"/>
  <c r="Z15" i="298" s="1"/>
  <c r="O13" i="298"/>
  <c r="O18" i="298" s="1"/>
  <c r="Z14" i="298" s="1"/>
  <c r="L13" i="298"/>
  <c r="H13" i="298"/>
  <c r="C13" i="298"/>
  <c r="BO12" i="298"/>
  <c r="BN12" i="298"/>
  <c r="BM12" i="298"/>
  <c r="BL12" i="298"/>
  <c r="BK12" i="298"/>
  <c r="BJ12" i="298"/>
  <c r="V12" i="298"/>
  <c r="V18" i="298" s="1"/>
  <c r="AB13" i="298" s="1"/>
  <c r="AL13" i="298" s="1"/>
  <c r="AW13" i="298" s="1"/>
  <c r="U12" i="298"/>
  <c r="U18" i="298" s="1"/>
  <c r="AB12" i="298" s="1"/>
  <c r="AL12" i="298" s="1"/>
  <c r="AW12" i="298" s="1"/>
  <c r="R12" i="298"/>
  <c r="R18" i="298" s="1"/>
  <c r="AA13" i="298" s="1"/>
  <c r="AK13" i="298" s="1"/>
  <c r="Q12" i="298"/>
  <c r="Q18" i="298" s="1"/>
  <c r="AA12" i="298" s="1"/>
  <c r="AK12" i="298" s="1"/>
  <c r="N12" i="298"/>
  <c r="N18" i="298" s="1"/>
  <c r="Z13" i="298" s="1"/>
  <c r="M12" i="298"/>
  <c r="M18" i="298" s="1"/>
  <c r="Z12" i="298" s="1"/>
  <c r="L12" i="298"/>
  <c r="H12" i="298"/>
  <c r="C12" i="298"/>
  <c r="BO94" i="297"/>
  <c r="BN94" i="297"/>
  <c r="BM94" i="297"/>
  <c r="BL94" i="297"/>
  <c r="BK94" i="297"/>
  <c r="BJ94" i="297"/>
  <c r="BO93" i="297"/>
  <c r="BN93" i="297"/>
  <c r="BM93" i="297"/>
  <c r="BL93" i="297"/>
  <c r="BK93" i="297"/>
  <c r="BJ93" i="297"/>
  <c r="BO92" i="297"/>
  <c r="BN92" i="297"/>
  <c r="BM92" i="297"/>
  <c r="BL92" i="297"/>
  <c r="BK92" i="297"/>
  <c r="BJ92" i="297"/>
  <c r="BO91" i="297"/>
  <c r="BN91" i="297"/>
  <c r="BM91" i="297"/>
  <c r="BL91" i="297"/>
  <c r="BK91" i="297"/>
  <c r="BJ91" i="297"/>
  <c r="BO90" i="297"/>
  <c r="BN90" i="297"/>
  <c r="BM90" i="297"/>
  <c r="BL90" i="297"/>
  <c r="BK90" i="297"/>
  <c r="BJ90" i="297"/>
  <c r="BO89" i="297"/>
  <c r="BN89" i="297"/>
  <c r="BM89" i="297"/>
  <c r="BL89" i="297"/>
  <c r="BK89" i="297"/>
  <c r="BJ89" i="297"/>
  <c r="C74" i="297"/>
  <c r="BO72" i="297"/>
  <c r="BN72" i="297"/>
  <c r="BM72" i="297"/>
  <c r="BL72" i="297"/>
  <c r="BK72" i="297"/>
  <c r="BJ72" i="297"/>
  <c r="W72" i="297"/>
  <c r="V72" i="297"/>
  <c r="S72" i="297"/>
  <c r="R72" i="297"/>
  <c r="O72" i="297"/>
  <c r="N72" i="297"/>
  <c r="L72" i="297"/>
  <c r="BO71" i="297"/>
  <c r="BN71" i="297"/>
  <c r="BM71" i="297"/>
  <c r="BL71" i="297"/>
  <c r="BK71" i="297"/>
  <c r="BJ71" i="297"/>
  <c r="X71" i="297"/>
  <c r="U71" i="297"/>
  <c r="T71" i="297"/>
  <c r="Q71" i="297"/>
  <c r="P71" i="297"/>
  <c r="M71" i="297"/>
  <c r="L71" i="297"/>
  <c r="BO70" i="297"/>
  <c r="BN70" i="297"/>
  <c r="BM70" i="297"/>
  <c r="BL70" i="297"/>
  <c r="BK70" i="297"/>
  <c r="BJ70" i="297"/>
  <c r="X70" i="297"/>
  <c r="V70" i="297"/>
  <c r="T70" i="297"/>
  <c r="R70" i="297"/>
  <c r="P70" i="297"/>
  <c r="N70" i="297"/>
  <c r="L70" i="297"/>
  <c r="BO69" i="297"/>
  <c r="BN69" i="297"/>
  <c r="BM69" i="297"/>
  <c r="BL69" i="297"/>
  <c r="BK69" i="297"/>
  <c r="BJ69" i="297"/>
  <c r="W69" i="297"/>
  <c r="U69" i="297"/>
  <c r="S69" i="297"/>
  <c r="Q69" i="297"/>
  <c r="O69" i="297"/>
  <c r="M69" i="297"/>
  <c r="L69" i="297"/>
  <c r="BO68" i="297"/>
  <c r="BN68" i="297"/>
  <c r="BM68" i="297"/>
  <c r="BL68" i="297"/>
  <c r="BK68" i="297"/>
  <c r="BJ68" i="297"/>
  <c r="X68" i="297"/>
  <c r="W68" i="297"/>
  <c r="T68" i="297"/>
  <c r="S68" i="297"/>
  <c r="P68" i="297"/>
  <c r="O68" i="297"/>
  <c r="L68" i="297"/>
  <c r="H68" i="297"/>
  <c r="AI70" i="297" s="1"/>
  <c r="C68" i="297"/>
  <c r="BO67" i="297"/>
  <c r="BN67" i="297"/>
  <c r="BM67" i="297"/>
  <c r="BL67" i="297"/>
  <c r="BK67" i="297"/>
  <c r="BJ67" i="297"/>
  <c r="V67" i="297"/>
  <c r="V73" i="297" s="1"/>
  <c r="AB68" i="297" s="1"/>
  <c r="AL68" i="297" s="1"/>
  <c r="AW68" i="297" s="1"/>
  <c r="U67" i="297"/>
  <c r="U73" i="297" s="1"/>
  <c r="AB67" i="297" s="1"/>
  <c r="AL67" i="297" s="1"/>
  <c r="AW67" i="297" s="1"/>
  <c r="R67" i="297"/>
  <c r="R73" i="297" s="1"/>
  <c r="AA68" i="297" s="1"/>
  <c r="AK68" i="297" s="1"/>
  <c r="Q67" i="297"/>
  <c r="Q73" i="297" s="1"/>
  <c r="AA67" i="297" s="1"/>
  <c r="AK67" i="297" s="1"/>
  <c r="N67" i="297"/>
  <c r="N73" i="297" s="1"/>
  <c r="Z68" i="297" s="1"/>
  <c r="M67" i="297"/>
  <c r="M73" i="297" s="1"/>
  <c r="Z67" i="297" s="1"/>
  <c r="L67" i="297"/>
  <c r="H67" i="297"/>
  <c r="C67" i="297"/>
  <c r="BO61" i="297"/>
  <c r="BN61" i="297"/>
  <c r="BM61" i="297"/>
  <c r="BL61" i="297"/>
  <c r="BK61" i="297"/>
  <c r="BJ61" i="297"/>
  <c r="W61" i="297"/>
  <c r="V61" i="297"/>
  <c r="S61" i="297"/>
  <c r="R61" i="297"/>
  <c r="O61" i="297"/>
  <c r="N61" i="297"/>
  <c r="L61" i="297"/>
  <c r="BO60" i="297"/>
  <c r="BN60" i="297"/>
  <c r="BM60" i="297"/>
  <c r="BL60" i="297"/>
  <c r="BK60" i="297"/>
  <c r="BJ60" i="297"/>
  <c r="X60" i="297"/>
  <c r="U60" i="297"/>
  <c r="T60" i="297"/>
  <c r="Q60" i="297"/>
  <c r="P60" i="297"/>
  <c r="M60" i="297"/>
  <c r="L60" i="297"/>
  <c r="BO59" i="297"/>
  <c r="BN59" i="297"/>
  <c r="BM59" i="297"/>
  <c r="BL59" i="297"/>
  <c r="BK59" i="297"/>
  <c r="BJ59" i="297"/>
  <c r="X59" i="297"/>
  <c r="V59" i="297"/>
  <c r="T59" i="297"/>
  <c r="R59" i="297"/>
  <c r="P59" i="297"/>
  <c r="N59" i="297"/>
  <c r="L59" i="297"/>
  <c r="BO58" i="297"/>
  <c r="BN58" i="297"/>
  <c r="BM58" i="297"/>
  <c r="BL58" i="297"/>
  <c r="BK58" i="297"/>
  <c r="BJ58" i="297"/>
  <c r="W58" i="297"/>
  <c r="U58" i="297"/>
  <c r="S58" i="297"/>
  <c r="Q58" i="297"/>
  <c r="O58" i="297"/>
  <c r="M58" i="297"/>
  <c r="L58" i="297"/>
  <c r="BO57" i="297"/>
  <c r="BN57" i="297"/>
  <c r="BM57" i="297"/>
  <c r="BL57" i="297"/>
  <c r="BK57" i="297"/>
  <c r="BJ57" i="297"/>
  <c r="X57" i="297"/>
  <c r="X62" i="297" s="1"/>
  <c r="AB59" i="297" s="1"/>
  <c r="AL59" i="297" s="1"/>
  <c r="AW59" i="297" s="1"/>
  <c r="W57" i="297"/>
  <c r="W62" i="297" s="1"/>
  <c r="AB58" i="297" s="1"/>
  <c r="AL58" i="297" s="1"/>
  <c r="AW58" i="297" s="1"/>
  <c r="T57" i="297"/>
  <c r="T62" i="297" s="1"/>
  <c r="AA59" i="297" s="1"/>
  <c r="AK59" i="297" s="1"/>
  <c r="S57" i="297"/>
  <c r="S62" i="297" s="1"/>
  <c r="AA58" i="297" s="1"/>
  <c r="AK58" i="297" s="1"/>
  <c r="P57" i="297"/>
  <c r="P62" i="297" s="1"/>
  <c r="Z59" i="297" s="1"/>
  <c r="O57" i="297"/>
  <c r="O62" i="297" s="1"/>
  <c r="Z58" i="297" s="1"/>
  <c r="L57" i="297"/>
  <c r="H57" i="297"/>
  <c r="C57" i="297"/>
  <c r="BO56" i="297"/>
  <c r="BN56" i="297"/>
  <c r="BM56" i="297"/>
  <c r="BL56" i="297"/>
  <c r="BK56" i="297"/>
  <c r="BJ56" i="297"/>
  <c r="V56" i="297"/>
  <c r="V62" i="297" s="1"/>
  <c r="AB57" i="297" s="1"/>
  <c r="AL57" i="297" s="1"/>
  <c r="AW57" i="297" s="1"/>
  <c r="U56" i="297"/>
  <c r="U62" i="297" s="1"/>
  <c r="AB56" i="297" s="1"/>
  <c r="AL56" i="297" s="1"/>
  <c r="AW56" i="297" s="1"/>
  <c r="R56" i="297"/>
  <c r="R62" i="297" s="1"/>
  <c r="AA57" i="297" s="1"/>
  <c r="AK57" i="297" s="1"/>
  <c r="Q56" i="297"/>
  <c r="Q62" i="297" s="1"/>
  <c r="AA56" i="297" s="1"/>
  <c r="AK56" i="297" s="1"/>
  <c r="N56" i="297"/>
  <c r="N62" i="297" s="1"/>
  <c r="Z57" i="297" s="1"/>
  <c r="M56" i="297"/>
  <c r="M62" i="297" s="1"/>
  <c r="Z56" i="297" s="1"/>
  <c r="L56" i="297"/>
  <c r="H56" i="297"/>
  <c r="C56" i="297"/>
  <c r="BO50" i="297"/>
  <c r="BN50" i="297"/>
  <c r="BM50" i="297"/>
  <c r="BL50" i="297"/>
  <c r="BK50" i="297"/>
  <c r="BJ50" i="297"/>
  <c r="W50" i="297"/>
  <c r="V50" i="297"/>
  <c r="S50" i="297"/>
  <c r="R50" i="297"/>
  <c r="O50" i="297"/>
  <c r="N50" i="297"/>
  <c r="L50" i="297"/>
  <c r="BO49" i="297"/>
  <c r="BN49" i="297"/>
  <c r="BM49" i="297"/>
  <c r="BL49" i="297"/>
  <c r="BK49" i="297"/>
  <c r="BJ49" i="297"/>
  <c r="X49" i="297"/>
  <c r="U49" i="297"/>
  <c r="T49" i="297"/>
  <c r="Q49" i="297"/>
  <c r="P49" i="297"/>
  <c r="M49" i="297"/>
  <c r="L49" i="297"/>
  <c r="BO48" i="297"/>
  <c r="BN48" i="297"/>
  <c r="BM48" i="297"/>
  <c r="BL48" i="297"/>
  <c r="BK48" i="297"/>
  <c r="BJ48" i="297"/>
  <c r="X48" i="297"/>
  <c r="V48" i="297"/>
  <c r="T48" i="297"/>
  <c r="R48" i="297"/>
  <c r="P48" i="297"/>
  <c r="N48" i="297"/>
  <c r="L48" i="297"/>
  <c r="BO47" i="297"/>
  <c r="BN47" i="297"/>
  <c r="BM47" i="297"/>
  <c r="BL47" i="297"/>
  <c r="BK47" i="297"/>
  <c r="BJ47" i="297"/>
  <c r="W47" i="297"/>
  <c r="U47" i="297"/>
  <c r="S47" i="297"/>
  <c r="Q47" i="297"/>
  <c r="O47" i="297"/>
  <c r="M47" i="297"/>
  <c r="L47" i="297"/>
  <c r="BO46" i="297"/>
  <c r="BN46" i="297"/>
  <c r="BM46" i="297"/>
  <c r="BL46" i="297"/>
  <c r="BK46" i="297"/>
  <c r="BJ46" i="297"/>
  <c r="X46" i="297"/>
  <c r="X51" i="297" s="1"/>
  <c r="AB48" i="297" s="1"/>
  <c r="AL48" i="297" s="1"/>
  <c r="AW48" i="297" s="1"/>
  <c r="W46" i="297"/>
  <c r="W51" i="297" s="1"/>
  <c r="AB47" i="297" s="1"/>
  <c r="AL47" i="297" s="1"/>
  <c r="AW47" i="297" s="1"/>
  <c r="T46" i="297"/>
  <c r="T51" i="297" s="1"/>
  <c r="AA48" i="297" s="1"/>
  <c r="AK48" i="297" s="1"/>
  <c r="S46" i="297"/>
  <c r="S51" i="297" s="1"/>
  <c r="AA47" i="297" s="1"/>
  <c r="AK47" i="297" s="1"/>
  <c r="P46" i="297"/>
  <c r="P51" i="297" s="1"/>
  <c r="Z48" i="297" s="1"/>
  <c r="O46" i="297"/>
  <c r="O51" i="297" s="1"/>
  <c r="Z47" i="297" s="1"/>
  <c r="L46" i="297"/>
  <c r="H46" i="297"/>
  <c r="C46" i="297"/>
  <c r="BO45" i="297"/>
  <c r="BN45" i="297"/>
  <c r="BM45" i="297"/>
  <c r="BL45" i="297"/>
  <c r="BK45" i="297"/>
  <c r="BJ45" i="297"/>
  <c r="V45" i="297"/>
  <c r="V51" i="297" s="1"/>
  <c r="AB46" i="297" s="1"/>
  <c r="AL46" i="297" s="1"/>
  <c r="AW46" i="297" s="1"/>
  <c r="U45" i="297"/>
  <c r="U51" i="297" s="1"/>
  <c r="AB45" i="297" s="1"/>
  <c r="AL45" i="297" s="1"/>
  <c r="AW45" i="297" s="1"/>
  <c r="R45" i="297"/>
  <c r="R51" i="297" s="1"/>
  <c r="AA46" i="297" s="1"/>
  <c r="AK46" i="297" s="1"/>
  <c r="Q45" i="297"/>
  <c r="Q51" i="297" s="1"/>
  <c r="AA45" i="297" s="1"/>
  <c r="AK45" i="297" s="1"/>
  <c r="N45" i="297"/>
  <c r="N51" i="297" s="1"/>
  <c r="Z46" i="297" s="1"/>
  <c r="M45" i="297"/>
  <c r="M51" i="297" s="1"/>
  <c r="Z45" i="297" s="1"/>
  <c r="L45" i="297"/>
  <c r="H45" i="297"/>
  <c r="C45" i="297"/>
  <c r="BO39" i="297"/>
  <c r="BN39" i="297"/>
  <c r="BM39" i="297"/>
  <c r="BL39" i="297"/>
  <c r="BK39" i="297"/>
  <c r="BJ39" i="297"/>
  <c r="W39" i="297"/>
  <c r="V39" i="297"/>
  <c r="S39" i="297"/>
  <c r="R39" i="297"/>
  <c r="O39" i="297"/>
  <c r="N39" i="297"/>
  <c r="L39" i="297"/>
  <c r="BO38" i="297"/>
  <c r="BN38" i="297"/>
  <c r="BM38" i="297"/>
  <c r="BL38" i="297"/>
  <c r="BK38" i="297"/>
  <c r="BJ38" i="297"/>
  <c r="X38" i="297"/>
  <c r="U38" i="297"/>
  <c r="T38" i="297"/>
  <c r="Q38" i="297"/>
  <c r="P38" i="297"/>
  <c r="M38" i="297"/>
  <c r="L38" i="297"/>
  <c r="BO37" i="297"/>
  <c r="BN37" i="297"/>
  <c r="BM37" i="297"/>
  <c r="BL37" i="297"/>
  <c r="BK37" i="297"/>
  <c r="BJ37" i="297"/>
  <c r="X37" i="297"/>
  <c r="V37" i="297"/>
  <c r="T37" i="297"/>
  <c r="R37" i="297"/>
  <c r="P37" i="297"/>
  <c r="N37" i="297"/>
  <c r="L37" i="297"/>
  <c r="BO36" i="297"/>
  <c r="BN36" i="297"/>
  <c r="BM36" i="297"/>
  <c r="BL36" i="297"/>
  <c r="BK36" i="297"/>
  <c r="BJ36" i="297"/>
  <c r="W36" i="297"/>
  <c r="U36" i="297"/>
  <c r="S36" i="297"/>
  <c r="Q36" i="297"/>
  <c r="O36" i="297"/>
  <c r="M36" i="297"/>
  <c r="L36" i="297"/>
  <c r="BO35" i="297"/>
  <c r="BN35" i="297"/>
  <c r="BM35" i="297"/>
  <c r="BL35" i="297"/>
  <c r="BK35" i="297"/>
  <c r="BJ35" i="297"/>
  <c r="X35" i="297"/>
  <c r="X40" i="297" s="1"/>
  <c r="AB37" i="297" s="1"/>
  <c r="AL37" i="297" s="1"/>
  <c r="AW37" i="297" s="1"/>
  <c r="W35" i="297"/>
  <c r="W40" i="297" s="1"/>
  <c r="AB36" i="297" s="1"/>
  <c r="AL36" i="297" s="1"/>
  <c r="AW36" i="297" s="1"/>
  <c r="T35" i="297"/>
  <c r="T40" i="297" s="1"/>
  <c r="AA37" i="297" s="1"/>
  <c r="AK37" i="297" s="1"/>
  <c r="S35" i="297"/>
  <c r="S40" i="297" s="1"/>
  <c r="AA36" i="297" s="1"/>
  <c r="AK36" i="297" s="1"/>
  <c r="P35" i="297"/>
  <c r="P40" i="297" s="1"/>
  <c r="Z37" i="297" s="1"/>
  <c r="O35" i="297"/>
  <c r="O40" i="297" s="1"/>
  <c r="Z36" i="297" s="1"/>
  <c r="L35" i="297"/>
  <c r="H35" i="297"/>
  <c r="C35" i="297"/>
  <c r="AI36" i="297" s="1"/>
  <c r="BO34" i="297"/>
  <c r="BN34" i="297"/>
  <c r="BM34" i="297"/>
  <c r="BL34" i="297"/>
  <c r="BK34" i="297"/>
  <c r="BJ34" i="297"/>
  <c r="V34" i="297"/>
  <c r="V40" i="297" s="1"/>
  <c r="AB35" i="297" s="1"/>
  <c r="AL35" i="297" s="1"/>
  <c r="AW35" i="297" s="1"/>
  <c r="U34" i="297"/>
  <c r="U40" i="297" s="1"/>
  <c r="AB34" i="297" s="1"/>
  <c r="AL34" i="297" s="1"/>
  <c r="AW34" i="297" s="1"/>
  <c r="R34" i="297"/>
  <c r="R40" i="297" s="1"/>
  <c r="AA35" i="297" s="1"/>
  <c r="AK35" i="297" s="1"/>
  <c r="Q34" i="297"/>
  <c r="Q40" i="297" s="1"/>
  <c r="AA34" i="297" s="1"/>
  <c r="AK34" i="297" s="1"/>
  <c r="N34" i="297"/>
  <c r="N40" i="297" s="1"/>
  <c r="Z35" i="297" s="1"/>
  <c r="M34" i="297"/>
  <c r="M40" i="297" s="1"/>
  <c r="Z34" i="297" s="1"/>
  <c r="L34" i="297"/>
  <c r="H34" i="297"/>
  <c r="C34" i="297"/>
  <c r="BO28" i="297"/>
  <c r="BN28" i="297"/>
  <c r="BM28" i="297"/>
  <c r="BL28" i="297"/>
  <c r="BK28" i="297"/>
  <c r="BJ28" i="297"/>
  <c r="W28" i="297"/>
  <c r="V28" i="297"/>
  <c r="S28" i="297"/>
  <c r="R28" i="297"/>
  <c r="O28" i="297"/>
  <c r="N28" i="297"/>
  <c r="L28" i="297"/>
  <c r="BO27" i="297"/>
  <c r="BN27" i="297"/>
  <c r="BM27" i="297"/>
  <c r="BL27" i="297"/>
  <c r="BK27" i="297"/>
  <c r="BJ27" i="297"/>
  <c r="BP27" i="297" s="1"/>
  <c r="X27" i="297"/>
  <c r="U27" i="297"/>
  <c r="T27" i="297"/>
  <c r="Q27" i="297"/>
  <c r="P27" i="297"/>
  <c r="M27" i="297"/>
  <c r="L27" i="297"/>
  <c r="BO26" i="297"/>
  <c r="BN26" i="297"/>
  <c r="BM26" i="297"/>
  <c r="BL26" i="297"/>
  <c r="BK26" i="297"/>
  <c r="BJ26" i="297"/>
  <c r="X26" i="297"/>
  <c r="V26" i="297"/>
  <c r="T26" i="297"/>
  <c r="R26" i="297"/>
  <c r="P26" i="297"/>
  <c r="N26" i="297"/>
  <c r="L26" i="297"/>
  <c r="BO25" i="297"/>
  <c r="BN25" i="297"/>
  <c r="BM25" i="297"/>
  <c r="BL25" i="297"/>
  <c r="BK25" i="297"/>
  <c r="BJ25" i="297"/>
  <c r="W25" i="297"/>
  <c r="U25" i="297"/>
  <c r="S25" i="297"/>
  <c r="Q25" i="297"/>
  <c r="O25" i="297"/>
  <c r="M25" i="297"/>
  <c r="L25" i="297"/>
  <c r="BO24" i="297"/>
  <c r="BN24" i="297"/>
  <c r="BM24" i="297"/>
  <c r="BL24" i="297"/>
  <c r="BK24" i="297"/>
  <c r="BJ24" i="297"/>
  <c r="X24" i="297"/>
  <c r="X29" i="297" s="1"/>
  <c r="AB26" i="297" s="1"/>
  <c r="AL26" i="297" s="1"/>
  <c r="AW26" i="297" s="1"/>
  <c r="W24" i="297"/>
  <c r="W29" i="297" s="1"/>
  <c r="AB25" i="297" s="1"/>
  <c r="AL25" i="297" s="1"/>
  <c r="AW25" i="297" s="1"/>
  <c r="T24" i="297"/>
  <c r="T29" i="297" s="1"/>
  <c r="AA26" i="297" s="1"/>
  <c r="AK26" i="297" s="1"/>
  <c r="S24" i="297"/>
  <c r="S29" i="297" s="1"/>
  <c r="AA25" i="297" s="1"/>
  <c r="AK25" i="297" s="1"/>
  <c r="P24" i="297"/>
  <c r="P29" i="297" s="1"/>
  <c r="Z26" i="297" s="1"/>
  <c r="O24" i="297"/>
  <c r="O29" i="297" s="1"/>
  <c r="Z25" i="297" s="1"/>
  <c r="L24" i="297"/>
  <c r="H24" i="297"/>
  <c r="C24" i="297"/>
  <c r="BO23" i="297"/>
  <c r="BN23" i="297"/>
  <c r="BM23" i="297"/>
  <c r="BL23" i="297"/>
  <c r="BK23" i="297"/>
  <c r="BJ23" i="297"/>
  <c r="V23" i="297"/>
  <c r="V29" i="297" s="1"/>
  <c r="AB24" i="297" s="1"/>
  <c r="AL24" i="297" s="1"/>
  <c r="AW24" i="297" s="1"/>
  <c r="U23" i="297"/>
  <c r="U29" i="297" s="1"/>
  <c r="AB23" i="297" s="1"/>
  <c r="AL23" i="297" s="1"/>
  <c r="AW23" i="297" s="1"/>
  <c r="R23" i="297"/>
  <c r="R29" i="297" s="1"/>
  <c r="AA24" i="297" s="1"/>
  <c r="AK24" i="297" s="1"/>
  <c r="Q23" i="297"/>
  <c r="Q29" i="297" s="1"/>
  <c r="AA23" i="297" s="1"/>
  <c r="AK23" i="297" s="1"/>
  <c r="N23" i="297"/>
  <c r="N29" i="297" s="1"/>
  <c r="Z24" i="297" s="1"/>
  <c r="M23" i="297"/>
  <c r="M29" i="297" s="1"/>
  <c r="Z23" i="297" s="1"/>
  <c r="L23" i="297"/>
  <c r="H23" i="297"/>
  <c r="C23" i="297"/>
  <c r="BO17" i="297"/>
  <c r="BN17" i="297"/>
  <c r="BM17" i="297"/>
  <c r="BL17" i="297"/>
  <c r="BK17" i="297"/>
  <c r="BJ17" i="297"/>
  <c r="W17" i="297"/>
  <c r="V17" i="297"/>
  <c r="S17" i="297"/>
  <c r="R17" i="297"/>
  <c r="O17" i="297"/>
  <c r="N17" i="297"/>
  <c r="L17" i="297"/>
  <c r="BO16" i="297"/>
  <c r="BN16" i="297"/>
  <c r="BM16" i="297"/>
  <c r="BL16" i="297"/>
  <c r="BK16" i="297"/>
  <c r="BJ16" i="297"/>
  <c r="X16" i="297"/>
  <c r="U16" i="297"/>
  <c r="T16" i="297"/>
  <c r="Q16" i="297"/>
  <c r="P16" i="297"/>
  <c r="M16" i="297"/>
  <c r="L16" i="297"/>
  <c r="BO15" i="297"/>
  <c r="BN15" i="297"/>
  <c r="BM15" i="297"/>
  <c r="BL15" i="297"/>
  <c r="BK15" i="297"/>
  <c r="BJ15" i="297"/>
  <c r="X15" i="297"/>
  <c r="V15" i="297"/>
  <c r="T15" i="297"/>
  <c r="R15" i="297"/>
  <c r="P15" i="297"/>
  <c r="N15" i="297"/>
  <c r="L15" i="297"/>
  <c r="BO14" i="297"/>
  <c r="BN14" i="297"/>
  <c r="BM14" i="297"/>
  <c r="BL14" i="297"/>
  <c r="BK14" i="297"/>
  <c r="BJ14" i="297"/>
  <c r="W14" i="297"/>
  <c r="U14" i="297"/>
  <c r="S14" i="297"/>
  <c r="Q14" i="297"/>
  <c r="O14" i="297"/>
  <c r="M14" i="297"/>
  <c r="L14" i="297"/>
  <c r="BO13" i="297"/>
  <c r="BN13" i="297"/>
  <c r="BM13" i="297"/>
  <c r="BL13" i="297"/>
  <c r="BK13" i="297"/>
  <c r="BJ13" i="297"/>
  <c r="X13" i="297"/>
  <c r="X18" i="297" s="1"/>
  <c r="AB15" i="297" s="1"/>
  <c r="AL15" i="297" s="1"/>
  <c r="AW15" i="297" s="1"/>
  <c r="W13" i="297"/>
  <c r="W18" i="297" s="1"/>
  <c r="AB14" i="297" s="1"/>
  <c r="AL14" i="297" s="1"/>
  <c r="AW14" i="297" s="1"/>
  <c r="T13" i="297"/>
  <c r="T18" i="297" s="1"/>
  <c r="AA15" i="297" s="1"/>
  <c r="AK15" i="297" s="1"/>
  <c r="S13" i="297"/>
  <c r="S18" i="297" s="1"/>
  <c r="AA14" i="297" s="1"/>
  <c r="AK14" i="297" s="1"/>
  <c r="P13" i="297"/>
  <c r="P18" i="297" s="1"/>
  <c r="Z15" i="297" s="1"/>
  <c r="O13" i="297"/>
  <c r="O18" i="297" s="1"/>
  <c r="Z14" i="297" s="1"/>
  <c r="L13" i="297"/>
  <c r="H13" i="297"/>
  <c r="AI15" i="297" s="1"/>
  <c r="C13" i="297"/>
  <c r="BO12" i="297"/>
  <c r="BN12" i="297"/>
  <c r="BM12" i="297"/>
  <c r="BL12" i="297"/>
  <c r="BK12" i="297"/>
  <c r="BJ12" i="297"/>
  <c r="V12" i="297"/>
  <c r="V18" i="297" s="1"/>
  <c r="AB13" i="297" s="1"/>
  <c r="AL13" i="297" s="1"/>
  <c r="AW13" i="297" s="1"/>
  <c r="U12" i="297"/>
  <c r="U18" i="297" s="1"/>
  <c r="AB12" i="297" s="1"/>
  <c r="AL12" i="297" s="1"/>
  <c r="AW12" i="297" s="1"/>
  <c r="R12" i="297"/>
  <c r="R18" i="297" s="1"/>
  <c r="AA13" i="297" s="1"/>
  <c r="AK13" i="297" s="1"/>
  <c r="Q12" i="297"/>
  <c r="Q18" i="297" s="1"/>
  <c r="AA12" i="297" s="1"/>
  <c r="AK12" i="297" s="1"/>
  <c r="N12" i="297"/>
  <c r="N18" i="297" s="1"/>
  <c r="Z13" i="297" s="1"/>
  <c r="M12" i="297"/>
  <c r="M18" i="297" s="1"/>
  <c r="Z12" i="297" s="1"/>
  <c r="L12" i="297"/>
  <c r="H12" i="297"/>
  <c r="C12" i="297"/>
  <c r="BO94" i="296"/>
  <c r="BN94" i="296"/>
  <c r="BM94" i="296"/>
  <c r="BL94" i="296"/>
  <c r="BK94" i="296"/>
  <c r="BJ94" i="296"/>
  <c r="BO93" i="296"/>
  <c r="BN93" i="296"/>
  <c r="BM93" i="296"/>
  <c r="BL93" i="296"/>
  <c r="BK93" i="296"/>
  <c r="BJ93" i="296"/>
  <c r="BO92" i="296"/>
  <c r="BN92" i="296"/>
  <c r="BM92" i="296"/>
  <c r="BL92" i="296"/>
  <c r="BK92" i="296"/>
  <c r="BJ92" i="296"/>
  <c r="BO91" i="296"/>
  <c r="BN91" i="296"/>
  <c r="BM91" i="296"/>
  <c r="BL91" i="296"/>
  <c r="BK91" i="296"/>
  <c r="BJ91" i="296"/>
  <c r="BO90" i="296"/>
  <c r="BN90" i="296"/>
  <c r="BM90" i="296"/>
  <c r="BL90" i="296"/>
  <c r="BK90" i="296"/>
  <c r="BJ90" i="296"/>
  <c r="BO89" i="296"/>
  <c r="BN89" i="296"/>
  <c r="BM89" i="296"/>
  <c r="BL89" i="296"/>
  <c r="BK89" i="296"/>
  <c r="BJ89" i="296"/>
  <c r="C74" i="296"/>
  <c r="BO72" i="296"/>
  <c r="BN72" i="296"/>
  <c r="BM72" i="296"/>
  <c r="BL72" i="296"/>
  <c r="BK72" i="296"/>
  <c r="BJ72" i="296"/>
  <c r="W72" i="296"/>
  <c r="V72" i="296"/>
  <c r="S72" i="296"/>
  <c r="R72" i="296"/>
  <c r="O72" i="296"/>
  <c r="N72" i="296"/>
  <c r="L72" i="296"/>
  <c r="BO71" i="296"/>
  <c r="BN71" i="296"/>
  <c r="BM71" i="296"/>
  <c r="BL71" i="296"/>
  <c r="BK71" i="296"/>
  <c r="BJ71" i="296"/>
  <c r="X71" i="296"/>
  <c r="U71" i="296"/>
  <c r="T71" i="296"/>
  <c r="Q71" i="296"/>
  <c r="P71" i="296"/>
  <c r="M71" i="296"/>
  <c r="L71" i="296"/>
  <c r="BO70" i="296"/>
  <c r="BN70" i="296"/>
  <c r="BM70" i="296"/>
  <c r="BL70" i="296"/>
  <c r="BK70" i="296"/>
  <c r="BJ70" i="296"/>
  <c r="X70" i="296"/>
  <c r="V70" i="296"/>
  <c r="T70" i="296"/>
  <c r="R70" i="296"/>
  <c r="P70" i="296"/>
  <c r="N70" i="296"/>
  <c r="L70" i="296"/>
  <c r="BO69" i="296"/>
  <c r="BN69" i="296"/>
  <c r="BM69" i="296"/>
  <c r="BL69" i="296"/>
  <c r="BK69" i="296"/>
  <c r="BJ69" i="296"/>
  <c r="W69" i="296"/>
  <c r="U69" i="296"/>
  <c r="S69" i="296"/>
  <c r="Q69" i="296"/>
  <c r="O69" i="296"/>
  <c r="M69" i="296"/>
  <c r="L69" i="296"/>
  <c r="BO68" i="296"/>
  <c r="BN68" i="296"/>
  <c r="BM68" i="296"/>
  <c r="BL68" i="296"/>
  <c r="BK68" i="296"/>
  <c r="BJ68" i="296"/>
  <c r="X68" i="296"/>
  <c r="W68" i="296"/>
  <c r="T68" i="296"/>
  <c r="S68" i="296"/>
  <c r="P68" i="296"/>
  <c r="O68" i="296"/>
  <c r="L68" i="296"/>
  <c r="H68" i="296"/>
  <c r="C68" i="296"/>
  <c r="AI69" i="296" s="1"/>
  <c r="BO67" i="296"/>
  <c r="BN67" i="296"/>
  <c r="BM67" i="296"/>
  <c r="BL67" i="296"/>
  <c r="BK67" i="296"/>
  <c r="BJ67" i="296"/>
  <c r="V67" i="296"/>
  <c r="V73" i="296" s="1"/>
  <c r="AB68" i="296" s="1"/>
  <c r="AL68" i="296" s="1"/>
  <c r="AW68" i="296" s="1"/>
  <c r="U67" i="296"/>
  <c r="U73" i="296" s="1"/>
  <c r="AB67" i="296" s="1"/>
  <c r="AL67" i="296" s="1"/>
  <c r="AW67" i="296" s="1"/>
  <c r="R67" i="296"/>
  <c r="R73" i="296" s="1"/>
  <c r="AA68" i="296" s="1"/>
  <c r="AK68" i="296" s="1"/>
  <c r="Q67" i="296"/>
  <c r="Q73" i="296" s="1"/>
  <c r="AA67" i="296" s="1"/>
  <c r="AK67" i="296" s="1"/>
  <c r="N67" i="296"/>
  <c r="N73" i="296" s="1"/>
  <c r="Z68" i="296" s="1"/>
  <c r="M67" i="296"/>
  <c r="M73" i="296" s="1"/>
  <c r="Z67" i="296" s="1"/>
  <c r="L67" i="296"/>
  <c r="H67" i="296"/>
  <c r="C67" i="296"/>
  <c r="BO61" i="296"/>
  <c r="BN61" i="296"/>
  <c r="BM61" i="296"/>
  <c r="BL61" i="296"/>
  <c r="BK61" i="296"/>
  <c r="BJ61" i="296"/>
  <c r="W61" i="296"/>
  <c r="V61" i="296"/>
  <c r="S61" i="296"/>
  <c r="R61" i="296"/>
  <c r="O61" i="296"/>
  <c r="N61" i="296"/>
  <c r="L61" i="296"/>
  <c r="BO60" i="296"/>
  <c r="BN60" i="296"/>
  <c r="BM60" i="296"/>
  <c r="BL60" i="296"/>
  <c r="BK60" i="296"/>
  <c r="BJ60" i="296"/>
  <c r="X60" i="296"/>
  <c r="U60" i="296"/>
  <c r="T60" i="296"/>
  <c r="Q60" i="296"/>
  <c r="P60" i="296"/>
  <c r="M60" i="296"/>
  <c r="L60" i="296"/>
  <c r="BO59" i="296"/>
  <c r="BN59" i="296"/>
  <c r="BM59" i="296"/>
  <c r="BL59" i="296"/>
  <c r="BK59" i="296"/>
  <c r="BJ59" i="296"/>
  <c r="X59" i="296"/>
  <c r="V59" i="296"/>
  <c r="T59" i="296"/>
  <c r="R59" i="296"/>
  <c r="P59" i="296"/>
  <c r="N59" i="296"/>
  <c r="L59" i="296"/>
  <c r="BO58" i="296"/>
  <c r="BN58" i="296"/>
  <c r="BM58" i="296"/>
  <c r="BL58" i="296"/>
  <c r="BK58" i="296"/>
  <c r="BJ58" i="296"/>
  <c r="W58" i="296"/>
  <c r="U58" i="296"/>
  <c r="S58" i="296"/>
  <c r="Q58" i="296"/>
  <c r="O58" i="296"/>
  <c r="M58" i="296"/>
  <c r="L58" i="296"/>
  <c r="BO57" i="296"/>
  <c r="BN57" i="296"/>
  <c r="BM57" i="296"/>
  <c r="BL57" i="296"/>
  <c r="BK57" i="296"/>
  <c r="BJ57" i="296"/>
  <c r="X57" i="296"/>
  <c r="X62" i="296" s="1"/>
  <c r="AB59" i="296" s="1"/>
  <c r="AL59" i="296" s="1"/>
  <c r="AW59" i="296" s="1"/>
  <c r="W57" i="296"/>
  <c r="W62" i="296" s="1"/>
  <c r="AB58" i="296" s="1"/>
  <c r="AL58" i="296" s="1"/>
  <c r="AW58" i="296" s="1"/>
  <c r="T57" i="296"/>
  <c r="T62" i="296" s="1"/>
  <c r="AA59" i="296" s="1"/>
  <c r="AK59" i="296" s="1"/>
  <c r="S57" i="296"/>
  <c r="S62" i="296" s="1"/>
  <c r="AA58" i="296" s="1"/>
  <c r="AK58" i="296" s="1"/>
  <c r="P57" i="296"/>
  <c r="P62" i="296" s="1"/>
  <c r="Z59" i="296" s="1"/>
  <c r="O57" i="296"/>
  <c r="O62" i="296" s="1"/>
  <c r="Z58" i="296" s="1"/>
  <c r="L57" i="296"/>
  <c r="H57" i="296"/>
  <c r="C57" i="296"/>
  <c r="BO56" i="296"/>
  <c r="BN56" i="296"/>
  <c r="BM56" i="296"/>
  <c r="BL56" i="296"/>
  <c r="BK56" i="296"/>
  <c r="BJ56" i="296"/>
  <c r="V56" i="296"/>
  <c r="V62" i="296" s="1"/>
  <c r="AB57" i="296" s="1"/>
  <c r="AL57" i="296" s="1"/>
  <c r="AW57" i="296" s="1"/>
  <c r="U56" i="296"/>
  <c r="U62" i="296" s="1"/>
  <c r="AB56" i="296" s="1"/>
  <c r="AL56" i="296" s="1"/>
  <c r="AW56" i="296" s="1"/>
  <c r="R56" i="296"/>
  <c r="R62" i="296" s="1"/>
  <c r="AA57" i="296" s="1"/>
  <c r="AK57" i="296" s="1"/>
  <c r="Q56" i="296"/>
  <c r="Q62" i="296" s="1"/>
  <c r="AA56" i="296" s="1"/>
  <c r="AK56" i="296" s="1"/>
  <c r="N56" i="296"/>
  <c r="N62" i="296" s="1"/>
  <c r="Z57" i="296" s="1"/>
  <c r="M56" i="296"/>
  <c r="M62" i="296" s="1"/>
  <c r="Z56" i="296" s="1"/>
  <c r="L56" i="296"/>
  <c r="H56" i="296"/>
  <c r="C56" i="296"/>
  <c r="BO50" i="296"/>
  <c r="BN50" i="296"/>
  <c r="BM50" i="296"/>
  <c r="BL50" i="296"/>
  <c r="BK50" i="296"/>
  <c r="BJ50" i="296"/>
  <c r="W50" i="296"/>
  <c r="V50" i="296"/>
  <c r="S50" i="296"/>
  <c r="R50" i="296"/>
  <c r="O50" i="296"/>
  <c r="N50" i="296"/>
  <c r="L50" i="296"/>
  <c r="BO49" i="296"/>
  <c r="BN49" i="296"/>
  <c r="BM49" i="296"/>
  <c r="BL49" i="296"/>
  <c r="BK49" i="296"/>
  <c r="BJ49" i="296"/>
  <c r="X49" i="296"/>
  <c r="U49" i="296"/>
  <c r="T49" i="296"/>
  <c r="Q49" i="296"/>
  <c r="P49" i="296"/>
  <c r="M49" i="296"/>
  <c r="L49" i="296"/>
  <c r="BO48" i="296"/>
  <c r="BN48" i="296"/>
  <c r="BM48" i="296"/>
  <c r="BL48" i="296"/>
  <c r="BK48" i="296"/>
  <c r="BJ48" i="296"/>
  <c r="X48" i="296"/>
  <c r="V48" i="296"/>
  <c r="T48" i="296"/>
  <c r="R48" i="296"/>
  <c r="P48" i="296"/>
  <c r="N48" i="296"/>
  <c r="L48" i="296"/>
  <c r="BO47" i="296"/>
  <c r="BN47" i="296"/>
  <c r="BM47" i="296"/>
  <c r="BL47" i="296"/>
  <c r="BK47" i="296"/>
  <c r="BJ47" i="296"/>
  <c r="W47" i="296"/>
  <c r="U47" i="296"/>
  <c r="S47" i="296"/>
  <c r="Q47" i="296"/>
  <c r="O47" i="296"/>
  <c r="M47" i="296"/>
  <c r="L47" i="296"/>
  <c r="BO46" i="296"/>
  <c r="BN46" i="296"/>
  <c r="BM46" i="296"/>
  <c r="BL46" i="296"/>
  <c r="BK46" i="296"/>
  <c r="BJ46" i="296"/>
  <c r="X46" i="296"/>
  <c r="X51" i="296" s="1"/>
  <c r="AB48" i="296" s="1"/>
  <c r="AL48" i="296" s="1"/>
  <c r="AW48" i="296" s="1"/>
  <c r="W46" i="296"/>
  <c r="W51" i="296" s="1"/>
  <c r="AB47" i="296" s="1"/>
  <c r="AL47" i="296" s="1"/>
  <c r="AW47" i="296" s="1"/>
  <c r="T46" i="296"/>
  <c r="T51" i="296" s="1"/>
  <c r="AA48" i="296" s="1"/>
  <c r="AK48" i="296" s="1"/>
  <c r="S46" i="296"/>
  <c r="S51" i="296" s="1"/>
  <c r="AA47" i="296" s="1"/>
  <c r="AK47" i="296" s="1"/>
  <c r="P46" i="296"/>
  <c r="P51" i="296" s="1"/>
  <c r="Z48" i="296" s="1"/>
  <c r="O46" i="296"/>
  <c r="O51" i="296" s="1"/>
  <c r="Z47" i="296" s="1"/>
  <c r="L46" i="296"/>
  <c r="H46" i="296"/>
  <c r="C46" i="296"/>
  <c r="AI47" i="296" s="1"/>
  <c r="BO45" i="296"/>
  <c r="BN45" i="296"/>
  <c r="BM45" i="296"/>
  <c r="BL45" i="296"/>
  <c r="BK45" i="296"/>
  <c r="BJ45" i="296"/>
  <c r="V45" i="296"/>
  <c r="V51" i="296" s="1"/>
  <c r="AB46" i="296" s="1"/>
  <c r="AL46" i="296" s="1"/>
  <c r="AW46" i="296" s="1"/>
  <c r="U45" i="296"/>
  <c r="U51" i="296" s="1"/>
  <c r="AB45" i="296" s="1"/>
  <c r="AL45" i="296" s="1"/>
  <c r="AW45" i="296" s="1"/>
  <c r="R45" i="296"/>
  <c r="R51" i="296" s="1"/>
  <c r="AA46" i="296" s="1"/>
  <c r="AK46" i="296" s="1"/>
  <c r="Q45" i="296"/>
  <c r="Q51" i="296" s="1"/>
  <c r="AA45" i="296" s="1"/>
  <c r="AK45" i="296" s="1"/>
  <c r="N45" i="296"/>
  <c r="N51" i="296" s="1"/>
  <c r="Z46" i="296" s="1"/>
  <c r="M45" i="296"/>
  <c r="M51" i="296" s="1"/>
  <c r="Z45" i="296" s="1"/>
  <c r="L45" i="296"/>
  <c r="H45" i="296"/>
  <c r="C45" i="296"/>
  <c r="BO39" i="296"/>
  <c r="BN39" i="296"/>
  <c r="BM39" i="296"/>
  <c r="BL39" i="296"/>
  <c r="BK39" i="296"/>
  <c r="BJ39" i="296"/>
  <c r="W39" i="296"/>
  <c r="V39" i="296"/>
  <c r="S39" i="296"/>
  <c r="R39" i="296"/>
  <c r="O39" i="296"/>
  <c r="N39" i="296"/>
  <c r="L39" i="296"/>
  <c r="BO38" i="296"/>
  <c r="BN38" i="296"/>
  <c r="BM38" i="296"/>
  <c r="BL38" i="296"/>
  <c r="BK38" i="296"/>
  <c r="BJ38" i="296"/>
  <c r="X38" i="296"/>
  <c r="U38" i="296"/>
  <c r="T38" i="296"/>
  <c r="Q38" i="296"/>
  <c r="P38" i="296"/>
  <c r="M38" i="296"/>
  <c r="L38" i="296"/>
  <c r="BO37" i="296"/>
  <c r="BN37" i="296"/>
  <c r="BM37" i="296"/>
  <c r="BL37" i="296"/>
  <c r="BK37" i="296"/>
  <c r="BJ37" i="296"/>
  <c r="X37" i="296"/>
  <c r="V37" i="296"/>
  <c r="T37" i="296"/>
  <c r="R37" i="296"/>
  <c r="P37" i="296"/>
  <c r="N37" i="296"/>
  <c r="L37" i="296"/>
  <c r="BO36" i="296"/>
  <c r="BN36" i="296"/>
  <c r="BM36" i="296"/>
  <c r="BL36" i="296"/>
  <c r="BK36" i="296"/>
  <c r="BJ36" i="296"/>
  <c r="W36" i="296"/>
  <c r="U36" i="296"/>
  <c r="S36" i="296"/>
  <c r="Q36" i="296"/>
  <c r="O36" i="296"/>
  <c r="M36" i="296"/>
  <c r="L36" i="296"/>
  <c r="BO35" i="296"/>
  <c r="BN35" i="296"/>
  <c r="BM35" i="296"/>
  <c r="BL35" i="296"/>
  <c r="BK35" i="296"/>
  <c r="BJ35" i="296"/>
  <c r="X35" i="296"/>
  <c r="X40" i="296" s="1"/>
  <c r="AB37" i="296" s="1"/>
  <c r="AL37" i="296" s="1"/>
  <c r="AW37" i="296" s="1"/>
  <c r="W35" i="296"/>
  <c r="W40" i="296" s="1"/>
  <c r="AB36" i="296" s="1"/>
  <c r="AL36" i="296" s="1"/>
  <c r="AW36" i="296" s="1"/>
  <c r="T35" i="296"/>
  <c r="T40" i="296" s="1"/>
  <c r="AA37" i="296" s="1"/>
  <c r="AK37" i="296" s="1"/>
  <c r="S35" i="296"/>
  <c r="S40" i="296" s="1"/>
  <c r="AA36" i="296" s="1"/>
  <c r="AK36" i="296" s="1"/>
  <c r="P35" i="296"/>
  <c r="P40" i="296" s="1"/>
  <c r="Z37" i="296" s="1"/>
  <c r="O35" i="296"/>
  <c r="O40" i="296" s="1"/>
  <c r="Z36" i="296" s="1"/>
  <c r="L35" i="296"/>
  <c r="H35" i="296"/>
  <c r="AI37" i="296" s="1"/>
  <c r="C35" i="296"/>
  <c r="AI36" i="296" s="1"/>
  <c r="BO34" i="296"/>
  <c r="BN34" i="296"/>
  <c r="BM34" i="296"/>
  <c r="BL34" i="296"/>
  <c r="BK34" i="296"/>
  <c r="BJ34" i="296"/>
  <c r="V34" i="296"/>
  <c r="V40" i="296" s="1"/>
  <c r="AB35" i="296" s="1"/>
  <c r="AL35" i="296" s="1"/>
  <c r="AW35" i="296" s="1"/>
  <c r="U34" i="296"/>
  <c r="U40" i="296" s="1"/>
  <c r="AB34" i="296" s="1"/>
  <c r="AL34" i="296" s="1"/>
  <c r="AW34" i="296" s="1"/>
  <c r="R34" i="296"/>
  <c r="R40" i="296" s="1"/>
  <c r="AA35" i="296" s="1"/>
  <c r="AK35" i="296" s="1"/>
  <c r="Q34" i="296"/>
  <c r="Q40" i="296" s="1"/>
  <c r="AA34" i="296" s="1"/>
  <c r="AK34" i="296" s="1"/>
  <c r="N34" i="296"/>
  <c r="N40" i="296" s="1"/>
  <c r="Z35" i="296" s="1"/>
  <c r="M34" i="296"/>
  <c r="M40" i="296" s="1"/>
  <c r="Z34" i="296" s="1"/>
  <c r="L34" i="296"/>
  <c r="H34" i="296"/>
  <c r="AI35" i="296" s="1"/>
  <c r="C34" i="296"/>
  <c r="AI34" i="296" s="1"/>
  <c r="BO28" i="296"/>
  <c r="BN28" i="296"/>
  <c r="BM28" i="296"/>
  <c r="BL28" i="296"/>
  <c r="BK28" i="296"/>
  <c r="BJ28" i="296"/>
  <c r="W28" i="296"/>
  <c r="V28" i="296"/>
  <c r="S28" i="296"/>
  <c r="R28" i="296"/>
  <c r="O28" i="296"/>
  <c r="N28" i="296"/>
  <c r="L28" i="296"/>
  <c r="BO27" i="296"/>
  <c r="BN27" i="296"/>
  <c r="BM27" i="296"/>
  <c r="BL27" i="296"/>
  <c r="BK27" i="296"/>
  <c r="BJ27" i="296"/>
  <c r="X27" i="296"/>
  <c r="U27" i="296"/>
  <c r="T27" i="296"/>
  <c r="Q27" i="296"/>
  <c r="P27" i="296"/>
  <c r="M27" i="296"/>
  <c r="L27" i="296"/>
  <c r="BO26" i="296"/>
  <c r="BN26" i="296"/>
  <c r="BM26" i="296"/>
  <c r="BL26" i="296"/>
  <c r="BK26" i="296"/>
  <c r="BJ26" i="296"/>
  <c r="X26" i="296"/>
  <c r="V26" i="296"/>
  <c r="T26" i="296"/>
  <c r="R26" i="296"/>
  <c r="P26" i="296"/>
  <c r="N26" i="296"/>
  <c r="L26" i="296"/>
  <c r="BO25" i="296"/>
  <c r="BN25" i="296"/>
  <c r="BM25" i="296"/>
  <c r="BL25" i="296"/>
  <c r="BK25" i="296"/>
  <c r="BJ25" i="296"/>
  <c r="W25" i="296"/>
  <c r="U25" i="296"/>
  <c r="S25" i="296"/>
  <c r="Q25" i="296"/>
  <c r="O25" i="296"/>
  <c r="M25" i="296"/>
  <c r="L25" i="296"/>
  <c r="BO24" i="296"/>
  <c r="BN24" i="296"/>
  <c r="BM24" i="296"/>
  <c r="BL24" i="296"/>
  <c r="BK24" i="296"/>
  <c r="BJ24" i="296"/>
  <c r="X24" i="296"/>
  <c r="X29" i="296" s="1"/>
  <c r="AB26" i="296" s="1"/>
  <c r="AL26" i="296" s="1"/>
  <c r="AW26" i="296" s="1"/>
  <c r="W24" i="296"/>
  <c r="W29" i="296" s="1"/>
  <c r="AB25" i="296" s="1"/>
  <c r="AL25" i="296" s="1"/>
  <c r="AW25" i="296" s="1"/>
  <c r="T24" i="296"/>
  <c r="T29" i="296" s="1"/>
  <c r="AA26" i="296" s="1"/>
  <c r="AK26" i="296" s="1"/>
  <c r="S24" i="296"/>
  <c r="S29" i="296" s="1"/>
  <c r="AA25" i="296" s="1"/>
  <c r="AK25" i="296" s="1"/>
  <c r="P24" i="296"/>
  <c r="P29" i="296" s="1"/>
  <c r="Z26" i="296" s="1"/>
  <c r="O24" i="296"/>
  <c r="O29" i="296" s="1"/>
  <c r="Z25" i="296" s="1"/>
  <c r="L24" i="296"/>
  <c r="H24" i="296"/>
  <c r="C24" i="296"/>
  <c r="BO23" i="296"/>
  <c r="BN23" i="296"/>
  <c r="BM23" i="296"/>
  <c r="BL23" i="296"/>
  <c r="BK23" i="296"/>
  <c r="BJ23" i="296"/>
  <c r="V23" i="296"/>
  <c r="V29" i="296" s="1"/>
  <c r="AB24" i="296" s="1"/>
  <c r="AL24" i="296" s="1"/>
  <c r="AW24" i="296" s="1"/>
  <c r="U23" i="296"/>
  <c r="U29" i="296" s="1"/>
  <c r="AB23" i="296" s="1"/>
  <c r="AL23" i="296" s="1"/>
  <c r="AW23" i="296" s="1"/>
  <c r="R23" i="296"/>
  <c r="R29" i="296" s="1"/>
  <c r="AA24" i="296" s="1"/>
  <c r="AK24" i="296" s="1"/>
  <c r="Q23" i="296"/>
  <c r="Q29" i="296" s="1"/>
  <c r="AA23" i="296" s="1"/>
  <c r="AK23" i="296" s="1"/>
  <c r="N23" i="296"/>
  <c r="N29" i="296" s="1"/>
  <c r="Z24" i="296" s="1"/>
  <c r="M23" i="296"/>
  <c r="M29" i="296" s="1"/>
  <c r="Z23" i="296" s="1"/>
  <c r="L23" i="296"/>
  <c r="H23" i="296"/>
  <c r="C23" i="296"/>
  <c r="BO17" i="296"/>
  <c r="BN17" i="296"/>
  <c r="BM17" i="296"/>
  <c r="BL17" i="296"/>
  <c r="BK17" i="296"/>
  <c r="BJ17" i="296"/>
  <c r="W17" i="296"/>
  <c r="V17" i="296"/>
  <c r="S17" i="296"/>
  <c r="R17" i="296"/>
  <c r="O17" i="296"/>
  <c r="N17" i="296"/>
  <c r="L17" i="296"/>
  <c r="BO16" i="296"/>
  <c r="BN16" i="296"/>
  <c r="BM16" i="296"/>
  <c r="BL16" i="296"/>
  <c r="BK16" i="296"/>
  <c r="BJ16" i="296"/>
  <c r="X16" i="296"/>
  <c r="U16" i="296"/>
  <c r="T16" i="296"/>
  <c r="Q16" i="296"/>
  <c r="P16" i="296"/>
  <c r="M16" i="296"/>
  <c r="L16" i="296"/>
  <c r="BO15" i="296"/>
  <c r="BN15" i="296"/>
  <c r="BM15" i="296"/>
  <c r="BL15" i="296"/>
  <c r="BK15" i="296"/>
  <c r="BJ15" i="296"/>
  <c r="X15" i="296"/>
  <c r="V15" i="296"/>
  <c r="T15" i="296"/>
  <c r="R15" i="296"/>
  <c r="P15" i="296"/>
  <c r="N15" i="296"/>
  <c r="L15" i="296"/>
  <c r="BO14" i="296"/>
  <c r="BN14" i="296"/>
  <c r="BM14" i="296"/>
  <c r="BL14" i="296"/>
  <c r="BK14" i="296"/>
  <c r="BJ14" i="296"/>
  <c r="W14" i="296"/>
  <c r="U14" i="296"/>
  <c r="S14" i="296"/>
  <c r="Q14" i="296"/>
  <c r="O14" i="296"/>
  <c r="M14" i="296"/>
  <c r="L14" i="296"/>
  <c r="BO13" i="296"/>
  <c r="BN13" i="296"/>
  <c r="BM13" i="296"/>
  <c r="BL13" i="296"/>
  <c r="BK13" i="296"/>
  <c r="BJ13" i="296"/>
  <c r="X13" i="296"/>
  <c r="X18" i="296" s="1"/>
  <c r="AB15" i="296" s="1"/>
  <c r="AL15" i="296" s="1"/>
  <c r="AW15" i="296" s="1"/>
  <c r="W13" i="296"/>
  <c r="W18" i="296" s="1"/>
  <c r="AB14" i="296" s="1"/>
  <c r="AL14" i="296" s="1"/>
  <c r="AW14" i="296" s="1"/>
  <c r="T13" i="296"/>
  <c r="T18" i="296" s="1"/>
  <c r="AA15" i="296" s="1"/>
  <c r="AK15" i="296" s="1"/>
  <c r="S13" i="296"/>
  <c r="S18" i="296" s="1"/>
  <c r="AA14" i="296" s="1"/>
  <c r="AK14" i="296" s="1"/>
  <c r="P13" i="296"/>
  <c r="P18" i="296" s="1"/>
  <c r="Z15" i="296" s="1"/>
  <c r="O13" i="296"/>
  <c r="O18" i="296" s="1"/>
  <c r="Z14" i="296" s="1"/>
  <c r="L13" i="296"/>
  <c r="H13" i="296"/>
  <c r="AI15" i="296" s="1"/>
  <c r="C13" i="296"/>
  <c r="BO12" i="296"/>
  <c r="BN12" i="296"/>
  <c r="BM12" i="296"/>
  <c r="BL12" i="296"/>
  <c r="BK12" i="296"/>
  <c r="BJ12" i="296"/>
  <c r="V12" i="296"/>
  <c r="V18" i="296" s="1"/>
  <c r="AB13" i="296" s="1"/>
  <c r="AL13" i="296" s="1"/>
  <c r="AW13" i="296" s="1"/>
  <c r="U12" i="296"/>
  <c r="U18" i="296" s="1"/>
  <c r="AB12" i="296" s="1"/>
  <c r="AL12" i="296" s="1"/>
  <c r="AW12" i="296" s="1"/>
  <c r="R12" i="296"/>
  <c r="R18" i="296" s="1"/>
  <c r="AA13" i="296" s="1"/>
  <c r="AK13" i="296" s="1"/>
  <c r="Q12" i="296"/>
  <c r="Q18" i="296" s="1"/>
  <c r="AA12" i="296" s="1"/>
  <c r="AK12" i="296" s="1"/>
  <c r="N12" i="296"/>
  <c r="N18" i="296" s="1"/>
  <c r="Z13" i="296" s="1"/>
  <c r="M12" i="296"/>
  <c r="M18" i="296" s="1"/>
  <c r="Z12" i="296" s="1"/>
  <c r="L12" i="296"/>
  <c r="H12" i="296"/>
  <c r="C12" i="296"/>
  <c r="BO94" i="295"/>
  <c r="BN94" i="295"/>
  <c r="BM94" i="295"/>
  <c r="BL94" i="295"/>
  <c r="BK94" i="295"/>
  <c r="BJ94" i="295"/>
  <c r="BO93" i="295"/>
  <c r="BN93" i="295"/>
  <c r="BM93" i="295"/>
  <c r="BL93" i="295"/>
  <c r="BK93" i="295"/>
  <c r="BJ93" i="295"/>
  <c r="BO92" i="295"/>
  <c r="BN92" i="295"/>
  <c r="BM92" i="295"/>
  <c r="BL92" i="295"/>
  <c r="BK92" i="295"/>
  <c r="BJ92" i="295"/>
  <c r="BO91" i="295"/>
  <c r="BN91" i="295"/>
  <c r="BM91" i="295"/>
  <c r="BL91" i="295"/>
  <c r="BK91" i="295"/>
  <c r="BJ91" i="295"/>
  <c r="BO90" i="295"/>
  <c r="BN90" i="295"/>
  <c r="BM90" i="295"/>
  <c r="BL90" i="295"/>
  <c r="BK90" i="295"/>
  <c r="BJ90" i="295"/>
  <c r="BO89" i="295"/>
  <c r="BN89" i="295"/>
  <c r="BM89" i="295"/>
  <c r="BL89" i="295"/>
  <c r="BK89" i="295"/>
  <c r="BJ89" i="295"/>
  <c r="C74" i="295"/>
  <c r="C73" i="295"/>
  <c r="BO72" i="295"/>
  <c r="BN72" i="295"/>
  <c r="BM72" i="295"/>
  <c r="BL72" i="295"/>
  <c r="BK72" i="295"/>
  <c r="BJ72" i="295"/>
  <c r="W72" i="295"/>
  <c r="V72" i="295"/>
  <c r="S72" i="295"/>
  <c r="R72" i="295"/>
  <c r="O72" i="295"/>
  <c r="N72" i="295"/>
  <c r="L72" i="295"/>
  <c r="BO71" i="295"/>
  <c r="BN71" i="295"/>
  <c r="BM71" i="295"/>
  <c r="BL71" i="295"/>
  <c r="BK71" i="295"/>
  <c r="BJ71" i="295"/>
  <c r="X71" i="295"/>
  <c r="U71" i="295"/>
  <c r="T71" i="295"/>
  <c r="Q71" i="295"/>
  <c r="P71" i="295"/>
  <c r="M71" i="295"/>
  <c r="L71" i="295"/>
  <c r="BO70" i="295"/>
  <c r="BN70" i="295"/>
  <c r="BM70" i="295"/>
  <c r="BL70" i="295"/>
  <c r="BK70" i="295"/>
  <c r="BJ70" i="295"/>
  <c r="X70" i="295"/>
  <c r="V70" i="295"/>
  <c r="T70" i="295"/>
  <c r="R70" i="295"/>
  <c r="P70" i="295"/>
  <c r="N70" i="295"/>
  <c r="L70" i="295"/>
  <c r="BO69" i="295"/>
  <c r="BN69" i="295"/>
  <c r="BM69" i="295"/>
  <c r="BL69" i="295"/>
  <c r="BK69" i="295"/>
  <c r="BJ69" i="295"/>
  <c r="W69" i="295"/>
  <c r="U69" i="295"/>
  <c r="S69" i="295"/>
  <c r="Q69" i="295"/>
  <c r="O69" i="295"/>
  <c r="M69" i="295"/>
  <c r="L69" i="295"/>
  <c r="BO68" i="295"/>
  <c r="BN68" i="295"/>
  <c r="BM68" i="295"/>
  <c r="BL68" i="295"/>
  <c r="BK68" i="295"/>
  <c r="BJ68" i="295"/>
  <c r="X68" i="295"/>
  <c r="W68" i="295"/>
  <c r="T68" i="295"/>
  <c r="S68" i="295"/>
  <c r="P68" i="295"/>
  <c r="O68" i="295"/>
  <c r="L68" i="295"/>
  <c r="H68" i="295"/>
  <c r="C68" i="295"/>
  <c r="AI69" i="295" s="1"/>
  <c r="BO67" i="295"/>
  <c r="BN67" i="295"/>
  <c r="BM67" i="295"/>
  <c r="BL67" i="295"/>
  <c r="BK67" i="295"/>
  <c r="BJ67" i="295"/>
  <c r="V67" i="295"/>
  <c r="V73" i="295" s="1"/>
  <c r="AB68" i="295" s="1"/>
  <c r="U67" i="295"/>
  <c r="U73" i="295" s="1"/>
  <c r="AB67" i="295" s="1"/>
  <c r="R67" i="295"/>
  <c r="R73" i="295" s="1"/>
  <c r="AA68" i="295" s="1"/>
  <c r="Q67" i="295"/>
  <c r="Q73" i="295" s="1"/>
  <c r="AA67" i="295" s="1"/>
  <c r="N67" i="295"/>
  <c r="N73" i="295" s="1"/>
  <c r="Z68" i="295" s="1"/>
  <c r="M67" i="295"/>
  <c r="M73" i="295" s="1"/>
  <c r="Z67" i="295" s="1"/>
  <c r="L67" i="295"/>
  <c r="H67" i="295"/>
  <c r="C67" i="295"/>
  <c r="C62" i="295"/>
  <c r="BO61" i="295"/>
  <c r="BN61" i="295"/>
  <c r="BM61" i="295"/>
  <c r="BL61" i="295"/>
  <c r="BK61" i="295"/>
  <c r="BJ61" i="295"/>
  <c r="W61" i="295"/>
  <c r="V61" i="295"/>
  <c r="S61" i="295"/>
  <c r="R61" i="295"/>
  <c r="O61" i="295"/>
  <c r="N61" i="295"/>
  <c r="L61" i="295"/>
  <c r="BO60" i="295"/>
  <c r="BN60" i="295"/>
  <c r="BM60" i="295"/>
  <c r="BL60" i="295"/>
  <c r="BK60" i="295"/>
  <c r="BJ60" i="295"/>
  <c r="X60" i="295"/>
  <c r="U60" i="295"/>
  <c r="T60" i="295"/>
  <c r="Q60" i="295"/>
  <c r="P60" i="295"/>
  <c r="M60" i="295"/>
  <c r="L60" i="295"/>
  <c r="BO59" i="295"/>
  <c r="BN59" i="295"/>
  <c r="BM59" i="295"/>
  <c r="BL59" i="295"/>
  <c r="BK59" i="295"/>
  <c r="BJ59" i="295"/>
  <c r="X59" i="295"/>
  <c r="V59" i="295"/>
  <c r="T59" i="295"/>
  <c r="R59" i="295"/>
  <c r="P59" i="295"/>
  <c r="N59" i="295"/>
  <c r="L59" i="295"/>
  <c r="BO58" i="295"/>
  <c r="BN58" i="295"/>
  <c r="BM58" i="295"/>
  <c r="BL58" i="295"/>
  <c r="BK58" i="295"/>
  <c r="BJ58" i="295"/>
  <c r="W58" i="295"/>
  <c r="U58" i="295"/>
  <c r="S58" i="295"/>
  <c r="Q58" i="295"/>
  <c r="O58" i="295"/>
  <c r="M58" i="295"/>
  <c r="L58" i="295"/>
  <c r="BO57" i="295"/>
  <c r="BN57" i="295"/>
  <c r="BM57" i="295"/>
  <c r="BL57" i="295"/>
  <c r="BK57" i="295"/>
  <c r="BJ57" i="295"/>
  <c r="X57" i="295"/>
  <c r="X62" i="295" s="1"/>
  <c r="AB59" i="295" s="1"/>
  <c r="W57" i="295"/>
  <c r="W62" i="295" s="1"/>
  <c r="AB58" i="295" s="1"/>
  <c r="T57" i="295"/>
  <c r="T62" i="295" s="1"/>
  <c r="AA59" i="295" s="1"/>
  <c r="S57" i="295"/>
  <c r="S62" i="295" s="1"/>
  <c r="AA58" i="295" s="1"/>
  <c r="P57" i="295"/>
  <c r="P62" i="295" s="1"/>
  <c r="Z59" i="295" s="1"/>
  <c r="O57" i="295"/>
  <c r="O62" i="295" s="1"/>
  <c r="Z58" i="295" s="1"/>
  <c r="L57" i="295"/>
  <c r="H57" i="295"/>
  <c r="C57" i="295"/>
  <c r="BO56" i="295"/>
  <c r="BN56" i="295"/>
  <c r="BM56" i="295"/>
  <c r="BL56" i="295"/>
  <c r="BK56" i="295"/>
  <c r="BJ56" i="295"/>
  <c r="V56" i="295"/>
  <c r="V62" i="295" s="1"/>
  <c r="AB57" i="295" s="1"/>
  <c r="U56" i="295"/>
  <c r="U62" i="295" s="1"/>
  <c r="AB56" i="295" s="1"/>
  <c r="R56" i="295"/>
  <c r="R62" i="295" s="1"/>
  <c r="AA57" i="295" s="1"/>
  <c r="Q56" i="295"/>
  <c r="Q62" i="295" s="1"/>
  <c r="AA56" i="295" s="1"/>
  <c r="N56" i="295"/>
  <c r="N62" i="295" s="1"/>
  <c r="Z57" i="295" s="1"/>
  <c r="M56" i="295"/>
  <c r="M62" i="295" s="1"/>
  <c r="Z56" i="295" s="1"/>
  <c r="L56" i="295"/>
  <c r="H56" i="295"/>
  <c r="C56" i="295"/>
  <c r="C51" i="295"/>
  <c r="BO50" i="295"/>
  <c r="BN50" i="295"/>
  <c r="BM50" i="295"/>
  <c r="BL50" i="295"/>
  <c r="BK50" i="295"/>
  <c r="BJ50" i="295"/>
  <c r="W50" i="295"/>
  <c r="V50" i="295"/>
  <c r="S50" i="295"/>
  <c r="R50" i="295"/>
  <c r="O50" i="295"/>
  <c r="N50" i="295"/>
  <c r="L50" i="295"/>
  <c r="BO49" i="295"/>
  <c r="BN49" i="295"/>
  <c r="BM49" i="295"/>
  <c r="BL49" i="295"/>
  <c r="BK49" i="295"/>
  <c r="BJ49" i="295"/>
  <c r="BP49" i="295" s="1"/>
  <c r="X49" i="295"/>
  <c r="U49" i="295"/>
  <c r="T49" i="295"/>
  <c r="Q49" i="295"/>
  <c r="P49" i="295"/>
  <c r="M49" i="295"/>
  <c r="L49" i="295"/>
  <c r="BO48" i="295"/>
  <c r="BN48" i="295"/>
  <c r="BM48" i="295"/>
  <c r="BL48" i="295"/>
  <c r="BK48" i="295"/>
  <c r="BJ48" i="295"/>
  <c r="X48" i="295"/>
  <c r="V48" i="295"/>
  <c r="T48" i="295"/>
  <c r="R48" i="295"/>
  <c r="P48" i="295"/>
  <c r="N48" i="295"/>
  <c r="L48" i="295"/>
  <c r="BO47" i="295"/>
  <c r="BN47" i="295"/>
  <c r="BM47" i="295"/>
  <c r="BL47" i="295"/>
  <c r="BK47" i="295"/>
  <c r="BJ47" i="295"/>
  <c r="W47" i="295"/>
  <c r="U47" i="295"/>
  <c r="S47" i="295"/>
  <c r="Q47" i="295"/>
  <c r="O47" i="295"/>
  <c r="M47" i="295"/>
  <c r="L47" i="295"/>
  <c r="BO46" i="295"/>
  <c r="BN46" i="295"/>
  <c r="BM46" i="295"/>
  <c r="BL46" i="295"/>
  <c r="BK46" i="295"/>
  <c r="BJ46" i="295"/>
  <c r="X46" i="295"/>
  <c r="X51" i="295" s="1"/>
  <c r="AB48" i="295" s="1"/>
  <c r="W46" i="295"/>
  <c r="W51" i="295" s="1"/>
  <c r="AB47" i="295" s="1"/>
  <c r="T46" i="295"/>
  <c r="T51" i="295" s="1"/>
  <c r="AA48" i="295" s="1"/>
  <c r="S46" i="295"/>
  <c r="S51" i="295" s="1"/>
  <c r="AA47" i="295" s="1"/>
  <c r="P46" i="295"/>
  <c r="P51" i="295" s="1"/>
  <c r="Z48" i="295" s="1"/>
  <c r="O46" i="295"/>
  <c r="O51" i="295" s="1"/>
  <c r="Z47" i="295" s="1"/>
  <c r="L46" i="295"/>
  <c r="H46" i="295"/>
  <c r="C46" i="295"/>
  <c r="AI47" i="295" s="1"/>
  <c r="BO45" i="295"/>
  <c r="BN45" i="295"/>
  <c r="BM45" i="295"/>
  <c r="BL45" i="295"/>
  <c r="BK45" i="295"/>
  <c r="BJ45" i="295"/>
  <c r="V45" i="295"/>
  <c r="V51" i="295" s="1"/>
  <c r="AB46" i="295" s="1"/>
  <c r="U45" i="295"/>
  <c r="U51" i="295" s="1"/>
  <c r="AB45" i="295" s="1"/>
  <c r="R45" i="295"/>
  <c r="R51" i="295" s="1"/>
  <c r="AA46" i="295" s="1"/>
  <c r="Q45" i="295"/>
  <c r="Q51" i="295" s="1"/>
  <c r="AA45" i="295" s="1"/>
  <c r="N45" i="295"/>
  <c r="N51" i="295" s="1"/>
  <c r="Z46" i="295" s="1"/>
  <c r="M45" i="295"/>
  <c r="M51" i="295" s="1"/>
  <c r="Z45" i="295" s="1"/>
  <c r="L45" i="295"/>
  <c r="H45" i="295"/>
  <c r="C45" i="295"/>
  <c r="C40" i="295"/>
  <c r="BO39" i="295"/>
  <c r="BN39" i="295"/>
  <c r="BM39" i="295"/>
  <c r="BL39" i="295"/>
  <c r="BK39" i="295"/>
  <c r="BJ39" i="295"/>
  <c r="W39" i="295"/>
  <c r="V39" i="295"/>
  <c r="S39" i="295"/>
  <c r="R39" i="295"/>
  <c r="O39" i="295"/>
  <c r="N39" i="295"/>
  <c r="L39" i="295"/>
  <c r="BO38" i="295"/>
  <c r="BN38" i="295"/>
  <c r="BM38" i="295"/>
  <c r="BL38" i="295"/>
  <c r="BK38" i="295"/>
  <c r="BJ38" i="295"/>
  <c r="X38" i="295"/>
  <c r="U38" i="295"/>
  <c r="T38" i="295"/>
  <c r="Q38" i="295"/>
  <c r="P38" i="295"/>
  <c r="M38" i="295"/>
  <c r="L38" i="295"/>
  <c r="BO37" i="295"/>
  <c r="BN37" i="295"/>
  <c r="BM37" i="295"/>
  <c r="BL37" i="295"/>
  <c r="BK37" i="295"/>
  <c r="BJ37" i="295"/>
  <c r="X37" i="295"/>
  <c r="V37" i="295"/>
  <c r="T37" i="295"/>
  <c r="R37" i="295"/>
  <c r="P37" i="295"/>
  <c r="N37" i="295"/>
  <c r="L37" i="295"/>
  <c r="BO36" i="295"/>
  <c r="BN36" i="295"/>
  <c r="BM36" i="295"/>
  <c r="BL36" i="295"/>
  <c r="BK36" i="295"/>
  <c r="BJ36" i="295"/>
  <c r="W36" i="295"/>
  <c r="U36" i="295"/>
  <c r="S36" i="295"/>
  <c r="Q36" i="295"/>
  <c r="O36" i="295"/>
  <c r="M36" i="295"/>
  <c r="L36" i="295"/>
  <c r="BO35" i="295"/>
  <c r="BN35" i="295"/>
  <c r="BM35" i="295"/>
  <c r="BL35" i="295"/>
  <c r="BK35" i="295"/>
  <c r="BJ35" i="295"/>
  <c r="BP35" i="295" s="1"/>
  <c r="X35" i="295"/>
  <c r="X40" i="295" s="1"/>
  <c r="AB37" i="295" s="1"/>
  <c r="W35" i="295"/>
  <c r="W40" i="295" s="1"/>
  <c r="AB36" i="295" s="1"/>
  <c r="T35" i="295"/>
  <c r="T40" i="295" s="1"/>
  <c r="AA37" i="295" s="1"/>
  <c r="S35" i="295"/>
  <c r="S40" i="295" s="1"/>
  <c r="AA36" i="295" s="1"/>
  <c r="P35" i="295"/>
  <c r="P40" i="295" s="1"/>
  <c r="Z37" i="295" s="1"/>
  <c r="O35" i="295"/>
  <c r="O40" i="295" s="1"/>
  <c r="Z36" i="295" s="1"/>
  <c r="L35" i="295"/>
  <c r="H35" i="295"/>
  <c r="C35" i="295"/>
  <c r="BO34" i="295"/>
  <c r="BN34" i="295"/>
  <c r="BM34" i="295"/>
  <c r="BL34" i="295"/>
  <c r="BK34" i="295"/>
  <c r="BJ34" i="295"/>
  <c r="V34" i="295"/>
  <c r="V40" i="295" s="1"/>
  <c r="AB35" i="295" s="1"/>
  <c r="U34" i="295"/>
  <c r="U40" i="295" s="1"/>
  <c r="AB34" i="295" s="1"/>
  <c r="R34" i="295"/>
  <c r="R40" i="295" s="1"/>
  <c r="AA35" i="295" s="1"/>
  <c r="Q34" i="295"/>
  <c r="Q40" i="295" s="1"/>
  <c r="AA34" i="295" s="1"/>
  <c r="N34" i="295"/>
  <c r="N40" i="295" s="1"/>
  <c r="Z35" i="295" s="1"/>
  <c r="M34" i="295"/>
  <c r="M40" i="295" s="1"/>
  <c r="Z34" i="295" s="1"/>
  <c r="L34" i="295"/>
  <c r="H34" i="295"/>
  <c r="C34" i="295"/>
  <c r="C29" i="295"/>
  <c r="BO28" i="295"/>
  <c r="BN28" i="295"/>
  <c r="BM28" i="295"/>
  <c r="BL28" i="295"/>
  <c r="BK28" i="295"/>
  <c r="BJ28" i="295"/>
  <c r="W28" i="295"/>
  <c r="V28" i="295"/>
  <c r="S28" i="295"/>
  <c r="R28" i="295"/>
  <c r="O28" i="295"/>
  <c r="N28" i="295"/>
  <c r="L28" i="295"/>
  <c r="BO27" i="295"/>
  <c r="BN27" i="295"/>
  <c r="BM27" i="295"/>
  <c r="BL27" i="295"/>
  <c r="BK27" i="295"/>
  <c r="BJ27" i="295"/>
  <c r="X27" i="295"/>
  <c r="U27" i="295"/>
  <c r="T27" i="295"/>
  <c r="Q27" i="295"/>
  <c r="P27" i="295"/>
  <c r="M27" i="295"/>
  <c r="L27" i="295"/>
  <c r="BO26" i="295"/>
  <c r="BN26" i="295"/>
  <c r="BM26" i="295"/>
  <c r="BL26" i="295"/>
  <c r="BK26" i="295"/>
  <c r="BJ26" i="295"/>
  <c r="X26" i="295"/>
  <c r="V26" i="295"/>
  <c r="T26" i="295"/>
  <c r="R26" i="295"/>
  <c r="P26" i="295"/>
  <c r="N26" i="295"/>
  <c r="L26" i="295"/>
  <c r="BO25" i="295"/>
  <c r="BN25" i="295"/>
  <c r="BM25" i="295"/>
  <c r="BL25" i="295"/>
  <c r="BK25" i="295"/>
  <c r="BJ25" i="295"/>
  <c r="W25" i="295"/>
  <c r="U25" i="295"/>
  <c r="S25" i="295"/>
  <c r="Q25" i="295"/>
  <c r="O25" i="295"/>
  <c r="M25" i="295"/>
  <c r="L25" i="295"/>
  <c r="BO24" i="295"/>
  <c r="BN24" i="295"/>
  <c r="BM24" i="295"/>
  <c r="BL24" i="295"/>
  <c r="BK24" i="295"/>
  <c r="BJ24" i="295"/>
  <c r="X24" i="295"/>
  <c r="X29" i="295" s="1"/>
  <c r="AB26" i="295" s="1"/>
  <c r="W24" i="295"/>
  <c r="W29" i="295" s="1"/>
  <c r="AB25" i="295" s="1"/>
  <c r="T24" i="295"/>
  <c r="T29" i="295" s="1"/>
  <c r="AA26" i="295" s="1"/>
  <c r="S24" i="295"/>
  <c r="S29" i="295" s="1"/>
  <c r="AA25" i="295" s="1"/>
  <c r="P24" i="295"/>
  <c r="P29" i="295" s="1"/>
  <c r="Z26" i="295" s="1"/>
  <c r="O24" i="295"/>
  <c r="O29" i="295" s="1"/>
  <c r="Z25" i="295" s="1"/>
  <c r="L24" i="295"/>
  <c r="H24" i="295"/>
  <c r="C24" i="295"/>
  <c r="BO23" i="295"/>
  <c r="BN23" i="295"/>
  <c r="BM23" i="295"/>
  <c r="BL23" i="295"/>
  <c r="BK23" i="295"/>
  <c r="BJ23" i="295"/>
  <c r="V23" i="295"/>
  <c r="V29" i="295" s="1"/>
  <c r="AB24" i="295" s="1"/>
  <c r="U23" i="295"/>
  <c r="U29" i="295" s="1"/>
  <c r="AB23" i="295" s="1"/>
  <c r="R23" i="295"/>
  <c r="R29" i="295" s="1"/>
  <c r="AA24" i="295" s="1"/>
  <c r="Q23" i="295"/>
  <c r="Q29" i="295" s="1"/>
  <c r="AA23" i="295" s="1"/>
  <c r="N23" i="295"/>
  <c r="N29" i="295" s="1"/>
  <c r="Z24" i="295" s="1"/>
  <c r="M23" i="295"/>
  <c r="M29" i="295" s="1"/>
  <c r="Z23" i="295" s="1"/>
  <c r="L23" i="295"/>
  <c r="H23" i="295"/>
  <c r="C23" i="295"/>
  <c r="C18" i="295"/>
  <c r="BO17" i="295"/>
  <c r="BN17" i="295"/>
  <c r="BM17" i="295"/>
  <c r="BL17" i="295"/>
  <c r="BK17" i="295"/>
  <c r="BJ17" i="295"/>
  <c r="W17" i="295"/>
  <c r="V17" i="295"/>
  <c r="S17" i="295"/>
  <c r="R17" i="295"/>
  <c r="O17" i="295"/>
  <c r="N17" i="295"/>
  <c r="L17" i="295"/>
  <c r="BO16" i="295"/>
  <c r="BN16" i="295"/>
  <c r="BM16" i="295"/>
  <c r="BL16" i="295"/>
  <c r="BK16" i="295"/>
  <c r="BJ16" i="295"/>
  <c r="X16" i="295"/>
  <c r="U16" i="295"/>
  <c r="T16" i="295"/>
  <c r="Q16" i="295"/>
  <c r="P16" i="295"/>
  <c r="M16" i="295"/>
  <c r="L16" i="295"/>
  <c r="BO15" i="295"/>
  <c r="BN15" i="295"/>
  <c r="BM15" i="295"/>
  <c r="BL15" i="295"/>
  <c r="BK15" i="295"/>
  <c r="BJ15" i="295"/>
  <c r="X15" i="295"/>
  <c r="V15" i="295"/>
  <c r="T15" i="295"/>
  <c r="R15" i="295"/>
  <c r="P15" i="295"/>
  <c r="N15" i="295"/>
  <c r="L15" i="295"/>
  <c r="BO14" i="295"/>
  <c r="BN14" i="295"/>
  <c r="BM14" i="295"/>
  <c r="BL14" i="295"/>
  <c r="BK14" i="295"/>
  <c r="BJ14" i="295"/>
  <c r="W14" i="295"/>
  <c r="U14" i="295"/>
  <c r="S14" i="295"/>
  <c r="Q14" i="295"/>
  <c r="O14" i="295"/>
  <c r="M14" i="295"/>
  <c r="L14" i="295"/>
  <c r="BO13" i="295"/>
  <c r="BN13" i="295"/>
  <c r="BM13" i="295"/>
  <c r="BL13" i="295"/>
  <c r="BK13" i="295"/>
  <c r="BJ13" i="295"/>
  <c r="X13" i="295"/>
  <c r="X18" i="295" s="1"/>
  <c r="AB15" i="295" s="1"/>
  <c r="W13" i="295"/>
  <c r="W18" i="295" s="1"/>
  <c r="AB14" i="295" s="1"/>
  <c r="T13" i="295"/>
  <c r="T18" i="295" s="1"/>
  <c r="AA15" i="295" s="1"/>
  <c r="S13" i="295"/>
  <c r="S18" i="295" s="1"/>
  <c r="AA14" i="295" s="1"/>
  <c r="P13" i="295"/>
  <c r="P18" i="295" s="1"/>
  <c r="Z15" i="295" s="1"/>
  <c r="O13" i="295"/>
  <c r="O18" i="295" s="1"/>
  <c r="Z14" i="295" s="1"/>
  <c r="L13" i="295"/>
  <c r="H13" i="295"/>
  <c r="C13" i="295"/>
  <c r="BO12" i="295"/>
  <c r="BN12" i="295"/>
  <c r="BM12" i="295"/>
  <c r="BL12" i="295"/>
  <c r="BK12" i="295"/>
  <c r="BJ12" i="295"/>
  <c r="V12" i="295"/>
  <c r="V18" i="295" s="1"/>
  <c r="AB13" i="295" s="1"/>
  <c r="U12" i="295"/>
  <c r="U18" i="295" s="1"/>
  <c r="AB12" i="295" s="1"/>
  <c r="R12" i="295"/>
  <c r="R18" i="295" s="1"/>
  <c r="AA13" i="295" s="1"/>
  <c r="Q12" i="295"/>
  <c r="Q18" i="295" s="1"/>
  <c r="AA12" i="295" s="1"/>
  <c r="N12" i="295"/>
  <c r="N18" i="295" s="1"/>
  <c r="Z13" i="295" s="1"/>
  <c r="M12" i="295"/>
  <c r="M18" i="295" s="1"/>
  <c r="Z12" i="295" s="1"/>
  <c r="L12" i="295"/>
  <c r="H12" i="295"/>
  <c r="C12" i="295"/>
  <c r="BO94" i="294"/>
  <c r="BN94" i="294"/>
  <c r="BM94" i="294"/>
  <c r="BL94" i="294"/>
  <c r="BK94" i="294"/>
  <c r="BJ94" i="294"/>
  <c r="BO93" i="294"/>
  <c r="BN93" i="294"/>
  <c r="BM93" i="294"/>
  <c r="BL93" i="294"/>
  <c r="BK93" i="294"/>
  <c r="BJ93" i="294"/>
  <c r="BO92" i="294"/>
  <c r="BN92" i="294"/>
  <c r="BM92" i="294"/>
  <c r="BL92" i="294"/>
  <c r="BK92" i="294"/>
  <c r="BJ92" i="294"/>
  <c r="BO91" i="294"/>
  <c r="BN91" i="294"/>
  <c r="BM91" i="294"/>
  <c r="BL91" i="294"/>
  <c r="BK91" i="294"/>
  <c r="BJ91" i="294"/>
  <c r="BO90" i="294"/>
  <c r="BN90" i="294"/>
  <c r="BM90" i="294"/>
  <c r="BL90" i="294"/>
  <c r="BK90" i="294"/>
  <c r="BJ90" i="294"/>
  <c r="BO89" i="294"/>
  <c r="BN89" i="294"/>
  <c r="BM89" i="294"/>
  <c r="BL89" i="294"/>
  <c r="BK89" i="294"/>
  <c r="BJ89" i="294"/>
  <c r="C74" i="294"/>
  <c r="BO72" i="294"/>
  <c r="BN72" i="294"/>
  <c r="BM72" i="294"/>
  <c r="BL72" i="294"/>
  <c r="BK72" i="294"/>
  <c r="BJ72" i="294"/>
  <c r="W72" i="294"/>
  <c r="V72" i="294"/>
  <c r="S72" i="294"/>
  <c r="R72" i="294"/>
  <c r="O72" i="294"/>
  <c r="N72" i="294"/>
  <c r="L72" i="294"/>
  <c r="BO71" i="294"/>
  <c r="BN71" i="294"/>
  <c r="BM71" i="294"/>
  <c r="BL71" i="294"/>
  <c r="BK71" i="294"/>
  <c r="BJ71" i="294"/>
  <c r="X71" i="294"/>
  <c r="U71" i="294"/>
  <c r="T71" i="294"/>
  <c r="Q71" i="294"/>
  <c r="P71" i="294"/>
  <c r="M71" i="294"/>
  <c r="L71" i="294"/>
  <c r="BO70" i="294"/>
  <c r="BN70" i="294"/>
  <c r="BM70" i="294"/>
  <c r="BL70" i="294"/>
  <c r="BK70" i="294"/>
  <c r="BJ70" i="294"/>
  <c r="X70" i="294"/>
  <c r="V70" i="294"/>
  <c r="T70" i="294"/>
  <c r="R70" i="294"/>
  <c r="P70" i="294"/>
  <c r="N70" i="294"/>
  <c r="L70" i="294"/>
  <c r="BO69" i="294"/>
  <c r="BN69" i="294"/>
  <c r="BM69" i="294"/>
  <c r="BL69" i="294"/>
  <c r="BK69" i="294"/>
  <c r="BJ69" i="294"/>
  <c r="W69" i="294"/>
  <c r="U69" i="294"/>
  <c r="S69" i="294"/>
  <c r="Q69" i="294"/>
  <c r="O69" i="294"/>
  <c r="M69" i="294"/>
  <c r="L69" i="294"/>
  <c r="BO68" i="294"/>
  <c r="BN68" i="294"/>
  <c r="BM68" i="294"/>
  <c r="BL68" i="294"/>
  <c r="BK68" i="294"/>
  <c r="BJ68" i="294"/>
  <c r="X68" i="294"/>
  <c r="W68" i="294"/>
  <c r="T68" i="294"/>
  <c r="S68" i="294"/>
  <c r="P68" i="294"/>
  <c r="O68" i="294"/>
  <c r="L68" i="294"/>
  <c r="H68" i="294"/>
  <c r="C68" i="294"/>
  <c r="BO67" i="294"/>
  <c r="BN67" i="294"/>
  <c r="BM67" i="294"/>
  <c r="BL67" i="294"/>
  <c r="BK67" i="294"/>
  <c r="BJ67" i="294"/>
  <c r="V67" i="294"/>
  <c r="V73" i="294" s="1"/>
  <c r="AB68" i="294" s="1"/>
  <c r="AL68" i="294" s="1"/>
  <c r="AW68" i="294" s="1"/>
  <c r="U67" i="294"/>
  <c r="U73" i="294" s="1"/>
  <c r="AB67" i="294" s="1"/>
  <c r="AL67" i="294" s="1"/>
  <c r="AW67" i="294" s="1"/>
  <c r="R67" i="294"/>
  <c r="R73" i="294" s="1"/>
  <c r="AA68" i="294" s="1"/>
  <c r="AK68" i="294" s="1"/>
  <c r="Q67" i="294"/>
  <c r="Q73" i="294" s="1"/>
  <c r="AA67" i="294" s="1"/>
  <c r="AK67" i="294" s="1"/>
  <c r="N67" i="294"/>
  <c r="N73" i="294" s="1"/>
  <c r="Z68" i="294" s="1"/>
  <c r="M67" i="294"/>
  <c r="M73" i="294" s="1"/>
  <c r="Z67" i="294" s="1"/>
  <c r="L67" i="294"/>
  <c r="H67" i="294"/>
  <c r="C67" i="294"/>
  <c r="BO61" i="294"/>
  <c r="BN61" i="294"/>
  <c r="BM61" i="294"/>
  <c r="BL61" i="294"/>
  <c r="BK61" i="294"/>
  <c r="BJ61" i="294"/>
  <c r="W61" i="294"/>
  <c r="V61" i="294"/>
  <c r="S61" i="294"/>
  <c r="R61" i="294"/>
  <c r="O61" i="294"/>
  <c r="N61" i="294"/>
  <c r="L61" i="294"/>
  <c r="BO60" i="294"/>
  <c r="BN60" i="294"/>
  <c r="BM60" i="294"/>
  <c r="BL60" i="294"/>
  <c r="BK60" i="294"/>
  <c r="BJ60" i="294"/>
  <c r="X60" i="294"/>
  <c r="U60" i="294"/>
  <c r="T60" i="294"/>
  <c r="Q60" i="294"/>
  <c r="P60" i="294"/>
  <c r="M60" i="294"/>
  <c r="L60" i="294"/>
  <c r="BO59" i="294"/>
  <c r="BN59" i="294"/>
  <c r="BM59" i="294"/>
  <c r="BL59" i="294"/>
  <c r="BK59" i="294"/>
  <c r="BJ59" i="294"/>
  <c r="X59" i="294"/>
  <c r="V59" i="294"/>
  <c r="T59" i="294"/>
  <c r="R59" i="294"/>
  <c r="P59" i="294"/>
  <c r="N59" i="294"/>
  <c r="L59" i="294"/>
  <c r="BO58" i="294"/>
  <c r="BN58" i="294"/>
  <c r="BM58" i="294"/>
  <c r="BL58" i="294"/>
  <c r="BK58" i="294"/>
  <c r="BJ58" i="294"/>
  <c r="W58" i="294"/>
  <c r="U58" i="294"/>
  <c r="S58" i="294"/>
  <c r="Q58" i="294"/>
  <c r="O58" i="294"/>
  <c r="M58" i="294"/>
  <c r="L58" i="294"/>
  <c r="BO57" i="294"/>
  <c r="BN57" i="294"/>
  <c r="BM57" i="294"/>
  <c r="BL57" i="294"/>
  <c r="BK57" i="294"/>
  <c r="BJ57" i="294"/>
  <c r="X57" i="294"/>
  <c r="X62" i="294" s="1"/>
  <c r="AB59" i="294" s="1"/>
  <c r="AL59" i="294" s="1"/>
  <c r="AW59" i="294" s="1"/>
  <c r="W57" i="294"/>
  <c r="W62" i="294" s="1"/>
  <c r="AB58" i="294" s="1"/>
  <c r="AL58" i="294" s="1"/>
  <c r="AW58" i="294" s="1"/>
  <c r="T57" i="294"/>
  <c r="T62" i="294" s="1"/>
  <c r="AA59" i="294" s="1"/>
  <c r="AK59" i="294" s="1"/>
  <c r="S57" i="294"/>
  <c r="S62" i="294" s="1"/>
  <c r="AA58" i="294" s="1"/>
  <c r="AK58" i="294" s="1"/>
  <c r="P57" i="294"/>
  <c r="P62" i="294" s="1"/>
  <c r="Z59" i="294" s="1"/>
  <c r="O57" i="294"/>
  <c r="O62" i="294" s="1"/>
  <c r="Z58" i="294" s="1"/>
  <c r="L57" i="294"/>
  <c r="H57" i="294"/>
  <c r="C57" i="294"/>
  <c r="BO56" i="294"/>
  <c r="BN56" i="294"/>
  <c r="BM56" i="294"/>
  <c r="BL56" i="294"/>
  <c r="BK56" i="294"/>
  <c r="BJ56" i="294"/>
  <c r="V56" i="294"/>
  <c r="V62" i="294" s="1"/>
  <c r="AB57" i="294" s="1"/>
  <c r="AL57" i="294" s="1"/>
  <c r="AW57" i="294" s="1"/>
  <c r="U56" i="294"/>
  <c r="U62" i="294" s="1"/>
  <c r="AB56" i="294" s="1"/>
  <c r="AL56" i="294" s="1"/>
  <c r="AW56" i="294" s="1"/>
  <c r="R56" i="294"/>
  <c r="R62" i="294" s="1"/>
  <c r="AA57" i="294" s="1"/>
  <c r="AK57" i="294" s="1"/>
  <c r="Q56" i="294"/>
  <c r="Q62" i="294" s="1"/>
  <c r="AA56" i="294" s="1"/>
  <c r="AK56" i="294" s="1"/>
  <c r="N56" i="294"/>
  <c r="N62" i="294" s="1"/>
  <c r="Z57" i="294" s="1"/>
  <c r="M56" i="294"/>
  <c r="M62" i="294" s="1"/>
  <c r="Z56" i="294" s="1"/>
  <c r="L56" i="294"/>
  <c r="H56" i="294"/>
  <c r="C56" i="294"/>
  <c r="BO50" i="294"/>
  <c r="BN50" i="294"/>
  <c r="BM50" i="294"/>
  <c r="BL50" i="294"/>
  <c r="BK50" i="294"/>
  <c r="BJ50" i="294"/>
  <c r="W50" i="294"/>
  <c r="V50" i="294"/>
  <c r="S50" i="294"/>
  <c r="R50" i="294"/>
  <c r="O50" i="294"/>
  <c r="N50" i="294"/>
  <c r="L50" i="294"/>
  <c r="BO49" i="294"/>
  <c r="BN49" i="294"/>
  <c r="BM49" i="294"/>
  <c r="BL49" i="294"/>
  <c r="BK49" i="294"/>
  <c r="BJ49" i="294"/>
  <c r="X49" i="294"/>
  <c r="U49" i="294"/>
  <c r="T49" i="294"/>
  <c r="Q49" i="294"/>
  <c r="P49" i="294"/>
  <c r="M49" i="294"/>
  <c r="L49" i="294"/>
  <c r="BO48" i="294"/>
  <c r="BN48" i="294"/>
  <c r="BM48" i="294"/>
  <c r="BL48" i="294"/>
  <c r="BK48" i="294"/>
  <c r="BJ48" i="294"/>
  <c r="X48" i="294"/>
  <c r="V48" i="294"/>
  <c r="T48" i="294"/>
  <c r="R48" i="294"/>
  <c r="P48" i="294"/>
  <c r="N48" i="294"/>
  <c r="L48" i="294"/>
  <c r="BO47" i="294"/>
  <c r="BN47" i="294"/>
  <c r="BM47" i="294"/>
  <c r="BL47" i="294"/>
  <c r="BK47" i="294"/>
  <c r="BJ47" i="294"/>
  <c r="W47" i="294"/>
  <c r="U47" i="294"/>
  <c r="S47" i="294"/>
  <c r="Q47" i="294"/>
  <c r="O47" i="294"/>
  <c r="M47" i="294"/>
  <c r="L47" i="294"/>
  <c r="BO46" i="294"/>
  <c r="BN46" i="294"/>
  <c r="BM46" i="294"/>
  <c r="BL46" i="294"/>
  <c r="BK46" i="294"/>
  <c r="BJ46" i="294"/>
  <c r="X46" i="294"/>
  <c r="X51" i="294" s="1"/>
  <c r="AB48" i="294" s="1"/>
  <c r="AL48" i="294" s="1"/>
  <c r="AW48" i="294" s="1"/>
  <c r="W46" i="294"/>
  <c r="W51" i="294" s="1"/>
  <c r="AB47" i="294" s="1"/>
  <c r="AL47" i="294" s="1"/>
  <c r="AW47" i="294" s="1"/>
  <c r="T46" i="294"/>
  <c r="T51" i="294" s="1"/>
  <c r="AA48" i="294" s="1"/>
  <c r="AK48" i="294" s="1"/>
  <c r="S46" i="294"/>
  <c r="S51" i="294" s="1"/>
  <c r="AA47" i="294" s="1"/>
  <c r="AK47" i="294" s="1"/>
  <c r="P46" i="294"/>
  <c r="P51" i="294" s="1"/>
  <c r="Z48" i="294" s="1"/>
  <c r="O46" i="294"/>
  <c r="O51" i="294" s="1"/>
  <c r="Z47" i="294" s="1"/>
  <c r="L46" i="294"/>
  <c r="H46" i="294"/>
  <c r="C46" i="294"/>
  <c r="BO45" i="294"/>
  <c r="BN45" i="294"/>
  <c r="BM45" i="294"/>
  <c r="BL45" i="294"/>
  <c r="BK45" i="294"/>
  <c r="BJ45" i="294"/>
  <c r="V45" i="294"/>
  <c r="V51" i="294" s="1"/>
  <c r="AB46" i="294" s="1"/>
  <c r="AL46" i="294" s="1"/>
  <c r="AW46" i="294" s="1"/>
  <c r="U45" i="294"/>
  <c r="U51" i="294" s="1"/>
  <c r="AB45" i="294" s="1"/>
  <c r="AL45" i="294" s="1"/>
  <c r="AW45" i="294" s="1"/>
  <c r="R45" i="294"/>
  <c r="R51" i="294" s="1"/>
  <c r="AA46" i="294" s="1"/>
  <c r="AK46" i="294" s="1"/>
  <c r="Q45" i="294"/>
  <c r="Q51" i="294" s="1"/>
  <c r="AA45" i="294" s="1"/>
  <c r="AK45" i="294" s="1"/>
  <c r="N45" i="294"/>
  <c r="N51" i="294" s="1"/>
  <c r="Z46" i="294" s="1"/>
  <c r="M45" i="294"/>
  <c r="M51" i="294" s="1"/>
  <c r="Z45" i="294" s="1"/>
  <c r="L45" i="294"/>
  <c r="H45" i="294"/>
  <c r="C45" i="294"/>
  <c r="BO39" i="294"/>
  <c r="BN39" i="294"/>
  <c r="BM39" i="294"/>
  <c r="BL39" i="294"/>
  <c r="BK39" i="294"/>
  <c r="BJ39" i="294"/>
  <c r="W39" i="294"/>
  <c r="V39" i="294"/>
  <c r="S39" i="294"/>
  <c r="R39" i="294"/>
  <c r="O39" i="294"/>
  <c r="N39" i="294"/>
  <c r="L39" i="294"/>
  <c r="BO38" i="294"/>
  <c r="BN38" i="294"/>
  <c r="BM38" i="294"/>
  <c r="BL38" i="294"/>
  <c r="BK38" i="294"/>
  <c r="BJ38" i="294"/>
  <c r="X38" i="294"/>
  <c r="U38" i="294"/>
  <c r="T38" i="294"/>
  <c r="Q38" i="294"/>
  <c r="P38" i="294"/>
  <c r="M38" i="294"/>
  <c r="L38" i="294"/>
  <c r="BO37" i="294"/>
  <c r="BN37" i="294"/>
  <c r="BM37" i="294"/>
  <c r="BL37" i="294"/>
  <c r="BK37" i="294"/>
  <c r="BJ37" i="294"/>
  <c r="X37" i="294"/>
  <c r="V37" i="294"/>
  <c r="T37" i="294"/>
  <c r="R37" i="294"/>
  <c r="P37" i="294"/>
  <c r="N37" i="294"/>
  <c r="L37" i="294"/>
  <c r="BO36" i="294"/>
  <c r="BN36" i="294"/>
  <c r="BM36" i="294"/>
  <c r="BL36" i="294"/>
  <c r="BK36" i="294"/>
  <c r="BJ36" i="294"/>
  <c r="W36" i="294"/>
  <c r="U36" i="294"/>
  <c r="S36" i="294"/>
  <c r="Q36" i="294"/>
  <c r="O36" i="294"/>
  <c r="M36" i="294"/>
  <c r="L36" i="294"/>
  <c r="BO35" i="294"/>
  <c r="BN35" i="294"/>
  <c r="BM35" i="294"/>
  <c r="BL35" i="294"/>
  <c r="BK35" i="294"/>
  <c r="BJ35" i="294"/>
  <c r="X35" i="294"/>
  <c r="X40" i="294" s="1"/>
  <c r="AB37" i="294" s="1"/>
  <c r="AL37" i="294" s="1"/>
  <c r="AW37" i="294" s="1"/>
  <c r="W35" i="294"/>
  <c r="W40" i="294" s="1"/>
  <c r="AB36" i="294" s="1"/>
  <c r="AL36" i="294" s="1"/>
  <c r="AW36" i="294" s="1"/>
  <c r="T35" i="294"/>
  <c r="T40" i="294" s="1"/>
  <c r="AA37" i="294" s="1"/>
  <c r="AK37" i="294" s="1"/>
  <c r="S35" i="294"/>
  <c r="S40" i="294" s="1"/>
  <c r="AA36" i="294" s="1"/>
  <c r="AK36" i="294" s="1"/>
  <c r="P35" i="294"/>
  <c r="P40" i="294" s="1"/>
  <c r="Z37" i="294" s="1"/>
  <c r="O35" i="294"/>
  <c r="O40" i="294" s="1"/>
  <c r="Z36" i="294" s="1"/>
  <c r="L35" i="294"/>
  <c r="H35" i="294"/>
  <c r="C35" i="294"/>
  <c r="BO34" i="294"/>
  <c r="BN34" i="294"/>
  <c r="BM34" i="294"/>
  <c r="BL34" i="294"/>
  <c r="BK34" i="294"/>
  <c r="BJ34" i="294"/>
  <c r="V34" i="294"/>
  <c r="V40" i="294" s="1"/>
  <c r="AB35" i="294" s="1"/>
  <c r="AL35" i="294" s="1"/>
  <c r="AW35" i="294" s="1"/>
  <c r="U34" i="294"/>
  <c r="U40" i="294" s="1"/>
  <c r="AB34" i="294" s="1"/>
  <c r="AL34" i="294" s="1"/>
  <c r="AW34" i="294" s="1"/>
  <c r="R34" i="294"/>
  <c r="R40" i="294" s="1"/>
  <c r="AA35" i="294" s="1"/>
  <c r="AK35" i="294" s="1"/>
  <c r="Q34" i="294"/>
  <c r="Q40" i="294" s="1"/>
  <c r="AA34" i="294" s="1"/>
  <c r="AK34" i="294" s="1"/>
  <c r="N34" i="294"/>
  <c r="N40" i="294" s="1"/>
  <c r="Z35" i="294" s="1"/>
  <c r="M34" i="294"/>
  <c r="M40" i="294" s="1"/>
  <c r="Z34" i="294" s="1"/>
  <c r="L34" i="294"/>
  <c r="H34" i="294"/>
  <c r="C34" i="294"/>
  <c r="BO28" i="294"/>
  <c r="BN28" i="294"/>
  <c r="BM28" i="294"/>
  <c r="BL28" i="294"/>
  <c r="BK28" i="294"/>
  <c r="BJ28" i="294"/>
  <c r="W28" i="294"/>
  <c r="V28" i="294"/>
  <c r="S28" i="294"/>
  <c r="R28" i="294"/>
  <c r="O28" i="294"/>
  <c r="N28" i="294"/>
  <c r="L28" i="294"/>
  <c r="BO27" i="294"/>
  <c r="BN27" i="294"/>
  <c r="BM27" i="294"/>
  <c r="BL27" i="294"/>
  <c r="BK27" i="294"/>
  <c r="BJ27" i="294"/>
  <c r="X27" i="294"/>
  <c r="U27" i="294"/>
  <c r="T27" i="294"/>
  <c r="Q27" i="294"/>
  <c r="P27" i="294"/>
  <c r="M27" i="294"/>
  <c r="L27" i="294"/>
  <c r="BO26" i="294"/>
  <c r="BN26" i="294"/>
  <c r="BM26" i="294"/>
  <c r="BL26" i="294"/>
  <c r="BK26" i="294"/>
  <c r="BJ26" i="294"/>
  <c r="X26" i="294"/>
  <c r="V26" i="294"/>
  <c r="T26" i="294"/>
  <c r="R26" i="294"/>
  <c r="P26" i="294"/>
  <c r="N26" i="294"/>
  <c r="L26" i="294"/>
  <c r="BO25" i="294"/>
  <c r="BN25" i="294"/>
  <c r="BM25" i="294"/>
  <c r="BL25" i="294"/>
  <c r="BK25" i="294"/>
  <c r="BJ25" i="294"/>
  <c r="W25" i="294"/>
  <c r="U25" i="294"/>
  <c r="S25" i="294"/>
  <c r="Q25" i="294"/>
  <c r="O25" i="294"/>
  <c r="M25" i="294"/>
  <c r="L25" i="294"/>
  <c r="BO24" i="294"/>
  <c r="BN24" i="294"/>
  <c r="BM24" i="294"/>
  <c r="BL24" i="294"/>
  <c r="BK24" i="294"/>
  <c r="BJ24" i="294"/>
  <c r="X24" i="294"/>
  <c r="X29" i="294" s="1"/>
  <c r="AB26" i="294" s="1"/>
  <c r="AL26" i="294" s="1"/>
  <c r="AW26" i="294" s="1"/>
  <c r="W24" i="294"/>
  <c r="W29" i="294" s="1"/>
  <c r="AB25" i="294" s="1"/>
  <c r="AL25" i="294" s="1"/>
  <c r="AW25" i="294" s="1"/>
  <c r="T24" i="294"/>
  <c r="T29" i="294" s="1"/>
  <c r="AA26" i="294" s="1"/>
  <c r="AK26" i="294" s="1"/>
  <c r="S24" i="294"/>
  <c r="S29" i="294" s="1"/>
  <c r="AA25" i="294" s="1"/>
  <c r="AK25" i="294" s="1"/>
  <c r="P24" i="294"/>
  <c r="P29" i="294" s="1"/>
  <c r="Z26" i="294" s="1"/>
  <c r="O24" i="294"/>
  <c r="O29" i="294" s="1"/>
  <c r="Z25" i="294" s="1"/>
  <c r="L24" i="294"/>
  <c r="H24" i="294"/>
  <c r="C24" i="294"/>
  <c r="BO23" i="294"/>
  <c r="BN23" i="294"/>
  <c r="BM23" i="294"/>
  <c r="BL23" i="294"/>
  <c r="BK23" i="294"/>
  <c r="BJ23" i="294"/>
  <c r="V23" i="294"/>
  <c r="V29" i="294" s="1"/>
  <c r="AB24" i="294" s="1"/>
  <c r="AL24" i="294" s="1"/>
  <c r="AW24" i="294" s="1"/>
  <c r="U23" i="294"/>
  <c r="U29" i="294" s="1"/>
  <c r="AB23" i="294" s="1"/>
  <c r="AL23" i="294" s="1"/>
  <c r="AW23" i="294" s="1"/>
  <c r="R23" i="294"/>
  <c r="R29" i="294" s="1"/>
  <c r="AA24" i="294" s="1"/>
  <c r="AK24" i="294" s="1"/>
  <c r="Q23" i="294"/>
  <c r="Q29" i="294" s="1"/>
  <c r="AA23" i="294" s="1"/>
  <c r="AK23" i="294" s="1"/>
  <c r="N23" i="294"/>
  <c r="N29" i="294" s="1"/>
  <c r="Z24" i="294" s="1"/>
  <c r="M23" i="294"/>
  <c r="M29" i="294" s="1"/>
  <c r="Z23" i="294" s="1"/>
  <c r="L23" i="294"/>
  <c r="H23" i="294"/>
  <c r="C23" i="294"/>
  <c r="BO17" i="294"/>
  <c r="BN17" i="294"/>
  <c r="BM17" i="294"/>
  <c r="BL17" i="294"/>
  <c r="BK17" i="294"/>
  <c r="BJ17" i="294"/>
  <c r="W17" i="294"/>
  <c r="V17" i="294"/>
  <c r="S17" i="294"/>
  <c r="R17" i="294"/>
  <c r="O17" i="294"/>
  <c r="N17" i="294"/>
  <c r="L17" i="294"/>
  <c r="BO16" i="294"/>
  <c r="BN16" i="294"/>
  <c r="BM16" i="294"/>
  <c r="BL16" i="294"/>
  <c r="BK16" i="294"/>
  <c r="BJ16" i="294"/>
  <c r="X16" i="294"/>
  <c r="U16" i="294"/>
  <c r="T16" i="294"/>
  <c r="Q16" i="294"/>
  <c r="P16" i="294"/>
  <c r="M16" i="294"/>
  <c r="L16" i="294"/>
  <c r="BO15" i="294"/>
  <c r="BN15" i="294"/>
  <c r="BM15" i="294"/>
  <c r="BL15" i="294"/>
  <c r="BK15" i="294"/>
  <c r="BJ15" i="294"/>
  <c r="X15" i="294"/>
  <c r="V15" i="294"/>
  <c r="T15" i="294"/>
  <c r="R15" i="294"/>
  <c r="P15" i="294"/>
  <c r="N15" i="294"/>
  <c r="L15" i="294"/>
  <c r="BO14" i="294"/>
  <c r="BN14" i="294"/>
  <c r="BM14" i="294"/>
  <c r="BL14" i="294"/>
  <c r="BK14" i="294"/>
  <c r="BJ14" i="294"/>
  <c r="W14" i="294"/>
  <c r="U14" i="294"/>
  <c r="S14" i="294"/>
  <c r="Q14" i="294"/>
  <c r="O14" i="294"/>
  <c r="M14" i="294"/>
  <c r="L14" i="294"/>
  <c r="BO13" i="294"/>
  <c r="BN13" i="294"/>
  <c r="BM13" i="294"/>
  <c r="BL13" i="294"/>
  <c r="BK13" i="294"/>
  <c r="BJ13" i="294"/>
  <c r="X13" i="294"/>
  <c r="X18" i="294" s="1"/>
  <c r="AB15" i="294" s="1"/>
  <c r="AL15" i="294" s="1"/>
  <c r="AW15" i="294" s="1"/>
  <c r="W13" i="294"/>
  <c r="W18" i="294" s="1"/>
  <c r="AB14" i="294" s="1"/>
  <c r="AL14" i="294" s="1"/>
  <c r="AW14" i="294" s="1"/>
  <c r="T13" i="294"/>
  <c r="T18" i="294" s="1"/>
  <c r="AA15" i="294" s="1"/>
  <c r="AK15" i="294" s="1"/>
  <c r="S13" i="294"/>
  <c r="S18" i="294" s="1"/>
  <c r="AA14" i="294" s="1"/>
  <c r="AK14" i="294" s="1"/>
  <c r="P13" i="294"/>
  <c r="P18" i="294" s="1"/>
  <c r="Z15" i="294" s="1"/>
  <c r="O13" i="294"/>
  <c r="O18" i="294" s="1"/>
  <c r="Z14" i="294" s="1"/>
  <c r="L13" i="294"/>
  <c r="H13" i="294"/>
  <c r="AI15" i="294" s="1"/>
  <c r="C13" i="294"/>
  <c r="BO12" i="294"/>
  <c r="BN12" i="294"/>
  <c r="BM12" i="294"/>
  <c r="BL12" i="294"/>
  <c r="BK12" i="294"/>
  <c r="BJ12" i="294"/>
  <c r="V12" i="294"/>
  <c r="V18" i="294" s="1"/>
  <c r="AB13" i="294" s="1"/>
  <c r="AL13" i="294" s="1"/>
  <c r="AW13" i="294" s="1"/>
  <c r="U12" i="294"/>
  <c r="U18" i="294" s="1"/>
  <c r="AB12" i="294" s="1"/>
  <c r="AL12" i="294" s="1"/>
  <c r="AW12" i="294" s="1"/>
  <c r="R12" i="294"/>
  <c r="R18" i="294" s="1"/>
  <c r="AA13" i="294" s="1"/>
  <c r="AK13" i="294" s="1"/>
  <c r="Q12" i="294"/>
  <c r="Q18" i="294" s="1"/>
  <c r="AA12" i="294" s="1"/>
  <c r="AK12" i="294" s="1"/>
  <c r="N12" i="294"/>
  <c r="N18" i="294" s="1"/>
  <c r="Z13" i="294" s="1"/>
  <c r="M12" i="294"/>
  <c r="M18" i="294" s="1"/>
  <c r="Z12" i="294" s="1"/>
  <c r="L12" i="294"/>
  <c r="H12" i="294"/>
  <c r="C12" i="294"/>
  <c r="BO94" i="293"/>
  <c r="BN94" i="293"/>
  <c r="BM94" i="293"/>
  <c r="BL94" i="293"/>
  <c r="BK94" i="293"/>
  <c r="BJ94" i="293"/>
  <c r="BO93" i="293"/>
  <c r="BN93" i="293"/>
  <c r="BM93" i="293"/>
  <c r="BL93" i="293"/>
  <c r="BK93" i="293"/>
  <c r="BJ93" i="293"/>
  <c r="BO92" i="293"/>
  <c r="BN92" i="293"/>
  <c r="BM92" i="293"/>
  <c r="BL92" i="293"/>
  <c r="BK92" i="293"/>
  <c r="BJ92" i="293"/>
  <c r="BO91" i="293"/>
  <c r="BN91" i="293"/>
  <c r="BM91" i="293"/>
  <c r="BL91" i="293"/>
  <c r="BK91" i="293"/>
  <c r="BJ91" i="293"/>
  <c r="BO90" i="293"/>
  <c r="BN90" i="293"/>
  <c r="BM90" i="293"/>
  <c r="BL90" i="293"/>
  <c r="BK90" i="293"/>
  <c r="BJ90" i="293"/>
  <c r="BO89" i="293"/>
  <c r="BN89" i="293"/>
  <c r="BM89" i="293"/>
  <c r="BL89" i="293"/>
  <c r="BK89" i="293"/>
  <c r="BJ89" i="293"/>
  <c r="C74" i="293"/>
  <c r="C73" i="293"/>
  <c r="BO72" i="293"/>
  <c r="BN72" i="293"/>
  <c r="BM72" i="293"/>
  <c r="BL72" i="293"/>
  <c r="BK72" i="293"/>
  <c r="BJ72" i="293"/>
  <c r="W72" i="293"/>
  <c r="V72" i="293"/>
  <c r="S72" i="293"/>
  <c r="R72" i="293"/>
  <c r="O72" i="293"/>
  <c r="N72" i="293"/>
  <c r="L72" i="293"/>
  <c r="BO71" i="293"/>
  <c r="BN71" i="293"/>
  <c r="BM71" i="293"/>
  <c r="BL71" i="293"/>
  <c r="BK71" i="293"/>
  <c r="BJ71" i="293"/>
  <c r="X71" i="293"/>
  <c r="U71" i="293"/>
  <c r="T71" i="293"/>
  <c r="Q71" i="293"/>
  <c r="P71" i="293"/>
  <c r="M71" i="293"/>
  <c r="L71" i="293"/>
  <c r="BO70" i="293"/>
  <c r="BN70" i="293"/>
  <c r="BM70" i="293"/>
  <c r="BL70" i="293"/>
  <c r="BK70" i="293"/>
  <c r="BJ70" i="293"/>
  <c r="X70" i="293"/>
  <c r="V70" i="293"/>
  <c r="T70" i="293"/>
  <c r="R70" i="293"/>
  <c r="P70" i="293"/>
  <c r="N70" i="293"/>
  <c r="L70" i="293"/>
  <c r="BO69" i="293"/>
  <c r="BN69" i="293"/>
  <c r="BM69" i="293"/>
  <c r="BL69" i="293"/>
  <c r="BK69" i="293"/>
  <c r="BJ69" i="293"/>
  <c r="W69" i="293"/>
  <c r="U69" i="293"/>
  <c r="S69" i="293"/>
  <c r="Q69" i="293"/>
  <c r="O69" i="293"/>
  <c r="M69" i="293"/>
  <c r="L69" i="293"/>
  <c r="BO68" i="293"/>
  <c r="BN68" i="293"/>
  <c r="BM68" i="293"/>
  <c r="BL68" i="293"/>
  <c r="BK68" i="293"/>
  <c r="BJ68" i="293"/>
  <c r="X68" i="293"/>
  <c r="W68" i="293"/>
  <c r="T68" i="293"/>
  <c r="S68" i="293"/>
  <c r="P68" i="293"/>
  <c r="O68" i="293"/>
  <c r="L68" i="293"/>
  <c r="H68" i="293"/>
  <c r="C68" i="293"/>
  <c r="AI69" i="293" s="1"/>
  <c r="BO67" i="293"/>
  <c r="BN67" i="293"/>
  <c r="BM67" i="293"/>
  <c r="BL67" i="293"/>
  <c r="BK67" i="293"/>
  <c r="BJ67" i="293"/>
  <c r="V67" i="293"/>
  <c r="V73" i="293" s="1"/>
  <c r="AB68" i="293" s="1"/>
  <c r="U67" i="293"/>
  <c r="U73" i="293" s="1"/>
  <c r="AB67" i="293" s="1"/>
  <c r="R67" i="293"/>
  <c r="R73" i="293" s="1"/>
  <c r="AA68" i="293" s="1"/>
  <c r="Q67" i="293"/>
  <c r="Q73" i="293" s="1"/>
  <c r="AA67" i="293" s="1"/>
  <c r="N67" i="293"/>
  <c r="N73" i="293" s="1"/>
  <c r="Z68" i="293" s="1"/>
  <c r="M67" i="293"/>
  <c r="M73" i="293" s="1"/>
  <c r="Z67" i="293" s="1"/>
  <c r="L67" i="293"/>
  <c r="H67" i="293"/>
  <c r="C67" i="293"/>
  <c r="C62" i="293"/>
  <c r="BO61" i="293"/>
  <c r="BN61" i="293"/>
  <c r="BM61" i="293"/>
  <c r="BL61" i="293"/>
  <c r="BK61" i="293"/>
  <c r="BJ61" i="293"/>
  <c r="W61" i="293"/>
  <c r="V61" i="293"/>
  <c r="S61" i="293"/>
  <c r="R61" i="293"/>
  <c r="O61" i="293"/>
  <c r="N61" i="293"/>
  <c r="L61" i="293"/>
  <c r="BO60" i="293"/>
  <c r="BN60" i="293"/>
  <c r="BM60" i="293"/>
  <c r="BL60" i="293"/>
  <c r="BK60" i="293"/>
  <c r="BJ60" i="293"/>
  <c r="X60" i="293"/>
  <c r="U60" i="293"/>
  <c r="T60" i="293"/>
  <c r="Q60" i="293"/>
  <c r="P60" i="293"/>
  <c r="M60" i="293"/>
  <c r="L60" i="293"/>
  <c r="BO59" i="293"/>
  <c r="BN59" i="293"/>
  <c r="BM59" i="293"/>
  <c r="BL59" i="293"/>
  <c r="BK59" i="293"/>
  <c r="BJ59" i="293"/>
  <c r="X59" i="293"/>
  <c r="V59" i="293"/>
  <c r="T59" i="293"/>
  <c r="R59" i="293"/>
  <c r="P59" i="293"/>
  <c r="N59" i="293"/>
  <c r="L59" i="293"/>
  <c r="BO58" i="293"/>
  <c r="BN58" i="293"/>
  <c r="BM58" i="293"/>
  <c r="BL58" i="293"/>
  <c r="BK58" i="293"/>
  <c r="BJ58" i="293"/>
  <c r="W58" i="293"/>
  <c r="U58" i="293"/>
  <c r="S58" i="293"/>
  <c r="Q58" i="293"/>
  <c r="O58" i="293"/>
  <c r="M58" i="293"/>
  <c r="L58" i="293"/>
  <c r="BO57" i="293"/>
  <c r="BN57" i="293"/>
  <c r="BM57" i="293"/>
  <c r="BL57" i="293"/>
  <c r="BK57" i="293"/>
  <c r="BJ57" i="293"/>
  <c r="X57" i="293"/>
  <c r="X62" i="293" s="1"/>
  <c r="AB59" i="293" s="1"/>
  <c r="W57" i="293"/>
  <c r="W62" i="293" s="1"/>
  <c r="AB58" i="293" s="1"/>
  <c r="T57" i="293"/>
  <c r="T62" i="293" s="1"/>
  <c r="AA59" i="293" s="1"/>
  <c r="S57" i="293"/>
  <c r="S62" i="293" s="1"/>
  <c r="AA58" i="293" s="1"/>
  <c r="P57" i="293"/>
  <c r="P62" i="293" s="1"/>
  <c r="Z59" i="293" s="1"/>
  <c r="O57" i="293"/>
  <c r="O62" i="293" s="1"/>
  <c r="Z58" i="293" s="1"/>
  <c r="L57" i="293"/>
  <c r="H57" i="293"/>
  <c r="C57" i="293"/>
  <c r="BO56" i="293"/>
  <c r="BN56" i="293"/>
  <c r="BM56" i="293"/>
  <c r="BL56" i="293"/>
  <c r="BK56" i="293"/>
  <c r="BJ56" i="293"/>
  <c r="V56" i="293"/>
  <c r="V62" i="293" s="1"/>
  <c r="AB57" i="293" s="1"/>
  <c r="U56" i="293"/>
  <c r="U62" i="293" s="1"/>
  <c r="AB56" i="293" s="1"/>
  <c r="R56" i="293"/>
  <c r="R62" i="293" s="1"/>
  <c r="AA57" i="293" s="1"/>
  <c r="Q56" i="293"/>
  <c r="Q62" i="293" s="1"/>
  <c r="AA56" i="293" s="1"/>
  <c r="N56" i="293"/>
  <c r="N62" i="293" s="1"/>
  <c r="Z57" i="293" s="1"/>
  <c r="M56" i="293"/>
  <c r="M62" i="293" s="1"/>
  <c r="Z56" i="293" s="1"/>
  <c r="L56" i="293"/>
  <c r="H56" i="293"/>
  <c r="C56" i="293"/>
  <c r="C51" i="293"/>
  <c r="BO50" i="293"/>
  <c r="BN50" i="293"/>
  <c r="BM50" i="293"/>
  <c r="BL50" i="293"/>
  <c r="BK50" i="293"/>
  <c r="BJ50" i="293"/>
  <c r="W50" i="293"/>
  <c r="V50" i="293"/>
  <c r="S50" i="293"/>
  <c r="R50" i="293"/>
  <c r="O50" i="293"/>
  <c r="N50" i="293"/>
  <c r="L50" i="293"/>
  <c r="BO49" i="293"/>
  <c r="BN49" i="293"/>
  <c r="BM49" i="293"/>
  <c r="BL49" i="293"/>
  <c r="BK49" i="293"/>
  <c r="BJ49" i="293"/>
  <c r="X49" i="293"/>
  <c r="U49" i="293"/>
  <c r="T49" i="293"/>
  <c r="Q49" i="293"/>
  <c r="P49" i="293"/>
  <c r="M49" i="293"/>
  <c r="L49" i="293"/>
  <c r="BO48" i="293"/>
  <c r="BN48" i="293"/>
  <c r="BM48" i="293"/>
  <c r="BL48" i="293"/>
  <c r="BK48" i="293"/>
  <c r="BJ48" i="293"/>
  <c r="X48" i="293"/>
  <c r="V48" i="293"/>
  <c r="T48" i="293"/>
  <c r="R48" i="293"/>
  <c r="P48" i="293"/>
  <c r="N48" i="293"/>
  <c r="L48" i="293"/>
  <c r="BO47" i="293"/>
  <c r="BN47" i="293"/>
  <c r="BM47" i="293"/>
  <c r="BL47" i="293"/>
  <c r="BK47" i="293"/>
  <c r="BJ47" i="293"/>
  <c r="W47" i="293"/>
  <c r="U47" i="293"/>
  <c r="S47" i="293"/>
  <c r="Q47" i="293"/>
  <c r="O47" i="293"/>
  <c r="M47" i="293"/>
  <c r="L47" i="293"/>
  <c r="BO46" i="293"/>
  <c r="BN46" i="293"/>
  <c r="BM46" i="293"/>
  <c r="BL46" i="293"/>
  <c r="BK46" i="293"/>
  <c r="BJ46" i="293"/>
  <c r="X46" i="293"/>
  <c r="X51" i="293" s="1"/>
  <c r="AB48" i="293" s="1"/>
  <c r="W46" i="293"/>
  <c r="W51" i="293" s="1"/>
  <c r="AB47" i="293" s="1"/>
  <c r="T46" i="293"/>
  <c r="T51" i="293" s="1"/>
  <c r="AA48" i="293" s="1"/>
  <c r="S46" i="293"/>
  <c r="S51" i="293" s="1"/>
  <c r="AA47" i="293" s="1"/>
  <c r="P46" i="293"/>
  <c r="P51" i="293" s="1"/>
  <c r="Z48" i="293" s="1"/>
  <c r="O46" i="293"/>
  <c r="O51" i="293" s="1"/>
  <c r="Z47" i="293" s="1"/>
  <c r="L46" i="293"/>
  <c r="H46" i="293"/>
  <c r="C46" i="293"/>
  <c r="AI47" i="293" s="1"/>
  <c r="BO45" i="293"/>
  <c r="BN45" i="293"/>
  <c r="BM45" i="293"/>
  <c r="BL45" i="293"/>
  <c r="BK45" i="293"/>
  <c r="BJ45" i="293"/>
  <c r="V45" i="293"/>
  <c r="V51" i="293" s="1"/>
  <c r="AB46" i="293" s="1"/>
  <c r="U45" i="293"/>
  <c r="U51" i="293" s="1"/>
  <c r="AB45" i="293" s="1"/>
  <c r="R45" i="293"/>
  <c r="R51" i="293" s="1"/>
  <c r="AA46" i="293" s="1"/>
  <c r="Q45" i="293"/>
  <c r="Q51" i="293" s="1"/>
  <c r="AA45" i="293" s="1"/>
  <c r="N45" i="293"/>
  <c r="N51" i="293" s="1"/>
  <c r="Z46" i="293" s="1"/>
  <c r="M45" i="293"/>
  <c r="M51" i="293" s="1"/>
  <c r="Z45" i="293" s="1"/>
  <c r="L45" i="293"/>
  <c r="H45" i="293"/>
  <c r="C45" i="293"/>
  <c r="C40" i="293"/>
  <c r="BO39" i="293"/>
  <c r="BN39" i="293"/>
  <c r="BM39" i="293"/>
  <c r="BL39" i="293"/>
  <c r="BK39" i="293"/>
  <c r="BJ39" i="293"/>
  <c r="W39" i="293"/>
  <c r="V39" i="293"/>
  <c r="S39" i="293"/>
  <c r="R39" i="293"/>
  <c r="O39" i="293"/>
  <c r="N39" i="293"/>
  <c r="L39" i="293"/>
  <c r="BO38" i="293"/>
  <c r="BN38" i="293"/>
  <c r="BM38" i="293"/>
  <c r="BL38" i="293"/>
  <c r="BK38" i="293"/>
  <c r="BJ38" i="293"/>
  <c r="X38" i="293"/>
  <c r="U38" i="293"/>
  <c r="T38" i="293"/>
  <c r="Q38" i="293"/>
  <c r="P38" i="293"/>
  <c r="M38" i="293"/>
  <c r="L38" i="293"/>
  <c r="BO37" i="293"/>
  <c r="BN37" i="293"/>
  <c r="BM37" i="293"/>
  <c r="BL37" i="293"/>
  <c r="BK37" i="293"/>
  <c r="BJ37" i="293"/>
  <c r="X37" i="293"/>
  <c r="V37" i="293"/>
  <c r="T37" i="293"/>
  <c r="R37" i="293"/>
  <c r="P37" i="293"/>
  <c r="N37" i="293"/>
  <c r="L37" i="293"/>
  <c r="BO36" i="293"/>
  <c r="BN36" i="293"/>
  <c r="BM36" i="293"/>
  <c r="BL36" i="293"/>
  <c r="BK36" i="293"/>
  <c r="BJ36" i="293"/>
  <c r="W36" i="293"/>
  <c r="U36" i="293"/>
  <c r="S36" i="293"/>
  <c r="Q36" i="293"/>
  <c r="O36" i="293"/>
  <c r="M36" i="293"/>
  <c r="L36" i="293"/>
  <c r="BO35" i="293"/>
  <c r="BN35" i="293"/>
  <c r="BM35" i="293"/>
  <c r="BL35" i="293"/>
  <c r="BK35" i="293"/>
  <c r="BJ35" i="293"/>
  <c r="X35" i="293"/>
  <c r="X40" i="293" s="1"/>
  <c r="AB37" i="293" s="1"/>
  <c r="W35" i="293"/>
  <c r="W40" i="293" s="1"/>
  <c r="AB36" i="293" s="1"/>
  <c r="T35" i="293"/>
  <c r="T40" i="293" s="1"/>
  <c r="AA37" i="293" s="1"/>
  <c r="S35" i="293"/>
  <c r="S40" i="293" s="1"/>
  <c r="AA36" i="293" s="1"/>
  <c r="P35" i="293"/>
  <c r="P40" i="293" s="1"/>
  <c r="Z37" i="293" s="1"/>
  <c r="O35" i="293"/>
  <c r="O40" i="293" s="1"/>
  <c r="Z36" i="293" s="1"/>
  <c r="L35" i="293"/>
  <c r="H35" i="293"/>
  <c r="C35" i="293"/>
  <c r="BO34" i="293"/>
  <c r="BN34" i="293"/>
  <c r="BM34" i="293"/>
  <c r="BL34" i="293"/>
  <c r="BK34" i="293"/>
  <c r="BJ34" i="293"/>
  <c r="V34" i="293"/>
  <c r="V40" i="293" s="1"/>
  <c r="AB35" i="293" s="1"/>
  <c r="U34" i="293"/>
  <c r="U40" i="293" s="1"/>
  <c r="AB34" i="293" s="1"/>
  <c r="R34" i="293"/>
  <c r="R40" i="293" s="1"/>
  <c r="AA35" i="293" s="1"/>
  <c r="Q34" i="293"/>
  <c r="Q40" i="293" s="1"/>
  <c r="AA34" i="293" s="1"/>
  <c r="N34" i="293"/>
  <c r="N40" i="293" s="1"/>
  <c r="Z35" i="293" s="1"/>
  <c r="M34" i="293"/>
  <c r="M40" i="293" s="1"/>
  <c r="Z34" i="293" s="1"/>
  <c r="L34" i="293"/>
  <c r="H34" i="293"/>
  <c r="C34" i="293"/>
  <c r="C29" i="293"/>
  <c r="BO28" i="293"/>
  <c r="BN28" i="293"/>
  <c r="BM28" i="293"/>
  <c r="BL28" i="293"/>
  <c r="BK28" i="293"/>
  <c r="BJ28" i="293"/>
  <c r="W28" i="293"/>
  <c r="V28" i="293"/>
  <c r="S28" i="293"/>
  <c r="R28" i="293"/>
  <c r="O28" i="293"/>
  <c r="N28" i="293"/>
  <c r="L28" i="293"/>
  <c r="BO27" i="293"/>
  <c r="BN27" i="293"/>
  <c r="BM27" i="293"/>
  <c r="BL27" i="293"/>
  <c r="BK27" i="293"/>
  <c r="BJ27" i="293"/>
  <c r="X27" i="293"/>
  <c r="U27" i="293"/>
  <c r="T27" i="293"/>
  <c r="Q27" i="293"/>
  <c r="P27" i="293"/>
  <c r="M27" i="293"/>
  <c r="L27" i="293"/>
  <c r="BO26" i="293"/>
  <c r="BN26" i="293"/>
  <c r="BM26" i="293"/>
  <c r="BL26" i="293"/>
  <c r="BK26" i="293"/>
  <c r="BJ26" i="293"/>
  <c r="X26" i="293"/>
  <c r="V26" i="293"/>
  <c r="T26" i="293"/>
  <c r="R26" i="293"/>
  <c r="P26" i="293"/>
  <c r="N26" i="293"/>
  <c r="L26" i="293"/>
  <c r="BO25" i="293"/>
  <c r="BN25" i="293"/>
  <c r="BM25" i="293"/>
  <c r="BL25" i="293"/>
  <c r="BK25" i="293"/>
  <c r="BJ25" i="293"/>
  <c r="W25" i="293"/>
  <c r="U25" i="293"/>
  <c r="S25" i="293"/>
  <c r="Q25" i="293"/>
  <c r="O25" i="293"/>
  <c r="M25" i="293"/>
  <c r="L25" i="293"/>
  <c r="BO24" i="293"/>
  <c r="BN24" i="293"/>
  <c r="BM24" i="293"/>
  <c r="BL24" i="293"/>
  <c r="BK24" i="293"/>
  <c r="BJ24" i="293"/>
  <c r="X24" i="293"/>
  <c r="X29" i="293" s="1"/>
  <c r="AB26" i="293" s="1"/>
  <c r="W24" i="293"/>
  <c r="W29" i="293" s="1"/>
  <c r="AB25" i="293" s="1"/>
  <c r="T24" i="293"/>
  <c r="T29" i="293" s="1"/>
  <c r="AA26" i="293" s="1"/>
  <c r="S24" i="293"/>
  <c r="S29" i="293" s="1"/>
  <c r="AA25" i="293" s="1"/>
  <c r="P24" i="293"/>
  <c r="P29" i="293" s="1"/>
  <c r="Z26" i="293" s="1"/>
  <c r="O24" i="293"/>
  <c r="O29" i="293" s="1"/>
  <c r="Z25" i="293" s="1"/>
  <c r="L24" i="293"/>
  <c r="H24" i="293"/>
  <c r="C24" i="293"/>
  <c r="BO23" i="293"/>
  <c r="BN23" i="293"/>
  <c r="BM23" i="293"/>
  <c r="BL23" i="293"/>
  <c r="BK23" i="293"/>
  <c r="BJ23" i="293"/>
  <c r="V23" i="293"/>
  <c r="V29" i="293" s="1"/>
  <c r="AB24" i="293" s="1"/>
  <c r="U23" i="293"/>
  <c r="U29" i="293" s="1"/>
  <c r="AB23" i="293" s="1"/>
  <c r="R23" i="293"/>
  <c r="R29" i="293" s="1"/>
  <c r="AA24" i="293" s="1"/>
  <c r="Q23" i="293"/>
  <c r="Q29" i="293" s="1"/>
  <c r="AA23" i="293" s="1"/>
  <c r="N23" i="293"/>
  <c r="N29" i="293" s="1"/>
  <c r="Z24" i="293" s="1"/>
  <c r="M23" i="293"/>
  <c r="M29" i="293" s="1"/>
  <c r="Z23" i="293" s="1"/>
  <c r="L23" i="293"/>
  <c r="H23" i="293"/>
  <c r="C23" i="293"/>
  <c r="C18" i="293"/>
  <c r="BO17" i="293"/>
  <c r="BN17" i="293"/>
  <c r="BM17" i="293"/>
  <c r="BL17" i="293"/>
  <c r="BK17" i="293"/>
  <c r="BJ17" i="293"/>
  <c r="W17" i="293"/>
  <c r="V17" i="293"/>
  <c r="S17" i="293"/>
  <c r="R17" i="293"/>
  <c r="O17" i="293"/>
  <c r="N17" i="293"/>
  <c r="L17" i="293"/>
  <c r="BO16" i="293"/>
  <c r="BN16" i="293"/>
  <c r="BM16" i="293"/>
  <c r="BL16" i="293"/>
  <c r="BK16" i="293"/>
  <c r="BJ16" i="293"/>
  <c r="X16" i="293"/>
  <c r="U16" i="293"/>
  <c r="T16" i="293"/>
  <c r="Q16" i="293"/>
  <c r="P16" i="293"/>
  <c r="M16" i="293"/>
  <c r="L16" i="293"/>
  <c r="BO15" i="293"/>
  <c r="BN15" i="293"/>
  <c r="BM15" i="293"/>
  <c r="BL15" i="293"/>
  <c r="BK15" i="293"/>
  <c r="BJ15" i="293"/>
  <c r="X15" i="293"/>
  <c r="V15" i="293"/>
  <c r="T15" i="293"/>
  <c r="R15" i="293"/>
  <c r="P15" i="293"/>
  <c r="N15" i="293"/>
  <c r="L15" i="293"/>
  <c r="BO14" i="293"/>
  <c r="BN14" i="293"/>
  <c r="BM14" i="293"/>
  <c r="BL14" i="293"/>
  <c r="BK14" i="293"/>
  <c r="BJ14" i="293"/>
  <c r="W14" i="293"/>
  <c r="U14" i="293"/>
  <c r="S14" i="293"/>
  <c r="Q14" i="293"/>
  <c r="O14" i="293"/>
  <c r="M14" i="293"/>
  <c r="L14" i="293"/>
  <c r="BO13" i="293"/>
  <c r="BN13" i="293"/>
  <c r="BM13" i="293"/>
  <c r="BL13" i="293"/>
  <c r="BK13" i="293"/>
  <c r="BJ13" i="293"/>
  <c r="X13" i="293"/>
  <c r="X18" i="293" s="1"/>
  <c r="AB15" i="293" s="1"/>
  <c r="W13" i="293"/>
  <c r="W18" i="293" s="1"/>
  <c r="AB14" i="293" s="1"/>
  <c r="T13" i="293"/>
  <c r="T18" i="293" s="1"/>
  <c r="AA15" i="293" s="1"/>
  <c r="S13" i="293"/>
  <c r="S18" i="293" s="1"/>
  <c r="AA14" i="293" s="1"/>
  <c r="P13" i="293"/>
  <c r="P18" i="293" s="1"/>
  <c r="Z15" i="293" s="1"/>
  <c r="O13" i="293"/>
  <c r="O18" i="293" s="1"/>
  <c r="Z14" i="293" s="1"/>
  <c r="L13" i="293"/>
  <c r="H13" i="293"/>
  <c r="C13" i="293"/>
  <c r="BO12" i="293"/>
  <c r="BN12" i="293"/>
  <c r="BM12" i="293"/>
  <c r="BL12" i="293"/>
  <c r="BK12" i="293"/>
  <c r="BJ12" i="293"/>
  <c r="V12" i="293"/>
  <c r="V18" i="293" s="1"/>
  <c r="AB13" i="293" s="1"/>
  <c r="U12" i="293"/>
  <c r="U18" i="293" s="1"/>
  <c r="AB12" i="293" s="1"/>
  <c r="R12" i="293"/>
  <c r="R18" i="293" s="1"/>
  <c r="AA13" i="293" s="1"/>
  <c r="Q12" i="293"/>
  <c r="Q18" i="293" s="1"/>
  <c r="AA12" i="293" s="1"/>
  <c r="N12" i="293"/>
  <c r="N18" i="293" s="1"/>
  <c r="Z13" i="293" s="1"/>
  <c r="M12" i="293"/>
  <c r="M18" i="293" s="1"/>
  <c r="Z12" i="293" s="1"/>
  <c r="L12" i="293"/>
  <c r="H12" i="293"/>
  <c r="C12" i="293"/>
  <c r="BO94" i="292"/>
  <c r="BN94" i="292"/>
  <c r="BM94" i="292"/>
  <c r="BL94" i="292"/>
  <c r="BK94" i="292"/>
  <c r="BJ94" i="292"/>
  <c r="BO93" i="292"/>
  <c r="BN93" i="292"/>
  <c r="BM93" i="292"/>
  <c r="BL93" i="292"/>
  <c r="BK93" i="292"/>
  <c r="BJ93" i="292"/>
  <c r="BO92" i="292"/>
  <c r="BN92" i="292"/>
  <c r="BM92" i="292"/>
  <c r="BL92" i="292"/>
  <c r="BK92" i="292"/>
  <c r="BJ92" i="292"/>
  <c r="BO91" i="292"/>
  <c r="BN91" i="292"/>
  <c r="BM91" i="292"/>
  <c r="BL91" i="292"/>
  <c r="BK91" i="292"/>
  <c r="BJ91" i="292"/>
  <c r="BO90" i="292"/>
  <c r="BN90" i="292"/>
  <c r="BM90" i="292"/>
  <c r="BL90" i="292"/>
  <c r="BK90" i="292"/>
  <c r="BJ90" i="292"/>
  <c r="BO89" i="292"/>
  <c r="BN89" i="292"/>
  <c r="BM89" i="292"/>
  <c r="BL89" i="292"/>
  <c r="BK89" i="292"/>
  <c r="BJ89" i="292"/>
  <c r="C74" i="292"/>
  <c r="C73" i="292"/>
  <c r="BO72" i="292"/>
  <c r="BN72" i="292"/>
  <c r="BM72" i="292"/>
  <c r="BL72" i="292"/>
  <c r="BK72" i="292"/>
  <c r="BJ72" i="292"/>
  <c r="W72" i="292"/>
  <c r="V72" i="292"/>
  <c r="S72" i="292"/>
  <c r="R72" i="292"/>
  <c r="O72" i="292"/>
  <c r="N72" i="292"/>
  <c r="L72" i="292"/>
  <c r="BO71" i="292"/>
  <c r="BN71" i="292"/>
  <c r="BM71" i="292"/>
  <c r="BL71" i="292"/>
  <c r="BK71" i="292"/>
  <c r="BJ71" i="292"/>
  <c r="X71" i="292"/>
  <c r="U71" i="292"/>
  <c r="T71" i="292"/>
  <c r="Q71" i="292"/>
  <c r="P71" i="292"/>
  <c r="M71" i="292"/>
  <c r="L71" i="292"/>
  <c r="BO70" i="292"/>
  <c r="BN70" i="292"/>
  <c r="BM70" i="292"/>
  <c r="BL70" i="292"/>
  <c r="BK70" i="292"/>
  <c r="BJ70" i="292"/>
  <c r="X70" i="292"/>
  <c r="V70" i="292"/>
  <c r="T70" i="292"/>
  <c r="R70" i="292"/>
  <c r="P70" i="292"/>
  <c r="N70" i="292"/>
  <c r="L70" i="292"/>
  <c r="BO69" i="292"/>
  <c r="BN69" i="292"/>
  <c r="BM69" i="292"/>
  <c r="BL69" i="292"/>
  <c r="BK69" i="292"/>
  <c r="BJ69" i="292"/>
  <c r="W69" i="292"/>
  <c r="U69" i="292"/>
  <c r="S69" i="292"/>
  <c r="Q69" i="292"/>
  <c r="O69" i="292"/>
  <c r="M69" i="292"/>
  <c r="L69" i="292"/>
  <c r="BO68" i="292"/>
  <c r="BN68" i="292"/>
  <c r="BM68" i="292"/>
  <c r="BL68" i="292"/>
  <c r="BK68" i="292"/>
  <c r="BJ68" i="292"/>
  <c r="X68" i="292"/>
  <c r="W68" i="292"/>
  <c r="T68" i="292"/>
  <c r="S68" i="292"/>
  <c r="P68" i="292"/>
  <c r="O68" i="292"/>
  <c r="L68" i="292"/>
  <c r="H68" i="292"/>
  <c r="AI70" i="292" s="1"/>
  <c r="C68" i="292"/>
  <c r="BO67" i="292"/>
  <c r="BN67" i="292"/>
  <c r="BM67" i="292"/>
  <c r="BL67" i="292"/>
  <c r="BK67" i="292"/>
  <c r="BJ67" i="292"/>
  <c r="V67" i="292"/>
  <c r="V73" i="292" s="1"/>
  <c r="AB68" i="292" s="1"/>
  <c r="U67" i="292"/>
  <c r="U73" i="292" s="1"/>
  <c r="AB67" i="292" s="1"/>
  <c r="R67" i="292"/>
  <c r="R73" i="292" s="1"/>
  <c r="AA68" i="292" s="1"/>
  <c r="Q67" i="292"/>
  <c r="Q73" i="292" s="1"/>
  <c r="AA67" i="292" s="1"/>
  <c r="N67" i="292"/>
  <c r="N73" i="292" s="1"/>
  <c r="Z68" i="292" s="1"/>
  <c r="M67" i="292"/>
  <c r="M73" i="292" s="1"/>
  <c r="Z67" i="292" s="1"/>
  <c r="L67" i="292"/>
  <c r="H67" i="292"/>
  <c r="C67" i="292"/>
  <c r="C62" i="292"/>
  <c r="BO61" i="292"/>
  <c r="BN61" i="292"/>
  <c r="BM61" i="292"/>
  <c r="BL61" i="292"/>
  <c r="BK61" i="292"/>
  <c r="BJ61" i="292"/>
  <c r="W61" i="292"/>
  <c r="V61" i="292"/>
  <c r="S61" i="292"/>
  <c r="R61" i="292"/>
  <c r="O61" i="292"/>
  <c r="N61" i="292"/>
  <c r="L61" i="292"/>
  <c r="BO60" i="292"/>
  <c r="BN60" i="292"/>
  <c r="BM60" i="292"/>
  <c r="BL60" i="292"/>
  <c r="BK60" i="292"/>
  <c r="BJ60" i="292"/>
  <c r="X60" i="292"/>
  <c r="U60" i="292"/>
  <c r="T60" i="292"/>
  <c r="Q60" i="292"/>
  <c r="P60" i="292"/>
  <c r="M60" i="292"/>
  <c r="L60" i="292"/>
  <c r="BO59" i="292"/>
  <c r="BN59" i="292"/>
  <c r="BM59" i="292"/>
  <c r="BL59" i="292"/>
  <c r="BK59" i="292"/>
  <c r="BJ59" i="292"/>
  <c r="X59" i="292"/>
  <c r="V59" i="292"/>
  <c r="T59" i="292"/>
  <c r="R59" i="292"/>
  <c r="P59" i="292"/>
  <c r="N59" i="292"/>
  <c r="L59" i="292"/>
  <c r="BO58" i="292"/>
  <c r="BN58" i="292"/>
  <c r="BM58" i="292"/>
  <c r="BL58" i="292"/>
  <c r="BK58" i="292"/>
  <c r="BJ58" i="292"/>
  <c r="W58" i="292"/>
  <c r="U58" i="292"/>
  <c r="S58" i="292"/>
  <c r="Q58" i="292"/>
  <c r="O58" i="292"/>
  <c r="M58" i="292"/>
  <c r="L58" i="292"/>
  <c r="BO57" i="292"/>
  <c r="BN57" i="292"/>
  <c r="BM57" i="292"/>
  <c r="BL57" i="292"/>
  <c r="BK57" i="292"/>
  <c r="BJ57" i="292"/>
  <c r="X57" i="292"/>
  <c r="X62" i="292" s="1"/>
  <c r="AB59" i="292" s="1"/>
  <c r="W57" i="292"/>
  <c r="W62" i="292" s="1"/>
  <c r="AB58" i="292" s="1"/>
  <c r="T57" i="292"/>
  <c r="T62" i="292" s="1"/>
  <c r="AA59" i="292" s="1"/>
  <c r="S57" i="292"/>
  <c r="S62" i="292" s="1"/>
  <c r="AA58" i="292" s="1"/>
  <c r="P57" i="292"/>
  <c r="P62" i="292" s="1"/>
  <c r="Z59" i="292" s="1"/>
  <c r="O57" i="292"/>
  <c r="O62" i="292" s="1"/>
  <c r="Z58" i="292" s="1"/>
  <c r="L57" i="292"/>
  <c r="H57" i="292"/>
  <c r="C57" i="292"/>
  <c r="BO56" i="292"/>
  <c r="BN56" i="292"/>
  <c r="BM56" i="292"/>
  <c r="BL56" i="292"/>
  <c r="BK56" i="292"/>
  <c r="BJ56" i="292"/>
  <c r="V56" i="292"/>
  <c r="V62" i="292" s="1"/>
  <c r="AB57" i="292" s="1"/>
  <c r="U56" i="292"/>
  <c r="U62" i="292" s="1"/>
  <c r="AB56" i="292" s="1"/>
  <c r="R56" i="292"/>
  <c r="R62" i="292" s="1"/>
  <c r="AA57" i="292" s="1"/>
  <c r="Q56" i="292"/>
  <c r="Q62" i="292" s="1"/>
  <c r="AA56" i="292" s="1"/>
  <c r="N56" i="292"/>
  <c r="N62" i="292" s="1"/>
  <c r="Z57" i="292" s="1"/>
  <c r="M56" i="292"/>
  <c r="M62" i="292" s="1"/>
  <c r="Z56" i="292" s="1"/>
  <c r="L56" i="292"/>
  <c r="H56" i="292"/>
  <c r="C56" i="292"/>
  <c r="C51" i="292"/>
  <c r="BO50" i="292"/>
  <c r="BN50" i="292"/>
  <c r="BM50" i="292"/>
  <c r="BL50" i="292"/>
  <c r="BK50" i="292"/>
  <c r="BJ50" i="292"/>
  <c r="W50" i="292"/>
  <c r="V50" i="292"/>
  <c r="S50" i="292"/>
  <c r="R50" i="292"/>
  <c r="O50" i="292"/>
  <c r="N50" i="292"/>
  <c r="L50" i="292"/>
  <c r="BO49" i="292"/>
  <c r="BN49" i="292"/>
  <c r="BM49" i="292"/>
  <c r="BL49" i="292"/>
  <c r="BK49" i="292"/>
  <c r="BJ49" i="292"/>
  <c r="X49" i="292"/>
  <c r="U49" i="292"/>
  <c r="T49" i="292"/>
  <c r="Q49" i="292"/>
  <c r="P49" i="292"/>
  <c r="M49" i="292"/>
  <c r="L49" i="292"/>
  <c r="BO48" i="292"/>
  <c r="BN48" i="292"/>
  <c r="BM48" i="292"/>
  <c r="BL48" i="292"/>
  <c r="BK48" i="292"/>
  <c r="BJ48" i="292"/>
  <c r="X48" i="292"/>
  <c r="V48" i="292"/>
  <c r="T48" i="292"/>
  <c r="R48" i="292"/>
  <c r="P48" i="292"/>
  <c r="N48" i="292"/>
  <c r="L48" i="292"/>
  <c r="BO47" i="292"/>
  <c r="BN47" i="292"/>
  <c r="BM47" i="292"/>
  <c r="BL47" i="292"/>
  <c r="BK47" i="292"/>
  <c r="BJ47" i="292"/>
  <c r="W47" i="292"/>
  <c r="U47" i="292"/>
  <c r="S47" i="292"/>
  <c r="Q47" i="292"/>
  <c r="O47" i="292"/>
  <c r="M47" i="292"/>
  <c r="L47" i="292"/>
  <c r="BO46" i="292"/>
  <c r="BN46" i="292"/>
  <c r="BM46" i="292"/>
  <c r="BL46" i="292"/>
  <c r="BK46" i="292"/>
  <c r="BJ46" i="292"/>
  <c r="X46" i="292"/>
  <c r="X51" i="292" s="1"/>
  <c r="AB48" i="292" s="1"/>
  <c r="W46" i="292"/>
  <c r="W51" i="292" s="1"/>
  <c r="AB47" i="292" s="1"/>
  <c r="T46" i="292"/>
  <c r="T51" i="292" s="1"/>
  <c r="AA48" i="292" s="1"/>
  <c r="S46" i="292"/>
  <c r="S51" i="292" s="1"/>
  <c r="AA47" i="292" s="1"/>
  <c r="P46" i="292"/>
  <c r="P51" i="292" s="1"/>
  <c r="Z48" i="292" s="1"/>
  <c r="O46" i="292"/>
  <c r="O51" i="292" s="1"/>
  <c r="Z47" i="292" s="1"/>
  <c r="L46" i="292"/>
  <c r="H46" i="292"/>
  <c r="C46" i="292"/>
  <c r="BO45" i="292"/>
  <c r="BN45" i="292"/>
  <c r="BM45" i="292"/>
  <c r="BL45" i="292"/>
  <c r="BK45" i="292"/>
  <c r="BJ45" i="292"/>
  <c r="V45" i="292"/>
  <c r="V51" i="292" s="1"/>
  <c r="AB46" i="292" s="1"/>
  <c r="U45" i="292"/>
  <c r="U51" i="292" s="1"/>
  <c r="AB45" i="292" s="1"/>
  <c r="R45" i="292"/>
  <c r="R51" i="292" s="1"/>
  <c r="AA46" i="292" s="1"/>
  <c r="Q45" i="292"/>
  <c r="Q51" i="292" s="1"/>
  <c r="AA45" i="292" s="1"/>
  <c r="N45" i="292"/>
  <c r="N51" i="292" s="1"/>
  <c r="Z46" i="292" s="1"/>
  <c r="M45" i="292"/>
  <c r="M51" i="292" s="1"/>
  <c r="Z45" i="292" s="1"/>
  <c r="L45" i="292"/>
  <c r="H45" i="292"/>
  <c r="C45" i="292"/>
  <c r="C40" i="292"/>
  <c r="BO39" i="292"/>
  <c r="BN39" i="292"/>
  <c r="BM39" i="292"/>
  <c r="BL39" i="292"/>
  <c r="BK39" i="292"/>
  <c r="BJ39" i="292"/>
  <c r="W39" i="292"/>
  <c r="V39" i="292"/>
  <c r="S39" i="292"/>
  <c r="R39" i="292"/>
  <c r="O39" i="292"/>
  <c r="N39" i="292"/>
  <c r="L39" i="292"/>
  <c r="BO38" i="292"/>
  <c r="BN38" i="292"/>
  <c r="BM38" i="292"/>
  <c r="BL38" i="292"/>
  <c r="BK38" i="292"/>
  <c r="BJ38" i="292"/>
  <c r="X38" i="292"/>
  <c r="U38" i="292"/>
  <c r="T38" i="292"/>
  <c r="Q38" i="292"/>
  <c r="P38" i="292"/>
  <c r="M38" i="292"/>
  <c r="L38" i="292"/>
  <c r="BO37" i="292"/>
  <c r="BN37" i="292"/>
  <c r="BM37" i="292"/>
  <c r="BL37" i="292"/>
  <c r="BK37" i="292"/>
  <c r="BJ37" i="292"/>
  <c r="X37" i="292"/>
  <c r="V37" i="292"/>
  <c r="T37" i="292"/>
  <c r="R37" i="292"/>
  <c r="P37" i="292"/>
  <c r="N37" i="292"/>
  <c r="L37" i="292"/>
  <c r="BO36" i="292"/>
  <c r="BN36" i="292"/>
  <c r="BM36" i="292"/>
  <c r="BL36" i="292"/>
  <c r="BK36" i="292"/>
  <c r="BJ36" i="292"/>
  <c r="W36" i="292"/>
  <c r="U36" i="292"/>
  <c r="S36" i="292"/>
  <c r="Q36" i="292"/>
  <c r="O36" i="292"/>
  <c r="M36" i="292"/>
  <c r="L36" i="292"/>
  <c r="BO35" i="292"/>
  <c r="BN35" i="292"/>
  <c r="BM35" i="292"/>
  <c r="BL35" i="292"/>
  <c r="BK35" i="292"/>
  <c r="BJ35" i="292"/>
  <c r="X35" i="292"/>
  <c r="X40" i="292" s="1"/>
  <c r="AB37" i="292" s="1"/>
  <c r="W35" i="292"/>
  <c r="W40" i="292" s="1"/>
  <c r="AB36" i="292" s="1"/>
  <c r="T35" i="292"/>
  <c r="T40" i="292" s="1"/>
  <c r="AA37" i="292" s="1"/>
  <c r="S35" i="292"/>
  <c r="S40" i="292" s="1"/>
  <c r="AA36" i="292" s="1"/>
  <c r="P35" i="292"/>
  <c r="P40" i="292" s="1"/>
  <c r="Z37" i="292" s="1"/>
  <c r="O35" i="292"/>
  <c r="O40" i="292" s="1"/>
  <c r="Z36" i="292" s="1"/>
  <c r="L35" i="292"/>
  <c r="H35" i="292"/>
  <c r="C35" i="292"/>
  <c r="AI36" i="292" s="1"/>
  <c r="BO34" i="292"/>
  <c r="BN34" i="292"/>
  <c r="BM34" i="292"/>
  <c r="BL34" i="292"/>
  <c r="BK34" i="292"/>
  <c r="BJ34" i="292"/>
  <c r="V34" i="292"/>
  <c r="V40" i="292" s="1"/>
  <c r="AB35" i="292" s="1"/>
  <c r="U34" i="292"/>
  <c r="U40" i="292" s="1"/>
  <c r="AB34" i="292" s="1"/>
  <c r="R34" i="292"/>
  <c r="R40" i="292" s="1"/>
  <c r="AA35" i="292" s="1"/>
  <c r="Q34" i="292"/>
  <c r="Q40" i="292" s="1"/>
  <c r="AA34" i="292" s="1"/>
  <c r="N34" i="292"/>
  <c r="N40" i="292" s="1"/>
  <c r="Z35" i="292" s="1"/>
  <c r="M34" i="292"/>
  <c r="M40" i="292" s="1"/>
  <c r="Z34" i="292" s="1"/>
  <c r="L34" i="292"/>
  <c r="H34" i="292"/>
  <c r="C34" i="292"/>
  <c r="C29" i="292"/>
  <c r="BO28" i="292"/>
  <c r="BN28" i="292"/>
  <c r="BM28" i="292"/>
  <c r="BL28" i="292"/>
  <c r="BK28" i="292"/>
  <c r="BJ28" i="292"/>
  <c r="W28" i="292"/>
  <c r="V28" i="292"/>
  <c r="S28" i="292"/>
  <c r="R28" i="292"/>
  <c r="O28" i="292"/>
  <c r="N28" i="292"/>
  <c r="L28" i="292"/>
  <c r="BO27" i="292"/>
  <c r="BN27" i="292"/>
  <c r="BM27" i="292"/>
  <c r="BL27" i="292"/>
  <c r="BK27" i="292"/>
  <c r="BJ27" i="292"/>
  <c r="X27" i="292"/>
  <c r="U27" i="292"/>
  <c r="T27" i="292"/>
  <c r="Q27" i="292"/>
  <c r="P27" i="292"/>
  <c r="M27" i="292"/>
  <c r="L27" i="292"/>
  <c r="BO26" i="292"/>
  <c r="BN26" i="292"/>
  <c r="BM26" i="292"/>
  <c r="BL26" i="292"/>
  <c r="BK26" i="292"/>
  <c r="BJ26" i="292"/>
  <c r="X26" i="292"/>
  <c r="V26" i="292"/>
  <c r="T26" i="292"/>
  <c r="R26" i="292"/>
  <c r="P26" i="292"/>
  <c r="N26" i="292"/>
  <c r="L26" i="292"/>
  <c r="BO25" i="292"/>
  <c r="BN25" i="292"/>
  <c r="BM25" i="292"/>
  <c r="BL25" i="292"/>
  <c r="BK25" i="292"/>
  <c r="BJ25" i="292"/>
  <c r="W25" i="292"/>
  <c r="U25" i="292"/>
  <c r="S25" i="292"/>
  <c r="Q25" i="292"/>
  <c r="O25" i="292"/>
  <c r="M25" i="292"/>
  <c r="L25" i="292"/>
  <c r="BO24" i="292"/>
  <c r="BN24" i="292"/>
  <c r="BM24" i="292"/>
  <c r="BL24" i="292"/>
  <c r="BK24" i="292"/>
  <c r="BJ24" i="292"/>
  <c r="X24" i="292"/>
  <c r="X29" i="292" s="1"/>
  <c r="AB26" i="292" s="1"/>
  <c r="W24" i="292"/>
  <c r="W29" i="292" s="1"/>
  <c r="AB25" i="292" s="1"/>
  <c r="T24" i="292"/>
  <c r="T29" i="292" s="1"/>
  <c r="AA26" i="292" s="1"/>
  <c r="S24" i="292"/>
  <c r="S29" i="292" s="1"/>
  <c r="AA25" i="292" s="1"/>
  <c r="P24" i="292"/>
  <c r="P29" i="292" s="1"/>
  <c r="Z26" i="292" s="1"/>
  <c r="O24" i="292"/>
  <c r="O29" i="292" s="1"/>
  <c r="Z25" i="292" s="1"/>
  <c r="L24" i="292"/>
  <c r="H24" i="292"/>
  <c r="C24" i="292"/>
  <c r="BO23" i="292"/>
  <c r="BN23" i="292"/>
  <c r="BM23" i="292"/>
  <c r="BL23" i="292"/>
  <c r="BK23" i="292"/>
  <c r="BJ23" i="292"/>
  <c r="V23" i="292"/>
  <c r="V29" i="292" s="1"/>
  <c r="AB24" i="292" s="1"/>
  <c r="U23" i="292"/>
  <c r="U29" i="292" s="1"/>
  <c r="AB23" i="292" s="1"/>
  <c r="R23" i="292"/>
  <c r="R29" i="292" s="1"/>
  <c r="AA24" i="292" s="1"/>
  <c r="Q23" i="292"/>
  <c r="Q29" i="292" s="1"/>
  <c r="AA23" i="292" s="1"/>
  <c r="N23" i="292"/>
  <c r="N29" i="292" s="1"/>
  <c r="Z24" i="292" s="1"/>
  <c r="M23" i="292"/>
  <c r="M29" i="292" s="1"/>
  <c r="Z23" i="292" s="1"/>
  <c r="L23" i="292"/>
  <c r="H23" i="292"/>
  <c r="C23" i="292"/>
  <c r="C18" i="292"/>
  <c r="BO17" i="292"/>
  <c r="BN17" i="292"/>
  <c r="BM17" i="292"/>
  <c r="BL17" i="292"/>
  <c r="BK17" i="292"/>
  <c r="BJ17" i="292"/>
  <c r="W17" i="292"/>
  <c r="V17" i="292"/>
  <c r="S17" i="292"/>
  <c r="R17" i="292"/>
  <c r="O17" i="292"/>
  <c r="N17" i="292"/>
  <c r="L17" i="292"/>
  <c r="BO16" i="292"/>
  <c r="BN16" i="292"/>
  <c r="BM16" i="292"/>
  <c r="BL16" i="292"/>
  <c r="BK16" i="292"/>
  <c r="BJ16" i="292"/>
  <c r="X16" i="292"/>
  <c r="U16" i="292"/>
  <c r="T16" i="292"/>
  <c r="Q16" i="292"/>
  <c r="P16" i="292"/>
  <c r="M16" i="292"/>
  <c r="L16" i="292"/>
  <c r="BO15" i="292"/>
  <c r="BN15" i="292"/>
  <c r="BM15" i="292"/>
  <c r="BL15" i="292"/>
  <c r="BK15" i="292"/>
  <c r="BJ15" i="292"/>
  <c r="X15" i="292"/>
  <c r="V15" i="292"/>
  <c r="T15" i="292"/>
  <c r="R15" i="292"/>
  <c r="P15" i="292"/>
  <c r="N15" i="292"/>
  <c r="L15" i="292"/>
  <c r="BO14" i="292"/>
  <c r="BN14" i="292"/>
  <c r="BM14" i="292"/>
  <c r="BL14" i="292"/>
  <c r="BK14" i="292"/>
  <c r="BJ14" i="292"/>
  <c r="W14" i="292"/>
  <c r="U14" i="292"/>
  <c r="S14" i="292"/>
  <c r="Q14" i="292"/>
  <c r="O14" i="292"/>
  <c r="M14" i="292"/>
  <c r="L14" i="292"/>
  <c r="BO13" i="292"/>
  <c r="BN13" i="292"/>
  <c r="BM13" i="292"/>
  <c r="BL13" i="292"/>
  <c r="BK13" i="292"/>
  <c r="BJ13" i="292"/>
  <c r="X13" i="292"/>
  <c r="X18" i="292" s="1"/>
  <c r="AB15" i="292" s="1"/>
  <c r="W13" i="292"/>
  <c r="W18" i="292" s="1"/>
  <c r="AB14" i="292" s="1"/>
  <c r="T13" i="292"/>
  <c r="T18" i="292" s="1"/>
  <c r="AA15" i="292" s="1"/>
  <c r="S13" i="292"/>
  <c r="S18" i="292" s="1"/>
  <c r="AA14" i="292" s="1"/>
  <c r="P13" i="292"/>
  <c r="P18" i="292" s="1"/>
  <c r="Z15" i="292" s="1"/>
  <c r="O13" i="292"/>
  <c r="O18" i="292" s="1"/>
  <c r="Z14" i="292" s="1"/>
  <c r="L13" i="292"/>
  <c r="H13" i="292"/>
  <c r="AI15" i="292" s="1"/>
  <c r="C13" i="292"/>
  <c r="BO12" i="292"/>
  <c r="BN12" i="292"/>
  <c r="BM12" i="292"/>
  <c r="BL12" i="292"/>
  <c r="BK12" i="292"/>
  <c r="BJ12" i="292"/>
  <c r="V12" i="292"/>
  <c r="V18" i="292" s="1"/>
  <c r="AB13" i="292" s="1"/>
  <c r="U12" i="292"/>
  <c r="U18" i="292" s="1"/>
  <c r="AB12" i="292" s="1"/>
  <c r="R12" i="292"/>
  <c r="R18" i="292" s="1"/>
  <c r="AA13" i="292" s="1"/>
  <c r="Q12" i="292"/>
  <c r="Q18" i="292" s="1"/>
  <c r="AA12" i="292" s="1"/>
  <c r="N12" i="292"/>
  <c r="N18" i="292" s="1"/>
  <c r="Z13" i="292" s="1"/>
  <c r="M12" i="292"/>
  <c r="M18" i="292" s="1"/>
  <c r="Z12" i="292" s="1"/>
  <c r="L12" i="292"/>
  <c r="H12" i="292"/>
  <c r="C12" i="292"/>
  <c r="BO94" i="291"/>
  <c r="BN94" i="291"/>
  <c r="BM94" i="291"/>
  <c r="BL94" i="291"/>
  <c r="BK94" i="291"/>
  <c r="BJ94" i="291"/>
  <c r="BO93" i="291"/>
  <c r="BN93" i="291"/>
  <c r="BM93" i="291"/>
  <c r="BL93" i="291"/>
  <c r="BK93" i="291"/>
  <c r="BJ93" i="291"/>
  <c r="BO92" i="291"/>
  <c r="BN92" i="291"/>
  <c r="BM92" i="291"/>
  <c r="BL92" i="291"/>
  <c r="BK92" i="291"/>
  <c r="BJ92" i="291"/>
  <c r="BO91" i="291"/>
  <c r="BN91" i="291"/>
  <c r="BM91" i="291"/>
  <c r="BL91" i="291"/>
  <c r="BK91" i="291"/>
  <c r="BJ91" i="291"/>
  <c r="BO90" i="291"/>
  <c r="BN90" i="291"/>
  <c r="BM90" i="291"/>
  <c r="BL90" i="291"/>
  <c r="BK90" i="291"/>
  <c r="BJ90" i="291"/>
  <c r="BO89" i="291"/>
  <c r="BN89" i="291"/>
  <c r="BM89" i="291"/>
  <c r="BL89" i="291"/>
  <c r="BK89" i="291"/>
  <c r="BJ89" i="291"/>
  <c r="C74" i="291"/>
  <c r="C73" i="291"/>
  <c r="BO72" i="291"/>
  <c r="BN72" i="291"/>
  <c r="BM72" i="291"/>
  <c r="BL72" i="291"/>
  <c r="BK72" i="291"/>
  <c r="BJ72" i="291"/>
  <c r="W72" i="291"/>
  <c r="V72" i="291"/>
  <c r="S72" i="291"/>
  <c r="R72" i="291"/>
  <c r="O72" i="291"/>
  <c r="N72" i="291"/>
  <c r="L72" i="291"/>
  <c r="BO71" i="291"/>
  <c r="BN71" i="291"/>
  <c r="BM71" i="291"/>
  <c r="BL71" i="291"/>
  <c r="BK71" i="291"/>
  <c r="BJ71" i="291"/>
  <c r="X71" i="291"/>
  <c r="U71" i="291"/>
  <c r="T71" i="291"/>
  <c r="Q71" i="291"/>
  <c r="P71" i="291"/>
  <c r="M71" i="291"/>
  <c r="L71" i="291"/>
  <c r="BO70" i="291"/>
  <c r="BN70" i="291"/>
  <c r="BM70" i="291"/>
  <c r="BL70" i="291"/>
  <c r="BK70" i="291"/>
  <c r="BJ70" i="291"/>
  <c r="X70" i="291"/>
  <c r="V70" i="291"/>
  <c r="T70" i="291"/>
  <c r="R70" i="291"/>
  <c r="P70" i="291"/>
  <c r="N70" i="291"/>
  <c r="L70" i="291"/>
  <c r="BO69" i="291"/>
  <c r="BN69" i="291"/>
  <c r="BM69" i="291"/>
  <c r="BL69" i="291"/>
  <c r="BK69" i="291"/>
  <c r="BJ69" i="291"/>
  <c r="W69" i="291"/>
  <c r="U69" i="291"/>
  <c r="S69" i="291"/>
  <c r="Q69" i="291"/>
  <c r="O69" i="291"/>
  <c r="M69" i="291"/>
  <c r="L69" i="291"/>
  <c r="BO68" i="291"/>
  <c r="BN68" i="291"/>
  <c r="BM68" i="291"/>
  <c r="BL68" i="291"/>
  <c r="BK68" i="291"/>
  <c r="BJ68" i="291"/>
  <c r="X68" i="291"/>
  <c r="W68" i="291"/>
  <c r="T68" i="291"/>
  <c r="S68" i="291"/>
  <c r="P68" i="291"/>
  <c r="O68" i="291"/>
  <c r="L68" i="291"/>
  <c r="H68" i="291"/>
  <c r="C68" i="291"/>
  <c r="AI69" i="291" s="1"/>
  <c r="BO67" i="291"/>
  <c r="BN67" i="291"/>
  <c r="BM67" i="291"/>
  <c r="BL67" i="291"/>
  <c r="BK67" i="291"/>
  <c r="BJ67" i="291"/>
  <c r="V67" i="291"/>
  <c r="V73" i="291" s="1"/>
  <c r="AB68" i="291" s="1"/>
  <c r="U67" i="291"/>
  <c r="U73" i="291" s="1"/>
  <c r="AB67" i="291" s="1"/>
  <c r="R67" i="291"/>
  <c r="R73" i="291" s="1"/>
  <c r="AA68" i="291" s="1"/>
  <c r="Q67" i="291"/>
  <c r="Q73" i="291" s="1"/>
  <c r="AA67" i="291" s="1"/>
  <c r="N67" i="291"/>
  <c r="N73" i="291" s="1"/>
  <c r="Z68" i="291" s="1"/>
  <c r="M67" i="291"/>
  <c r="M73" i="291" s="1"/>
  <c r="Z67" i="291" s="1"/>
  <c r="L67" i="291"/>
  <c r="H67" i="291"/>
  <c r="C67" i="291"/>
  <c r="C62" i="291"/>
  <c r="BO61" i="291"/>
  <c r="BN61" i="291"/>
  <c r="BM61" i="291"/>
  <c r="BL61" i="291"/>
  <c r="BK61" i="291"/>
  <c r="BJ61" i="291"/>
  <c r="W61" i="291"/>
  <c r="V61" i="291"/>
  <c r="S61" i="291"/>
  <c r="R61" i="291"/>
  <c r="O61" i="291"/>
  <c r="N61" i="291"/>
  <c r="L61" i="291"/>
  <c r="BO60" i="291"/>
  <c r="BN60" i="291"/>
  <c r="BM60" i="291"/>
  <c r="BL60" i="291"/>
  <c r="BK60" i="291"/>
  <c r="BJ60" i="291"/>
  <c r="X60" i="291"/>
  <c r="U60" i="291"/>
  <c r="T60" i="291"/>
  <c r="Q60" i="291"/>
  <c r="P60" i="291"/>
  <c r="M60" i="291"/>
  <c r="L60" i="291"/>
  <c r="BO59" i="291"/>
  <c r="BN59" i="291"/>
  <c r="BM59" i="291"/>
  <c r="BL59" i="291"/>
  <c r="BK59" i="291"/>
  <c r="BJ59" i="291"/>
  <c r="X59" i="291"/>
  <c r="V59" i="291"/>
  <c r="T59" i="291"/>
  <c r="R59" i="291"/>
  <c r="P59" i="291"/>
  <c r="N59" i="291"/>
  <c r="L59" i="291"/>
  <c r="BO58" i="291"/>
  <c r="BN58" i="291"/>
  <c r="BM58" i="291"/>
  <c r="BL58" i="291"/>
  <c r="BK58" i="291"/>
  <c r="BJ58" i="291"/>
  <c r="W58" i="291"/>
  <c r="U58" i="291"/>
  <c r="S58" i="291"/>
  <c r="Q58" i="291"/>
  <c r="O58" i="291"/>
  <c r="M58" i="291"/>
  <c r="L58" i="291"/>
  <c r="BO57" i="291"/>
  <c r="BN57" i="291"/>
  <c r="BM57" i="291"/>
  <c r="BL57" i="291"/>
  <c r="BK57" i="291"/>
  <c r="BJ57" i="291"/>
  <c r="X57" i="291"/>
  <c r="X62" i="291" s="1"/>
  <c r="AB59" i="291" s="1"/>
  <c r="W57" i="291"/>
  <c r="W62" i="291" s="1"/>
  <c r="AB58" i="291" s="1"/>
  <c r="T57" i="291"/>
  <c r="T62" i="291" s="1"/>
  <c r="AA59" i="291" s="1"/>
  <c r="S57" i="291"/>
  <c r="S62" i="291" s="1"/>
  <c r="AA58" i="291" s="1"/>
  <c r="P57" i="291"/>
  <c r="P62" i="291" s="1"/>
  <c r="Z59" i="291" s="1"/>
  <c r="O57" i="291"/>
  <c r="O62" i="291" s="1"/>
  <c r="Z58" i="291" s="1"/>
  <c r="L57" i="291"/>
  <c r="H57" i="291"/>
  <c r="C57" i="291"/>
  <c r="BO56" i="291"/>
  <c r="BN56" i="291"/>
  <c r="BM56" i="291"/>
  <c r="BL56" i="291"/>
  <c r="BK56" i="291"/>
  <c r="BJ56" i="291"/>
  <c r="V56" i="291"/>
  <c r="V62" i="291" s="1"/>
  <c r="AB57" i="291" s="1"/>
  <c r="U56" i="291"/>
  <c r="U62" i="291" s="1"/>
  <c r="AB56" i="291" s="1"/>
  <c r="R56" i="291"/>
  <c r="R62" i="291" s="1"/>
  <c r="AA57" i="291" s="1"/>
  <c r="Q56" i="291"/>
  <c r="Q62" i="291" s="1"/>
  <c r="AA56" i="291" s="1"/>
  <c r="N56" i="291"/>
  <c r="N62" i="291" s="1"/>
  <c r="Z57" i="291" s="1"/>
  <c r="M56" i="291"/>
  <c r="M62" i="291" s="1"/>
  <c r="Z56" i="291" s="1"/>
  <c r="L56" i="291"/>
  <c r="H56" i="291"/>
  <c r="C56" i="291"/>
  <c r="C51" i="291"/>
  <c r="BO50" i="291"/>
  <c r="BN50" i="291"/>
  <c r="BM50" i="291"/>
  <c r="BL50" i="291"/>
  <c r="BK50" i="291"/>
  <c r="BJ50" i="291"/>
  <c r="W50" i="291"/>
  <c r="V50" i="291"/>
  <c r="S50" i="291"/>
  <c r="R50" i="291"/>
  <c r="O50" i="291"/>
  <c r="N50" i="291"/>
  <c r="L50" i="291"/>
  <c r="BO49" i="291"/>
  <c r="BN49" i="291"/>
  <c r="BM49" i="291"/>
  <c r="BL49" i="291"/>
  <c r="BK49" i="291"/>
  <c r="BJ49" i="291"/>
  <c r="X49" i="291"/>
  <c r="U49" i="291"/>
  <c r="T49" i="291"/>
  <c r="Q49" i="291"/>
  <c r="P49" i="291"/>
  <c r="M49" i="291"/>
  <c r="L49" i="291"/>
  <c r="BO48" i="291"/>
  <c r="BN48" i="291"/>
  <c r="BM48" i="291"/>
  <c r="BL48" i="291"/>
  <c r="BK48" i="291"/>
  <c r="BJ48" i="291"/>
  <c r="X48" i="291"/>
  <c r="V48" i="291"/>
  <c r="T48" i="291"/>
  <c r="R48" i="291"/>
  <c r="P48" i="291"/>
  <c r="N48" i="291"/>
  <c r="L48" i="291"/>
  <c r="BO47" i="291"/>
  <c r="BN47" i="291"/>
  <c r="BM47" i="291"/>
  <c r="BL47" i="291"/>
  <c r="BK47" i="291"/>
  <c r="BJ47" i="291"/>
  <c r="W47" i="291"/>
  <c r="U47" i="291"/>
  <c r="S47" i="291"/>
  <c r="Q47" i="291"/>
  <c r="O47" i="291"/>
  <c r="M47" i="291"/>
  <c r="L47" i="291"/>
  <c r="BO46" i="291"/>
  <c r="BN46" i="291"/>
  <c r="BM46" i="291"/>
  <c r="BL46" i="291"/>
  <c r="BK46" i="291"/>
  <c r="BJ46" i="291"/>
  <c r="X46" i="291"/>
  <c r="X51" i="291" s="1"/>
  <c r="AB48" i="291" s="1"/>
  <c r="W46" i="291"/>
  <c r="W51" i="291" s="1"/>
  <c r="AB47" i="291" s="1"/>
  <c r="T46" i="291"/>
  <c r="T51" i="291" s="1"/>
  <c r="AA48" i="291" s="1"/>
  <c r="S46" i="291"/>
  <c r="S51" i="291" s="1"/>
  <c r="AA47" i="291" s="1"/>
  <c r="P46" i="291"/>
  <c r="P51" i="291" s="1"/>
  <c r="Z48" i="291" s="1"/>
  <c r="O46" i="291"/>
  <c r="O51" i="291" s="1"/>
  <c r="Z47" i="291" s="1"/>
  <c r="L46" i="291"/>
  <c r="H46" i="291"/>
  <c r="C46" i="291"/>
  <c r="AI47" i="291" s="1"/>
  <c r="BO45" i="291"/>
  <c r="BN45" i="291"/>
  <c r="BM45" i="291"/>
  <c r="BL45" i="291"/>
  <c r="BK45" i="291"/>
  <c r="BJ45" i="291"/>
  <c r="V45" i="291"/>
  <c r="V51" i="291" s="1"/>
  <c r="AB46" i="291" s="1"/>
  <c r="U45" i="291"/>
  <c r="U51" i="291" s="1"/>
  <c r="AB45" i="291" s="1"/>
  <c r="R45" i="291"/>
  <c r="R51" i="291" s="1"/>
  <c r="AA46" i="291" s="1"/>
  <c r="Q45" i="291"/>
  <c r="Q51" i="291" s="1"/>
  <c r="AA45" i="291" s="1"/>
  <c r="N45" i="291"/>
  <c r="N51" i="291" s="1"/>
  <c r="Z46" i="291" s="1"/>
  <c r="M45" i="291"/>
  <c r="M51" i="291" s="1"/>
  <c r="Z45" i="291" s="1"/>
  <c r="L45" i="291"/>
  <c r="H45" i="291"/>
  <c r="C45" i="291"/>
  <c r="C40" i="291"/>
  <c r="BO39" i="291"/>
  <c r="BN39" i="291"/>
  <c r="BM39" i="291"/>
  <c r="BL39" i="291"/>
  <c r="BK39" i="291"/>
  <c r="BJ39" i="291"/>
  <c r="W39" i="291"/>
  <c r="V39" i="291"/>
  <c r="S39" i="291"/>
  <c r="R39" i="291"/>
  <c r="O39" i="291"/>
  <c r="N39" i="291"/>
  <c r="L39" i="291"/>
  <c r="BO38" i="291"/>
  <c r="BN38" i="291"/>
  <c r="BM38" i="291"/>
  <c r="BL38" i="291"/>
  <c r="BK38" i="291"/>
  <c r="BJ38" i="291"/>
  <c r="X38" i="291"/>
  <c r="U38" i="291"/>
  <c r="T38" i="291"/>
  <c r="Q38" i="291"/>
  <c r="P38" i="291"/>
  <c r="M38" i="291"/>
  <c r="L38" i="291"/>
  <c r="BO37" i="291"/>
  <c r="BN37" i="291"/>
  <c r="BM37" i="291"/>
  <c r="BL37" i="291"/>
  <c r="BK37" i="291"/>
  <c r="BJ37" i="291"/>
  <c r="X37" i="291"/>
  <c r="V37" i="291"/>
  <c r="T37" i="291"/>
  <c r="R37" i="291"/>
  <c r="P37" i="291"/>
  <c r="N37" i="291"/>
  <c r="L37" i="291"/>
  <c r="BO36" i="291"/>
  <c r="BN36" i="291"/>
  <c r="BM36" i="291"/>
  <c r="BL36" i="291"/>
  <c r="BK36" i="291"/>
  <c r="BJ36" i="291"/>
  <c r="W36" i="291"/>
  <c r="U36" i="291"/>
  <c r="S36" i="291"/>
  <c r="Q36" i="291"/>
  <c r="O36" i="291"/>
  <c r="M36" i="291"/>
  <c r="L36" i="291"/>
  <c r="BO35" i="291"/>
  <c r="BN35" i="291"/>
  <c r="BM35" i="291"/>
  <c r="BL35" i="291"/>
  <c r="BK35" i="291"/>
  <c r="BJ35" i="291"/>
  <c r="X35" i="291"/>
  <c r="X40" i="291" s="1"/>
  <c r="AB37" i="291" s="1"/>
  <c r="W35" i="291"/>
  <c r="W40" i="291" s="1"/>
  <c r="AB36" i="291" s="1"/>
  <c r="T35" i="291"/>
  <c r="T40" i="291" s="1"/>
  <c r="AA37" i="291" s="1"/>
  <c r="S35" i="291"/>
  <c r="S40" i="291" s="1"/>
  <c r="AA36" i="291" s="1"/>
  <c r="P35" i="291"/>
  <c r="P40" i="291" s="1"/>
  <c r="Z37" i="291" s="1"/>
  <c r="O35" i="291"/>
  <c r="O40" i="291" s="1"/>
  <c r="Z36" i="291" s="1"/>
  <c r="L35" i="291"/>
  <c r="H35" i="291"/>
  <c r="C35" i="291"/>
  <c r="BO34" i="291"/>
  <c r="BN34" i="291"/>
  <c r="BM34" i="291"/>
  <c r="BL34" i="291"/>
  <c r="BK34" i="291"/>
  <c r="BJ34" i="291"/>
  <c r="V34" i="291"/>
  <c r="V40" i="291" s="1"/>
  <c r="AB35" i="291" s="1"/>
  <c r="U34" i="291"/>
  <c r="U40" i="291" s="1"/>
  <c r="AB34" i="291" s="1"/>
  <c r="R34" i="291"/>
  <c r="R40" i="291" s="1"/>
  <c r="AA35" i="291" s="1"/>
  <c r="Q34" i="291"/>
  <c r="Q40" i="291" s="1"/>
  <c r="AA34" i="291" s="1"/>
  <c r="N34" i="291"/>
  <c r="N40" i="291" s="1"/>
  <c r="Z35" i="291" s="1"/>
  <c r="M34" i="291"/>
  <c r="M40" i="291" s="1"/>
  <c r="Z34" i="291" s="1"/>
  <c r="L34" i="291"/>
  <c r="H34" i="291"/>
  <c r="C34" i="291"/>
  <c r="C29" i="291"/>
  <c r="BO28" i="291"/>
  <c r="BN28" i="291"/>
  <c r="BM28" i="291"/>
  <c r="BL28" i="291"/>
  <c r="BK28" i="291"/>
  <c r="BJ28" i="291"/>
  <c r="W28" i="291"/>
  <c r="V28" i="291"/>
  <c r="S28" i="291"/>
  <c r="R28" i="291"/>
  <c r="O28" i="291"/>
  <c r="N28" i="291"/>
  <c r="L28" i="291"/>
  <c r="BO27" i="291"/>
  <c r="BN27" i="291"/>
  <c r="BM27" i="291"/>
  <c r="BL27" i="291"/>
  <c r="BK27" i="291"/>
  <c r="BJ27" i="291"/>
  <c r="X27" i="291"/>
  <c r="U27" i="291"/>
  <c r="T27" i="291"/>
  <c r="Q27" i="291"/>
  <c r="P27" i="291"/>
  <c r="M27" i="291"/>
  <c r="L27" i="291"/>
  <c r="BO26" i="291"/>
  <c r="BN26" i="291"/>
  <c r="BM26" i="291"/>
  <c r="BL26" i="291"/>
  <c r="BK26" i="291"/>
  <c r="BJ26" i="291"/>
  <c r="X26" i="291"/>
  <c r="V26" i="291"/>
  <c r="T26" i="291"/>
  <c r="R26" i="291"/>
  <c r="P26" i="291"/>
  <c r="N26" i="291"/>
  <c r="L26" i="291"/>
  <c r="BO25" i="291"/>
  <c r="BN25" i="291"/>
  <c r="BM25" i="291"/>
  <c r="BL25" i="291"/>
  <c r="BK25" i="291"/>
  <c r="BJ25" i="291"/>
  <c r="W25" i="291"/>
  <c r="U25" i="291"/>
  <c r="S25" i="291"/>
  <c r="Q25" i="291"/>
  <c r="O25" i="291"/>
  <c r="M25" i="291"/>
  <c r="L25" i="291"/>
  <c r="BO24" i="291"/>
  <c r="BN24" i="291"/>
  <c r="BM24" i="291"/>
  <c r="BL24" i="291"/>
  <c r="BK24" i="291"/>
  <c r="BJ24" i="291"/>
  <c r="X24" i="291"/>
  <c r="X29" i="291" s="1"/>
  <c r="AB26" i="291" s="1"/>
  <c r="W24" i="291"/>
  <c r="W29" i="291" s="1"/>
  <c r="AB25" i="291" s="1"/>
  <c r="T24" i="291"/>
  <c r="T29" i="291" s="1"/>
  <c r="AA26" i="291" s="1"/>
  <c r="S24" i="291"/>
  <c r="S29" i="291" s="1"/>
  <c r="AA25" i="291" s="1"/>
  <c r="P24" i="291"/>
  <c r="P29" i="291" s="1"/>
  <c r="Z26" i="291" s="1"/>
  <c r="O24" i="291"/>
  <c r="O29" i="291" s="1"/>
  <c r="Z25" i="291" s="1"/>
  <c r="L24" i="291"/>
  <c r="H24" i="291"/>
  <c r="C24" i="291"/>
  <c r="BO23" i="291"/>
  <c r="BN23" i="291"/>
  <c r="BM23" i="291"/>
  <c r="BL23" i="291"/>
  <c r="BK23" i="291"/>
  <c r="BJ23" i="291"/>
  <c r="V23" i="291"/>
  <c r="V29" i="291" s="1"/>
  <c r="AB24" i="291" s="1"/>
  <c r="U23" i="291"/>
  <c r="U29" i="291" s="1"/>
  <c r="AB23" i="291" s="1"/>
  <c r="R23" i="291"/>
  <c r="R29" i="291" s="1"/>
  <c r="AA24" i="291" s="1"/>
  <c r="Q23" i="291"/>
  <c r="Q29" i="291" s="1"/>
  <c r="AA23" i="291" s="1"/>
  <c r="N23" i="291"/>
  <c r="N29" i="291" s="1"/>
  <c r="Z24" i="291" s="1"/>
  <c r="M23" i="291"/>
  <c r="M29" i="291" s="1"/>
  <c r="Z23" i="291" s="1"/>
  <c r="L23" i="291"/>
  <c r="H23" i="291"/>
  <c r="C23" i="291"/>
  <c r="C18" i="291"/>
  <c r="BO17" i="291"/>
  <c r="BN17" i="291"/>
  <c r="BM17" i="291"/>
  <c r="BL17" i="291"/>
  <c r="BK17" i="291"/>
  <c r="BJ17" i="291"/>
  <c r="W17" i="291"/>
  <c r="V17" i="291"/>
  <c r="S17" i="291"/>
  <c r="R17" i="291"/>
  <c r="O17" i="291"/>
  <c r="N17" i="291"/>
  <c r="L17" i="291"/>
  <c r="BO16" i="291"/>
  <c r="BN16" i="291"/>
  <c r="BM16" i="291"/>
  <c r="BL16" i="291"/>
  <c r="BK16" i="291"/>
  <c r="BJ16" i="291"/>
  <c r="X16" i="291"/>
  <c r="U16" i="291"/>
  <c r="T16" i="291"/>
  <c r="Q16" i="291"/>
  <c r="P16" i="291"/>
  <c r="M16" i="291"/>
  <c r="L16" i="291"/>
  <c r="BO15" i="291"/>
  <c r="BN15" i="291"/>
  <c r="BM15" i="291"/>
  <c r="BL15" i="291"/>
  <c r="BK15" i="291"/>
  <c r="BJ15" i="291"/>
  <c r="X15" i="291"/>
  <c r="V15" i="291"/>
  <c r="T15" i="291"/>
  <c r="R15" i="291"/>
  <c r="P15" i="291"/>
  <c r="N15" i="291"/>
  <c r="L15" i="291"/>
  <c r="BO14" i="291"/>
  <c r="BN14" i="291"/>
  <c r="BM14" i="291"/>
  <c r="BL14" i="291"/>
  <c r="BK14" i="291"/>
  <c r="BJ14" i="291"/>
  <c r="W14" i="291"/>
  <c r="U14" i="291"/>
  <c r="S14" i="291"/>
  <c r="Q14" i="291"/>
  <c r="O14" i="291"/>
  <c r="M14" i="291"/>
  <c r="L14" i="291"/>
  <c r="BO13" i="291"/>
  <c r="BN13" i="291"/>
  <c r="BM13" i="291"/>
  <c r="BL13" i="291"/>
  <c r="BK13" i="291"/>
  <c r="BJ13" i="291"/>
  <c r="X13" i="291"/>
  <c r="X18" i="291" s="1"/>
  <c r="AB15" i="291" s="1"/>
  <c r="W13" i="291"/>
  <c r="W18" i="291" s="1"/>
  <c r="AB14" i="291" s="1"/>
  <c r="T13" i="291"/>
  <c r="T18" i="291" s="1"/>
  <c r="AA15" i="291" s="1"/>
  <c r="S13" i="291"/>
  <c r="S18" i="291" s="1"/>
  <c r="AA14" i="291" s="1"/>
  <c r="P13" i="291"/>
  <c r="P18" i="291" s="1"/>
  <c r="Z15" i="291" s="1"/>
  <c r="O13" i="291"/>
  <c r="O18" i="291" s="1"/>
  <c r="Z14" i="291" s="1"/>
  <c r="L13" i="291"/>
  <c r="H13" i="291"/>
  <c r="C13" i="291"/>
  <c r="BO12" i="291"/>
  <c r="BN12" i="291"/>
  <c r="BM12" i="291"/>
  <c r="BL12" i="291"/>
  <c r="BK12" i="291"/>
  <c r="BJ12" i="291"/>
  <c r="V12" i="291"/>
  <c r="V18" i="291" s="1"/>
  <c r="AB13" i="291" s="1"/>
  <c r="U12" i="291"/>
  <c r="U18" i="291" s="1"/>
  <c r="AB12" i="291" s="1"/>
  <c r="R12" i="291"/>
  <c r="R18" i="291" s="1"/>
  <c r="AA13" i="291" s="1"/>
  <c r="Q12" i="291"/>
  <c r="Q18" i="291" s="1"/>
  <c r="AA12" i="291" s="1"/>
  <c r="N12" i="291"/>
  <c r="N18" i="291" s="1"/>
  <c r="Z13" i="291" s="1"/>
  <c r="M12" i="291"/>
  <c r="M18" i="291" s="1"/>
  <c r="Z12" i="291" s="1"/>
  <c r="L12" i="291"/>
  <c r="H12" i="291"/>
  <c r="C12" i="291"/>
  <c r="BO94" i="290"/>
  <c r="BN94" i="290"/>
  <c r="BM94" i="290"/>
  <c r="BL94" i="290"/>
  <c r="BK94" i="290"/>
  <c r="BJ94" i="290"/>
  <c r="BO93" i="290"/>
  <c r="BN93" i="290"/>
  <c r="BM93" i="290"/>
  <c r="BL93" i="290"/>
  <c r="BK93" i="290"/>
  <c r="BJ93" i="290"/>
  <c r="BO92" i="290"/>
  <c r="BN92" i="290"/>
  <c r="BM92" i="290"/>
  <c r="BL92" i="290"/>
  <c r="BK92" i="290"/>
  <c r="BJ92" i="290"/>
  <c r="BO91" i="290"/>
  <c r="BN91" i="290"/>
  <c r="BM91" i="290"/>
  <c r="BL91" i="290"/>
  <c r="BK91" i="290"/>
  <c r="BJ91" i="290"/>
  <c r="BO90" i="290"/>
  <c r="BN90" i="290"/>
  <c r="BM90" i="290"/>
  <c r="BL90" i="290"/>
  <c r="BK90" i="290"/>
  <c r="BJ90" i="290"/>
  <c r="BO89" i="290"/>
  <c r="BN89" i="290"/>
  <c r="BM89" i="290"/>
  <c r="BL89" i="290"/>
  <c r="BK89" i="290"/>
  <c r="BJ89" i="290"/>
  <c r="C74" i="290"/>
  <c r="C73" i="290"/>
  <c r="BO72" i="290"/>
  <c r="BN72" i="290"/>
  <c r="BM72" i="290"/>
  <c r="BL72" i="290"/>
  <c r="BK72" i="290"/>
  <c r="BJ72" i="290"/>
  <c r="W72" i="290"/>
  <c r="V72" i="290"/>
  <c r="S72" i="290"/>
  <c r="R72" i="290"/>
  <c r="O72" i="290"/>
  <c r="N72" i="290"/>
  <c r="L72" i="290"/>
  <c r="BO71" i="290"/>
  <c r="BN71" i="290"/>
  <c r="BM71" i="290"/>
  <c r="BL71" i="290"/>
  <c r="BK71" i="290"/>
  <c r="BJ71" i="290"/>
  <c r="X71" i="290"/>
  <c r="U71" i="290"/>
  <c r="T71" i="290"/>
  <c r="Q71" i="290"/>
  <c r="P71" i="290"/>
  <c r="M71" i="290"/>
  <c r="L71" i="290"/>
  <c r="BO70" i="290"/>
  <c r="BN70" i="290"/>
  <c r="BM70" i="290"/>
  <c r="BL70" i="290"/>
  <c r="BK70" i="290"/>
  <c r="BJ70" i="290"/>
  <c r="X70" i="290"/>
  <c r="V70" i="290"/>
  <c r="T70" i="290"/>
  <c r="R70" i="290"/>
  <c r="P70" i="290"/>
  <c r="N70" i="290"/>
  <c r="L70" i="290"/>
  <c r="BO69" i="290"/>
  <c r="BN69" i="290"/>
  <c r="BM69" i="290"/>
  <c r="BL69" i="290"/>
  <c r="BK69" i="290"/>
  <c r="BJ69" i="290"/>
  <c r="W69" i="290"/>
  <c r="U69" i="290"/>
  <c r="S69" i="290"/>
  <c r="Q69" i="290"/>
  <c r="O69" i="290"/>
  <c r="M69" i="290"/>
  <c r="L69" i="290"/>
  <c r="BO68" i="290"/>
  <c r="BN68" i="290"/>
  <c r="BM68" i="290"/>
  <c r="BL68" i="290"/>
  <c r="BK68" i="290"/>
  <c r="BJ68" i="290"/>
  <c r="X68" i="290"/>
  <c r="W68" i="290"/>
  <c r="T68" i="290"/>
  <c r="S68" i="290"/>
  <c r="P68" i="290"/>
  <c r="O68" i="290"/>
  <c r="L68" i="290"/>
  <c r="H68" i="290"/>
  <c r="C68" i="290"/>
  <c r="AI69" i="290" s="1"/>
  <c r="BO67" i="290"/>
  <c r="BN67" i="290"/>
  <c r="BM67" i="290"/>
  <c r="BL67" i="290"/>
  <c r="BK67" i="290"/>
  <c r="BJ67" i="290"/>
  <c r="V67" i="290"/>
  <c r="V73" i="290" s="1"/>
  <c r="AB68" i="290" s="1"/>
  <c r="U67" i="290"/>
  <c r="U73" i="290" s="1"/>
  <c r="AB67" i="290" s="1"/>
  <c r="R67" i="290"/>
  <c r="R73" i="290" s="1"/>
  <c r="AA68" i="290" s="1"/>
  <c r="Q67" i="290"/>
  <c r="Q73" i="290" s="1"/>
  <c r="AA67" i="290" s="1"/>
  <c r="N67" i="290"/>
  <c r="N73" i="290" s="1"/>
  <c r="Z68" i="290" s="1"/>
  <c r="M67" i="290"/>
  <c r="M73" i="290" s="1"/>
  <c r="Z67" i="290" s="1"/>
  <c r="L67" i="290"/>
  <c r="H67" i="290"/>
  <c r="C67" i="290"/>
  <c r="C62" i="290"/>
  <c r="BO61" i="290"/>
  <c r="BN61" i="290"/>
  <c r="BM61" i="290"/>
  <c r="BL61" i="290"/>
  <c r="BK61" i="290"/>
  <c r="BJ61" i="290"/>
  <c r="W61" i="290"/>
  <c r="V61" i="290"/>
  <c r="S61" i="290"/>
  <c r="R61" i="290"/>
  <c r="O61" i="290"/>
  <c r="N61" i="290"/>
  <c r="L61" i="290"/>
  <c r="BO60" i="290"/>
  <c r="BN60" i="290"/>
  <c r="BM60" i="290"/>
  <c r="BL60" i="290"/>
  <c r="BK60" i="290"/>
  <c r="BJ60" i="290"/>
  <c r="X60" i="290"/>
  <c r="U60" i="290"/>
  <c r="T60" i="290"/>
  <c r="Q60" i="290"/>
  <c r="P60" i="290"/>
  <c r="M60" i="290"/>
  <c r="L60" i="290"/>
  <c r="BO59" i="290"/>
  <c r="BN59" i="290"/>
  <c r="BM59" i="290"/>
  <c r="BL59" i="290"/>
  <c r="BK59" i="290"/>
  <c r="BJ59" i="290"/>
  <c r="X59" i="290"/>
  <c r="V59" i="290"/>
  <c r="T59" i="290"/>
  <c r="R59" i="290"/>
  <c r="P59" i="290"/>
  <c r="N59" i="290"/>
  <c r="L59" i="290"/>
  <c r="BO58" i="290"/>
  <c r="BN58" i="290"/>
  <c r="BM58" i="290"/>
  <c r="BL58" i="290"/>
  <c r="BK58" i="290"/>
  <c r="BJ58" i="290"/>
  <c r="W58" i="290"/>
  <c r="U58" i="290"/>
  <c r="S58" i="290"/>
  <c r="Q58" i="290"/>
  <c r="O58" i="290"/>
  <c r="M58" i="290"/>
  <c r="L58" i="290"/>
  <c r="BO57" i="290"/>
  <c r="BN57" i="290"/>
  <c r="BM57" i="290"/>
  <c r="BL57" i="290"/>
  <c r="BK57" i="290"/>
  <c r="BJ57" i="290"/>
  <c r="X57" i="290"/>
  <c r="X62" i="290" s="1"/>
  <c r="AB59" i="290" s="1"/>
  <c r="W57" i="290"/>
  <c r="W62" i="290" s="1"/>
  <c r="AB58" i="290" s="1"/>
  <c r="T57" i="290"/>
  <c r="T62" i="290" s="1"/>
  <c r="AA59" i="290" s="1"/>
  <c r="S57" i="290"/>
  <c r="S62" i="290" s="1"/>
  <c r="AA58" i="290" s="1"/>
  <c r="P57" i="290"/>
  <c r="P62" i="290" s="1"/>
  <c r="Z59" i="290" s="1"/>
  <c r="O57" i="290"/>
  <c r="O62" i="290" s="1"/>
  <c r="Z58" i="290" s="1"/>
  <c r="L57" i="290"/>
  <c r="H57" i="290"/>
  <c r="C57" i="290"/>
  <c r="BO56" i="290"/>
  <c r="BN56" i="290"/>
  <c r="BM56" i="290"/>
  <c r="BL56" i="290"/>
  <c r="BK56" i="290"/>
  <c r="BJ56" i="290"/>
  <c r="V56" i="290"/>
  <c r="V62" i="290" s="1"/>
  <c r="AB57" i="290" s="1"/>
  <c r="U56" i="290"/>
  <c r="U62" i="290" s="1"/>
  <c r="AB56" i="290" s="1"/>
  <c r="R56" i="290"/>
  <c r="R62" i="290" s="1"/>
  <c r="AA57" i="290" s="1"/>
  <c r="Q56" i="290"/>
  <c r="Q62" i="290" s="1"/>
  <c r="AA56" i="290" s="1"/>
  <c r="N56" i="290"/>
  <c r="N62" i="290" s="1"/>
  <c r="Z57" i="290" s="1"/>
  <c r="M56" i="290"/>
  <c r="M62" i="290" s="1"/>
  <c r="Z56" i="290" s="1"/>
  <c r="L56" i="290"/>
  <c r="H56" i="290"/>
  <c r="C56" i="290"/>
  <c r="C51" i="290"/>
  <c r="BO50" i="290"/>
  <c r="BN50" i="290"/>
  <c r="BM50" i="290"/>
  <c r="BL50" i="290"/>
  <c r="BK50" i="290"/>
  <c r="BJ50" i="290"/>
  <c r="W50" i="290"/>
  <c r="V50" i="290"/>
  <c r="S50" i="290"/>
  <c r="R50" i="290"/>
  <c r="O50" i="290"/>
  <c r="N50" i="290"/>
  <c r="L50" i="290"/>
  <c r="BO49" i="290"/>
  <c r="BN49" i="290"/>
  <c r="BM49" i="290"/>
  <c r="BL49" i="290"/>
  <c r="BK49" i="290"/>
  <c r="BJ49" i="290"/>
  <c r="X49" i="290"/>
  <c r="U49" i="290"/>
  <c r="T49" i="290"/>
  <c r="Q49" i="290"/>
  <c r="P49" i="290"/>
  <c r="M49" i="290"/>
  <c r="L49" i="290"/>
  <c r="BO48" i="290"/>
  <c r="BN48" i="290"/>
  <c r="BM48" i="290"/>
  <c r="BL48" i="290"/>
  <c r="BK48" i="290"/>
  <c r="BJ48" i="290"/>
  <c r="X48" i="290"/>
  <c r="V48" i="290"/>
  <c r="T48" i="290"/>
  <c r="R48" i="290"/>
  <c r="P48" i="290"/>
  <c r="N48" i="290"/>
  <c r="L48" i="290"/>
  <c r="BO47" i="290"/>
  <c r="BN47" i="290"/>
  <c r="BM47" i="290"/>
  <c r="BL47" i="290"/>
  <c r="BK47" i="290"/>
  <c r="BJ47" i="290"/>
  <c r="W47" i="290"/>
  <c r="U47" i="290"/>
  <c r="S47" i="290"/>
  <c r="Q47" i="290"/>
  <c r="O47" i="290"/>
  <c r="M47" i="290"/>
  <c r="L47" i="290"/>
  <c r="BO46" i="290"/>
  <c r="BN46" i="290"/>
  <c r="BM46" i="290"/>
  <c r="BL46" i="290"/>
  <c r="BK46" i="290"/>
  <c r="BJ46" i="290"/>
  <c r="X46" i="290"/>
  <c r="X51" i="290" s="1"/>
  <c r="AB48" i="290" s="1"/>
  <c r="W46" i="290"/>
  <c r="W51" i="290" s="1"/>
  <c r="AB47" i="290" s="1"/>
  <c r="T46" i="290"/>
  <c r="T51" i="290" s="1"/>
  <c r="AA48" i="290" s="1"/>
  <c r="S46" i="290"/>
  <c r="S51" i="290" s="1"/>
  <c r="AA47" i="290" s="1"/>
  <c r="P46" i="290"/>
  <c r="P51" i="290" s="1"/>
  <c r="Z48" i="290" s="1"/>
  <c r="O46" i="290"/>
  <c r="O51" i="290" s="1"/>
  <c r="Z47" i="290" s="1"/>
  <c r="L46" i="290"/>
  <c r="H46" i="290"/>
  <c r="C46" i="290"/>
  <c r="AI47" i="290" s="1"/>
  <c r="BO45" i="290"/>
  <c r="BN45" i="290"/>
  <c r="BM45" i="290"/>
  <c r="BL45" i="290"/>
  <c r="BK45" i="290"/>
  <c r="BJ45" i="290"/>
  <c r="V45" i="290"/>
  <c r="V51" i="290" s="1"/>
  <c r="AB46" i="290" s="1"/>
  <c r="U45" i="290"/>
  <c r="U51" i="290" s="1"/>
  <c r="AB45" i="290" s="1"/>
  <c r="R45" i="290"/>
  <c r="R51" i="290" s="1"/>
  <c r="AA46" i="290" s="1"/>
  <c r="Q45" i="290"/>
  <c r="Q51" i="290" s="1"/>
  <c r="AA45" i="290" s="1"/>
  <c r="N45" i="290"/>
  <c r="N51" i="290" s="1"/>
  <c r="Z46" i="290" s="1"/>
  <c r="M45" i="290"/>
  <c r="M51" i="290" s="1"/>
  <c r="Z45" i="290" s="1"/>
  <c r="L45" i="290"/>
  <c r="H45" i="290"/>
  <c r="C45" i="290"/>
  <c r="C40" i="290"/>
  <c r="BO39" i="290"/>
  <c r="BN39" i="290"/>
  <c r="BM39" i="290"/>
  <c r="BL39" i="290"/>
  <c r="BK39" i="290"/>
  <c r="BJ39" i="290"/>
  <c r="W39" i="290"/>
  <c r="V39" i="290"/>
  <c r="S39" i="290"/>
  <c r="R39" i="290"/>
  <c r="O39" i="290"/>
  <c r="N39" i="290"/>
  <c r="L39" i="290"/>
  <c r="BO38" i="290"/>
  <c r="BN38" i="290"/>
  <c r="BM38" i="290"/>
  <c r="BL38" i="290"/>
  <c r="BK38" i="290"/>
  <c r="BJ38" i="290"/>
  <c r="X38" i="290"/>
  <c r="U38" i="290"/>
  <c r="T38" i="290"/>
  <c r="Q38" i="290"/>
  <c r="P38" i="290"/>
  <c r="M38" i="290"/>
  <c r="L38" i="290"/>
  <c r="BO37" i="290"/>
  <c r="BN37" i="290"/>
  <c r="BM37" i="290"/>
  <c r="BL37" i="290"/>
  <c r="BK37" i="290"/>
  <c r="BJ37" i="290"/>
  <c r="X37" i="290"/>
  <c r="V37" i="290"/>
  <c r="T37" i="290"/>
  <c r="R37" i="290"/>
  <c r="P37" i="290"/>
  <c r="N37" i="290"/>
  <c r="L37" i="290"/>
  <c r="BO36" i="290"/>
  <c r="BN36" i="290"/>
  <c r="BM36" i="290"/>
  <c r="BL36" i="290"/>
  <c r="BK36" i="290"/>
  <c r="BJ36" i="290"/>
  <c r="W36" i="290"/>
  <c r="U36" i="290"/>
  <c r="S36" i="290"/>
  <c r="Q36" i="290"/>
  <c r="O36" i="290"/>
  <c r="M36" i="290"/>
  <c r="L36" i="290"/>
  <c r="BO35" i="290"/>
  <c r="BN35" i="290"/>
  <c r="BM35" i="290"/>
  <c r="BL35" i="290"/>
  <c r="BK35" i="290"/>
  <c r="BJ35" i="290"/>
  <c r="X35" i="290"/>
  <c r="X40" i="290" s="1"/>
  <c r="AB37" i="290" s="1"/>
  <c r="W35" i="290"/>
  <c r="W40" i="290" s="1"/>
  <c r="AB36" i="290" s="1"/>
  <c r="T35" i="290"/>
  <c r="T40" i="290" s="1"/>
  <c r="AA37" i="290" s="1"/>
  <c r="S35" i="290"/>
  <c r="S40" i="290" s="1"/>
  <c r="AA36" i="290" s="1"/>
  <c r="P35" i="290"/>
  <c r="P40" i="290" s="1"/>
  <c r="Z37" i="290" s="1"/>
  <c r="O35" i="290"/>
  <c r="O40" i="290" s="1"/>
  <c r="Z36" i="290" s="1"/>
  <c r="L35" i="290"/>
  <c r="H35" i="290"/>
  <c r="C35" i="290"/>
  <c r="BO34" i="290"/>
  <c r="BN34" i="290"/>
  <c r="BM34" i="290"/>
  <c r="BL34" i="290"/>
  <c r="BK34" i="290"/>
  <c r="BJ34" i="290"/>
  <c r="V34" i="290"/>
  <c r="V40" i="290" s="1"/>
  <c r="AB35" i="290" s="1"/>
  <c r="U34" i="290"/>
  <c r="U40" i="290" s="1"/>
  <c r="AB34" i="290" s="1"/>
  <c r="R34" i="290"/>
  <c r="R40" i="290" s="1"/>
  <c r="AA35" i="290" s="1"/>
  <c r="Q34" i="290"/>
  <c r="Q40" i="290" s="1"/>
  <c r="AA34" i="290" s="1"/>
  <c r="N34" i="290"/>
  <c r="N40" i="290" s="1"/>
  <c r="Z35" i="290" s="1"/>
  <c r="M34" i="290"/>
  <c r="M40" i="290" s="1"/>
  <c r="Z34" i="290" s="1"/>
  <c r="L34" i="290"/>
  <c r="H34" i="290"/>
  <c r="C34" i="290"/>
  <c r="C29" i="290"/>
  <c r="BO28" i="290"/>
  <c r="BN28" i="290"/>
  <c r="BM28" i="290"/>
  <c r="BL28" i="290"/>
  <c r="BK28" i="290"/>
  <c r="BJ28" i="290"/>
  <c r="W28" i="290"/>
  <c r="V28" i="290"/>
  <c r="S28" i="290"/>
  <c r="R28" i="290"/>
  <c r="O28" i="290"/>
  <c r="N28" i="290"/>
  <c r="L28" i="290"/>
  <c r="BO27" i="290"/>
  <c r="BN27" i="290"/>
  <c r="BM27" i="290"/>
  <c r="BL27" i="290"/>
  <c r="BK27" i="290"/>
  <c r="BJ27" i="290"/>
  <c r="X27" i="290"/>
  <c r="U27" i="290"/>
  <c r="T27" i="290"/>
  <c r="Q27" i="290"/>
  <c r="P27" i="290"/>
  <c r="M27" i="290"/>
  <c r="L27" i="290"/>
  <c r="BO26" i="290"/>
  <c r="BN26" i="290"/>
  <c r="BM26" i="290"/>
  <c r="BL26" i="290"/>
  <c r="BK26" i="290"/>
  <c r="BJ26" i="290"/>
  <c r="X26" i="290"/>
  <c r="V26" i="290"/>
  <c r="T26" i="290"/>
  <c r="R26" i="290"/>
  <c r="P26" i="290"/>
  <c r="N26" i="290"/>
  <c r="L26" i="290"/>
  <c r="BO25" i="290"/>
  <c r="BN25" i="290"/>
  <c r="BM25" i="290"/>
  <c r="BL25" i="290"/>
  <c r="BK25" i="290"/>
  <c r="BJ25" i="290"/>
  <c r="W25" i="290"/>
  <c r="U25" i="290"/>
  <c r="S25" i="290"/>
  <c r="Q25" i="290"/>
  <c r="O25" i="290"/>
  <c r="M25" i="290"/>
  <c r="L25" i="290"/>
  <c r="BO24" i="290"/>
  <c r="BN24" i="290"/>
  <c r="BM24" i="290"/>
  <c r="BL24" i="290"/>
  <c r="BK24" i="290"/>
  <c r="BJ24" i="290"/>
  <c r="X24" i="290"/>
  <c r="X29" i="290" s="1"/>
  <c r="AB26" i="290" s="1"/>
  <c r="W24" i="290"/>
  <c r="W29" i="290" s="1"/>
  <c r="AB25" i="290" s="1"/>
  <c r="T24" i="290"/>
  <c r="T29" i="290" s="1"/>
  <c r="AA26" i="290" s="1"/>
  <c r="S24" i="290"/>
  <c r="S29" i="290" s="1"/>
  <c r="AA25" i="290" s="1"/>
  <c r="P24" i="290"/>
  <c r="P29" i="290" s="1"/>
  <c r="Z26" i="290" s="1"/>
  <c r="O24" i="290"/>
  <c r="O29" i="290" s="1"/>
  <c r="Z25" i="290" s="1"/>
  <c r="L24" i="290"/>
  <c r="H24" i="290"/>
  <c r="C24" i="290"/>
  <c r="BO23" i="290"/>
  <c r="BN23" i="290"/>
  <c r="BM23" i="290"/>
  <c r="BL23" i="290"/>
  <c r="BK23" i="290"/>
  <c r="BJ23" i="290"/>
  <c r="V23" i="290"/>
  <c r="V29" i="290" s="1"/>
  <c r="AB24" i="290" s="1"/>
  <c r="U23" i="290"/>
  <c r="U29" i="290" s="1"/>
  <c r="AB23" i="290" s="1"/>
  <c r="R23" i="290"/>
  <c r="R29" i="290" s="1"/>
  <c r="AA24" i="290" s="1"/>
  <c r="Q23" i="290"/>
  <c r="Q29" i="290" s="1"/>
  <c r="AA23" i="290" s="1"/>
  <c r="N23" i="290"/>
  <c r="N29" i="290" s="1"/>
  <c r="Z24" i="290" s="1"/>
  <c r="M23" i="290"/>
  <c r="M29" i="290" s="1"/>
  <c r="Z23" i="290" s="1"/>
  <c r="L23" i="290"/>
  <c r="H23" i="290"/>
  <c r="C23" i="290"/>
  <c r="C18" i="290"/>
  <c r="BO17" i="290"/>
  <c r="BN17" i="290"/>
  <c r="BM17" i="290"/>
  <c r="BL17" i="290"/>
  <c r="BK17" i="290"/>
  <c r="BJ17" i="290"/>
  <c r="W17" i="290"/>
  <c r="V17" i="290"/>
  <c r="S17" i="290"/>
  <c r="R17" i="290"/>
  <c r="O17" i="290"/>
  <c r="N17" i="290"/>
  <c r="L17" i="290"/>
  <c r="BO16" i="290"/>
  <c r="BN16" i="290"/>
  <c r="BM16" i="290"/>
  <c r="BL16" i="290"/>
  <c r="BK16" i="290"/>
  <c r="BJ16" i="290"/>
  <c r="X16" i="290"/>
  <c r="U16" i="290"/>
  <c r="T16" i="290"/>
  <c r="Q16" i="290"/>
  <c r="P16" i="290"/>
  <c r="M16" i="290"/>
  <c r="L16" i="290"/>
  <c r="BO15" i="290"/>
  <c r="BN15" i="290"/>
  <c r="BM15" i="290"/>
  <c r="BL15" i="290"/>
  <c r="BK15" i="290"/>
  <c r="BJ15" i="290"/>
  <c r="X15" i="290"/>
  <c r="V15" i="290"/>
  <c r="T15" i="290"/>
  <c r="R15" i="290"/>
  <c r="P15" i="290"/>
  <c r="N15" i="290"/>
  <c r="L15" i="290"/>
  <c r="BO14" i="290"/>
  <c r="BN14" i="290"/>
  <c r="BM14" i="290"/>
  <c r="BL14" i="290"/>
  <c r="BK14" i="290"/>
  <c r="BJ14" i="290"/>
  <c r="W14" i="290"/>
  <c r="U14" i="290"/>
  <c r="S14" i="290"/>
  <c r="Q14" i="290"/>
  <c r="O14" i="290"/>
  <c r="M14" i="290"/>
  <c r="L14" i="290"/>
  <c r="BO13" i="290"/>
  <c r="BN13" i="290"/>
  <c r="BM13" i="290"/>
  <c r="BL13" i="290"/>
  <c r="BK13" i="290"/>
  <c r="BJ13" i="290"/>
  <c r="X13" i="290"/>
  <c r="X18" i="290" s="1"/>
  <c r="AB15" i="290" s="1"/>
  <c r="W13" i="290"/>
  <c r="W18" i="290" s="1"/>
  <c r="AB14" i="290" s="1"/>
  <c r="T13" i="290"/>
  <c r="T18" i="290" s="1"/>
  <c r="AA15" i="290" s="1"/>
  <c r="S13" i="290"/>
  <c r="S18" i="290" s="1"/>
  <c r="AA14" i="290" s="1"/>
  <c r="P13" i="290"/>
  <c r="P18" i="290" s="1"/>
  <c r="Z15" i="290" s="1"/>
  <c r="O13" i="290"/>
  <c r="O18" i="290" s="1"/>
  <c r="Z14" i="290" s="1"/>
  <c r="L13" i="290"/>
  <c r="H13" i="290"/>
  <c r="C13" i="290"/>
  <c r="BO12" i="290"/>
  <c r="BN12" i="290"/>
  <c r="BM12" i="290"/>
  <c r="BL12" i="290"/>
  <c r="BK12" i="290"/>
  <c r="BJ12" i="290"/>
  <c r="V12" i="290"/>
  <c r="V18" i="290" s="1"/>
  <c r="AB13" i="290" s="1"/>
  <c r="U12" i="290"/>
  <c r="U18" i="290" s="1"/>
  <c r="AB12" i="290" s="1"/>
  <c r="R12" i="290"/>
  <c r="R18" i="290" s="1"/>
  <c r="AA13" i="290" s="1"/>
  <c r="Q12" i="290"/>
  <c r="Q18" i="290" s="1"/>
  <c r="AA12" i="290" s="1"/>
  <c r="N12" i="290"/>
  <c r="N18" i="290" s="1"/>
  <c r="Z13" i="290" s="1"/>
  <c r="M12" i="290"/>
  <c r="M18" i="290" s="1"/>
  <c r="Z12" i="290" s="1"/>
  <c r="L12" i="290"/>
  <c r="H12" i="290"/>
  <c r="C12" i="290"/>
  <c r="BO94" i="289"/>
  <c r="BN94" i="289"/>
  <c r="BM94" i="289"/>
  <c r="BL94" i="289"/>
  <c r="BK94" i="289"/>
  <c r="BJ94" i="289"/>
  <c r="BO93" i="289"/>
  <c r="BN93" i="289"/>
  <c r="BM93" i="289"/>
  <c r="BL93" i="289"/>
  <c r="BK93" i="289"/>
  <c r="BJ93" i="289"/>
  <c r="BO92" i="289"/>
  <c r="BN92" i="289"/>
  <c r="BM92" i="289"/>
  <c r="BL92" i="289"/>
  <c r="BK92" i="289"/>
  <c r="BJ92" i="289"/>
  <c r="BO91" i="289"/>
  <c r="BN91" i="289"/>
  <c r="BM91" i="289"/>
  <c r="BL91" i="289"/>
  <c r="BK91" i="289"/>
  <c r="BJ91" i="289"/>
  <c r="BO90" i="289"/>
  <c r="BN90" i="289"/>
  <c r="BM90" i="289"/>
  <c r="BL90" i="289"/>
  <c r="BK90" i="289"/>
  <c r="BJ90" i="289"/>
  <c r="BO89" i="289"/>
  <c r="BN89" i="289"/>
  <c r="BM89" i="289"/>
  <c r="BL89" i="289"/>
  <c r="BK89" i="289"/>
  <c r="BJ89" i="289"/>
  <c r="C74" i="289"/>
  <c r="BO72" i="289"/>
  <c r="BN72" i="289"/>
  <c r="BM72" i="289"/>
  <c r="BL72" i="289"/>
  <c r="BK72" i="289"/>
  <c r="BJ72" i="289"/>
  <c r="W72" i="289"/>
  <c r="V72" i="289"/>
  <c r="S72" i="289"/>
  <c r="R72" i="289"/>
  <c r="O72" i="289"/>
  <c r="N72" i="289"/>
  <c r="L72" i="289"/>
  <c r="BO71" i="289"/>
  <c r="BN71" i="289"/>
  <c r="BM71" i="289"/>
  <c r="BL71" i="289"/>
  <c r="BK71" i="289"/>
  <c r="BJ71" i="289"/>
  <c r="X71" i="289"/>
  <c r="U71" i="289"/>
  <c r="T71" i="289"/>
  <c r="Q71" i="289"/>
  <c r="P71" i="289"/>
  <c r="M71" i="289"/>
  <c r="L71" i="289"/>
  <c r="BO70" i="289"/>
  <c r="BN70" i="289"/>
  <c r="BM70" i="289"/>
  <c r="BL70" i="289"/>
  <c r="BK70" i="289"/>
  <c r="BJ70" i="289"/>
  <c r="X70" i="289"/>
  <c r="V70" i="289"/>
  <c r="T70" i="289"/>
  <c r="R70" i="289"/>
  <c r="P70" i="289"/>
  <c r="N70" i="289"/>
  <c r="L70" i="289"/>
  <c r="BO69" i="289"/>
  <c r="BN69" i="289"/>
  <c r="BM69" i="289"/>
  <c r="BL69" i="289"/>
  <c r="BK69" i="289"/>
  <c r="BJ69" i="289"/>
  <c r="W69" i="289"/>
  <c r="U69" i="289"/>
  <c r="S69" i="289"/>
  <c r="Q69" i="289"/>
  <c r="O69" i="289"/>
  <c r="M69" i="289"/>
  <c r="L69" i="289"/>
  <c r="BO68" i="289"/>
  <c r="BN68" i="289"/>
  <c r="BM68" i="289"/>
  <c r="BL68" i="289"/>
  <c r="BK68" i="289"/>
  <c r="BJ68" i="289"/>
  <c r="X68" i="289"/>
  <c r="W68" i="289"/>
  <c r="T68" i="289"/>
  <c r="S68" i="289"/>
  <c r="P68" i="289"/>
  <c r="O68" i="289"/>
  <c r="L68" i="289"/>
  <c r="H68" i="289"/>
  <c r="AI70" i="289" s="1"/>
  <c r="C68" i="289"/>
  <c r="BO67" i="289"/>
  <c r="BN67" i="289"/>
  <c r="BM67" i="289"/>
  <c r="BL67" i="289"/>
  <c r="BK67" i="289"/>
  <c r="BJ67" i="289"/>
  <c r="V67" i="289"/>
  <c r="V73" i="289" s="1"/>
  <c r="AB68" i="289" s="1"/>
  <c r="AL68" i="289" s="1"/>
  <c r="AW68" i="289" s="1"/>
  <c r="U67" i="289"/>
  <c r="U73" i="289" s="1"/>
  <c r="AB67" i="289" s="1"/>
  <c r="AL67" i="289" s="1"/>
  <c r="AW67" i="289" s="1"/>
  <c r="R67" i="289"/>
  <c r="R73" i="289" s="1"/>
  <c r="AA68" i="289" s="1"/>
  <c r="AK68" i="289" s="1"/>
  <c r="Q67" i="289"/>
  <c r="Q73" i="289" s="1"/>
  <c r="AA67" i="289" s="1"/>
  <c r="AK67" i="289" s="1"/>
  <c r="N67" i="289"/>
  <c r="N73" i="289" s="1"/>
  <c r="Z68" i="289" s="1"/>
  <c r="M67" i="289"/>
  <c r="M73" i="289" s="1"/>
  <c r="Z67" i="289" s="1"/>
  <c r="L67" i="289"/>
  <c r="H67" i="289"/>
  <c r="C67" i="289"/>
  <c r="BO61" i="289"/>
  <c r="BN61" i="289"/>
  <c r="BM61" i="289"/>
  <c r="BL61" i="289"/>
  <c r="BK61" i="289"/>
  <c r="BJ61" i="289"/>
  <c r="W61" i="289"/>
  <c r="V61" i="289"/>
  <c r="S61" i="289"/>
  <c r="R61" i="289"/>
  <c r="O61" i="289"/>
  <c r="N61" i="289"/>
  <c r="L61" i="289"/>
  <c r="BO60" i="289"/>
  <c r="BN60" i="289"/>
  <c r="BM60" i="289"/>
  <c r="BL60" i="289"/>
  <c r="BK60" i="289"/>
  <c r="BJ60" i="289"/>
  <c r="X60" i="289"/>
  <c r="U60" i="289"/>
  <c r="T60" i="289"/>
  <c r="Q60" i="289"/>
  <c r="P60" i="289"/>
  <c r="M60" i="289"/>
  <c r="L60" i="289"/>
  <c r="BO59" i="289"/>
  <c r="BN59" i="289"/>
  <c r="BM59" i="289"/>
  <c r="BL59" i="289"/>
  <c r="BK59" i="289"/>
  <c r="BJ59" i="289"/>
  <c r="X59" i="289"/>
  <c r="V59" i="289"/>
  <c r="T59" i="289"/>
  <c r="R59" i="289"/>
  <c r="P59" i="289"/>
  <c r="N59" i="289"/>
  <c r="L59" i="289"/>
  <c r="BO58" i="289"/>
  <c r="BN58" i="289"/>
  <c r="BM58" i="289"/>
  <c r="BL58" i="289"/>
  <c r="BK58" i="289"/>
  <c r="BJ58" i="289"/>
  <c r="W58" i="289"/>
  <c r="U58" i="289"/>
  <c r="S58" i="289"/>
  <c r="Q58" i="289"/>
  <c r="O58" i="289"/>
  <c r="M58" i="289"/>
  <c r="L58" i="289"/>
  <c r="BO57" i="289"/>
  <c r="BN57" i="289"/>
  <c r="BM57" i="289"/>
  <c r="BL57" i="289"/>
  <c r="BK57" i="289"/>
  <c r="BJ57" i="289"/>
  <c r="X57" i="289"/>
  <c r="X62" i="289" s="1"/>
  <c r="AB59" i="289" s="1"/>
  <c r="AL59" i="289" s="1"/>
  <c r="AW59" i="289" s="1"/>
  <c r="W57" i="289"/>
  <c r="W62" i="289" s="1"/>
  <c r="AB58" i="289" s="1"/>
  <c r="AL58" i="289" s="1"/>
  <c r="AW58" i="289" s="1"/>
  <c r="T57" i="289"/>
  <c r="T62" i="289" s="1"/>
  <c r="AA59" i="289" s="1"/>
  <c r="AK59" i="289" s="1"/>
  <c r="S57" i="289"/>
  <c r="S62" i="289" s="1"/>
  <c r="AA58" i="289" s="1"/>
  <c r="AK58" i="289" s="1"/>
  <c r="P57" i="289"/>
  <c r="P62" i="289" s="1"/>
  <c r="Z59" i="289" s="1"/>
  <c r="O57" i="289"/>
  <c r="O62" i="289" s="1"/>
  <c r="Z58" i="289" s="1"/>
  <c r="L57" i="289"/>
  <c r="H57" i="289"/>
  <c r="C57" i="289"/>
  <c r="BO56" i="289"/>
  <c r="BN56" i="289"/>
  <c r="BM56" i="289"/>
  <c r="BL56" i="289"/>
  <c r="BK56" i="289"/>
  <c r="BJ56" i="289"/>
  <c r="V56" i="289"/>
  <c r="V62" i="289" s="1"/>
  <c r="AB57" i="289" s="1"/>
  <c r="AL57" i="289" s="1"/>
  <c r="AW57" i="289" s="1"/>
  <c r="U56" i="289"/>
  <c r="U62" i="289" s="1"/>
  <c r="AB56" i="289" s="1"/>
  <c r="AL56" i="289" s="1"/>
  <c r="AW56" i="289" s="1"/>
  <c r="R56" i="289"/>
  <c r="R62" i="289" s="1"/>
  <c r="AA57" i="289" s="1"/>
  <c r="AK57" i="289" s="1"/>
  <c r="Q56" i="289"/>
  <c r="Q62" i="289" s="1"/>
  <c r="AA56" i="289" s="1"/>
  <c r="AK56" i="289" s="1"/>
  <c r="N56" i="289"/>
  <c r="N62" i="289" s="1"/>
  <c r="Z57" i="289" s="1"/>
  <c r="M56" i="289"/>
  <c r="M62" i="289" s="1"/>
  <c r="Z56" i="289" s="1"/>
  <c r="L56" i="289"/>
  <c r="H56" i="289"/>
  <c r="C56" i="289"/>
  <c r="BO50" i="289"/>
  <c r="BN50" i="289"/>
  <c r="BM50" i="289"/>
  <c r="BL50" i="289"/>
  <c r="BK50" i="289"/>
  <c r="BJ50" i="289"/>
  <c r="W50" i="289"/>
  <c r="V50" i="289"/>
  <c r="S50" i="289"/>
  <c r="R50" i="289"/>
  <c r="O50" i="289"/>
  <c r="N50" i="289"/>
  <c r="L50" i="289"/>
  <c r="BO49" i="289"/>
  <c r="BN49" i="289"/>
  <c r="BM49" i="289"/>
  <c r="BL49" i="289"/>
  <c r="BK49" i="289"/>
  <c r="BJ49" i="289"/>
  <c r="X49" i="289"/>
  <c r="U49" i="289"/>
  <c r="T49" i="289"/>
  <c r="Q49" i="289"/>
  <c r="P49" i="289"/>
  <c r="M49" i="289"/>
  <c r="L49" i="289"/>
  <c r="BO48" i="289"/>
  <c r="BN48" i="289"/>
  <c r="BM48" i="289"/>
  <c r="BL48" i="289"/>
  <c r="BK48" i="289"/>
  <c r="BJ48" i="289"/>
  <c r="X48" i="289"/>
  <c r="V48" i="289"/>
  <c r="T48" i="289"/>
  <c r="R48" i="289"/>
  <c r="P48" i="289"/>
  <c r="N48" i="289"/>
  <c r="L48" i="289"/>
  <c r="BO47" i="289"/>
  <c r="BN47" i="289"/>
  <c r="BM47" i="289"/>
  <c r="BL47" i="289"/>
  <c r="BK47" i="289"/>
  <c r="BJ47" i="289"/>
  <c r="W47" i="289"/>
  <c r="U47" i="289"/>
  <c r="S47" i="289"/>
  <c r="Q47" i="289"/>
  <c r="O47" i="289"/>
  <c r="M47" i="289"/>
  <c r="L47" i="289"/>
  <c r="BO46" i="289"/>
  <c r="BN46" i="289"/>
  <c r="BM46" i="289"/>
  <c r="BL46" i="289"/>
  <c r="BK46" i="289"/>
  <c r="BJ46" i="289"/>
  <c r="X46" i="289"/>
  <c r="X51" i="289" s="1"/>
  <c r="AB48" i="289" s="1"/>
  <c r="AL48" i="289" s="1"/>
  <c r="AW48" i="289" s="1"/>
  <c r="W46" i="289"/>
  <c r="W51" i="289" s="1"/>
  <c r="AB47" i="289" s="1"/>
  <c r="AL47" i="289" s="1"/>
  <c r="AW47" i="289" s="1"/>
  <c r="T46" i="289"/>
  <c r="T51" i="289" s="1"/>
  <c r="AA48" i="289" s="1"/>
  <c r="AK48" i="289" s="1"/>
  <c r="S46" i="289"/>
  <c r="S51" i="289" s="1"/>
  <c r="AA47" i="289" s="1"/>
  <c r="AK47" i="289" s="1"/>
  <c r="P46" i="289"/>
  <c r="P51" i="289" s="1"/>
  <c r="Z48" i="289" s="1"/>
  <c r="O46" i="289"/>
  <c r="O51" i="289" s="1"/>
  <c r="Z47" i="289" s="1"/>
  <c r="L46" i="289"/>
  <c r="H46" i="289"/>
  <c r="C46" i="289"/>
  <c r="BO45" i="289"/>
  <c r="BN45" i="289"/>
  <c r="BM45" i="289"/>
  <c r="BL45" i="289"/>
  <c r="BK45" i="289"/>
  <c r="BJ45" i="289"/>
  <c r="V45" i="289"/>
  <c r="V51" i="289" s="1"/>
  <c r="AB46" i="289" s="1"/>
  <c r="AL46" i="289" s="1"/>
  <c r="AW46" i="289" s="1"/>
  <c r="U45" i="289"/>
  <c r="U51" i="289" s="1"/>
  <c r="AB45" i="289" s="1"/>
  <c r="AL45" i="289" s="1"/>
  <c r="AW45" i="289" s="1"/>
  <c r="R45" i="289"/>
  <c r="R51" i="289" s="1"/>
  <c r="AA46" i="289" s="1"/>
  <c r="AK46" i="289" s="1"/>
  <c r="Q45" i="289"/>
  <c r="Q51" i="289" s="1"/>
  <c r="AA45" i="289" s="1"/>
  <c r="AK45" i="289" s="1"/>
  <c r="N45" i="289"/>
  <c r="N51" i="289" s="1"/>
  <c r="Z46" i="289" s="1"/>
  <c r="M45" i="289"/>
  <c r="M51" i="289" s="1"/>
  <c r="Z45" i="289" s="1"/>
  <c r="L45" i="289"/>
  <c r="H45" i="289"/>
  <c r="C45" i="289"/>
  <c r="BO39" i="289"/>
  <c r="BN39" i="289"/>
  <c r="BM39" i="289"/>
  <c r="BL39" i="289"/>
  <c r="BK39" i="289"/>
  <c r="BJ39" i="289"/>
  <c r="W39" i="289"/>
  <c r="V39" i="289"/>
  <c r="S39" i="289"/>
  <c r="R39" i="289"/>
  <c r="O39" i="289"/>
  <c r="N39" i="289"/>
  <c r="L39" i="289"/>
  <c r="BO38" i="289"/>
  <c r="BN38" i="289"/>
  <c r="BM38" i="289"/>
  <c r="BL38" i="289"/>
  <c r="BK38" i="289"/>
  <c r="BJ38" i="289"/>
  <c r="X38" i="289"/>
  <c r="U38" i="289"/>
  <c r="T38" i="289"/>
  <c r="Q38" i="289"/>
  <c r="P38" i="289"/>
  <c r="M38" i="289"/>
  <c r="L38" i="289"/>
  <c r="BO37" i="289"/>
  <c r="BN37" i="289"/>
  <c r="BM37" i="289"/>
  <c r="BL37" i="289"/>
  <c r="BK37" i="289"/>
  <c r="BJ37" i="289"/>
  <c r="X37" i="289"/>
  <c r="V37" i="289"/>
  <c r="T37" i="289"/>
  <c r="R37" i="289"/>
  <c r="P37" i="289"/>
  <c r="N37" i="289"/>
  <c r="L37" i="289"/>
  <c r="BO36" i="289"/>
  <c r="BN36" i="289"/>
  <c r="BM36" i="289"/>
  <c r="BL36" i="289"/>
  <c r="BK36" i="289"/>
  <c r="BJ36" i="289"/>
  <c r="W36" i="289"/>
  <c r="U36" i="289"/>
  <c r="S36" i="289"/>
  <c r="Q36" i="289"/>
  <c r="O36" i="289"/>
  <c r="M36" i="289"/>
  <c r="L36" i="289"/>
  <c r="BO35" i="289"/>
  <c r="BN35" i="289"/>
  <c r="BM35" i="289"/>
  <c r="BL35" i="289"/>
  <c r="BK35" i="289"/>
  <c r="BJ35" i="289"/>
  <c r="X35" i="289"/>
  <c r="X40" i="289" s="1"/>
  <c r="AB37" i="289" s="1"/>
  <c r="AL37" i="289" s="1"/>
  <c r="AW37" i="289" s="1"/>
  <c r="W35" i="289"/>
  <c r="W40" i="289" s="1"/>
  <c r="AB36" i="289" s="1"/>
  <c r="AL36" i="289" s="1"/>
  <c r="AW36" i="289" s="1"/>
  <c r="T35" i="289"/>
  <c r="T40" i="289" s="1"/>
  <c r="AA37" i="289" s="1"/>
  <c r="AK37" i="289" s="1"/>
  <c r="S35" i="289"/>
  <c r="S40" i="289" s="1"/>
  <c r="AA36" i="289" s="1"/>
  <c r="AK36" i="289" s="1"/>
  <c r="P35" i="289"/>
  <c r="P40" i="289" s="1"/>
  <c r="Z37" i="289" s="1"/>
  <c r="O35" i="289"/>
  <c r="O40" i="289" s="1"/>
  <c r="Z36" i="289" s="1"/>
  <c r="L35" i="289"/>
  <c r="H35" i="289"/>
  <c r="C35" i="289"/>
  <c r="AI36" i="289" s="1"/>
  <c r="BO34" i="289"/>
  <c r="BN34" i="289"/>
  <c r="BM34" i="289"/>
  <c r="BL34" i="289"/>
  <c r="BK34" i="289"/>
  <c r="BJ34" i="289"/>
  <c r="V34" i="289"/>
  <c r="V40" i="289" s="1"/>
  <c r="AB35" i="289" s="1"/>
  <c r="AL35" i="289" s="1"/>
  <c r="AW35" i="289" s="1"/>
  <c r="U34" i="289"/>
  <c r="U40" i="289" s="1"/>
  <c r="AB34" i="289" s="1"/>
  <c r="AL34" i="289" s="1"/>
  <c r="AW34" i="289" s="1"/>
  <c r="R34" i="289"/>
  <c r="R40" i="289" s="1"/>
  <c r="AA35" i="289" s="1"/>
  <c r="AK35" i="289" s="1"/>
  <c r="Q34" i="289"/>
  <c r="Q40" i="289" s="1"/>
  <c r="AA34" i="289" s="1"/>
  <c r="AK34" i="289" s="1"/>
  <c r="N34" i="289"/>
  <c r="N40" i="289" s="1"/>
  <c r="Z35" i="289" s="1"/>
  <c r="M34" i="289"/>
  <c r="M40" i="289" s="1"/>
  <c r="Z34" i="289" s="1"/>
  <c r="L34" i="289"/>
  <c r="H34" i="289"/>
  <c r="C34" i="289"/>
  <c r="BO28" i="289"/>
  <c r="BN28" i="289"/>
  <c r="BM28" i="289"/>
  <c r="BL28" i="289"/>
  <c r="BK28" i="289"/>
  <c r="BJ28" i="289"/>
  <c r="W28" i="289"/>
  <c r="V28" i="289"/>
  <c r="S28" i="289"/>
  <c r="R28" i="289"/>
  <c r="O28" i="289"/>
  <c r="N28" i="289"/>
  <c r="L28" i="289"/>
  <c r="BO27" i="289"/>
  <c r="BN27" i="289"/>
  <c r="BM27" i="289"/>
  <c r="BL27" i="289"/>
  <c r="BK27" i="289"/>
  <c r="BJ27" i="289"/>
  <c r="X27" i="289"/>
  <c r="U27" i="289"/>
  <c r="T27" i="289"/>
  <c r="Q27" i="289"/>
  <c r="P27" i="289"/>
  <c r="M27" i="289"/>
  <c r="L27" i="289"/>
  <c r="BO26" i="289"/>
  <c r="BN26" i="289"/>
  <c r="BM26" i="289"/>
  <c r="BL26" i="289"/>
  <c r="BK26" i="289"/>
  <c r="BJ26" i="289"/>
  <c r="X26" i="289"/>
  <c r="V26" i="289"/>
  <c r="T26" i="289"/>
  <c r="R26" i="289"/>
  <c r="P26" i="289"/>
  <c r="N26" i="289"/>
  <c r="L26" i="289"/>
  <c r="BO25" i="289"/>
  <c r="BN25" i="289"/>
  <c r="BM25" i="289"/>
  <c r="BL25" i="289"/>
  <c r="BK25" i="289"/>
  <c r="BJ25" i="289"/>
  <c r="W25" i="289"/>
  <c r="U25" i="289"/>
  <c r="S25" i="289"/>
  <c r="Q25" i="289"/>
  <c r="O25" i="289"/>
  <c r="M25" i="289"/>
  <c r="L25" i="289"/>
  <c r="BO24" i="289"/>
  <c r="BN24" i="289"/>
  <c r="BM24" i="289"/>
  <c r="BL24" i="289"/>
  <c r="BK24" i="289"/>
  <c r="BJ24" i="289"/>
  <c r="X24" i="289"/>
  <c r="X29" i="289" s="1"/>
  <c r="AB26" i="289" s="1"/>
  <c r="AL26" i="289" s="1"/>
  <c r="AW26" i="289" s="1"/>
  <c r="W24" i="289"/>
  <c r="W29" i="289" s="1"/>
  <c r="AB25" i="289" s="1"/>
  <c r="AL25" i="289" s="1"/>
  <c r="AW25" i="289" s="1"/>
  <c r="T24" i="289"/>
  <c r="T29" i="289" s="1"/>
  <c r="AA26" i="289" s="1"/>
  <c r="AK26" i="289" s="1"/>
  <c r="S24" i="289"/>
  <c r="S29" i="289" s="1"/>
  <c r="AA25" i="289" s="1"/>
  <c r="AK25" i="289" s="1"/>
  <c r="P24" i="289"/>
  <c r="P29" i="289" s="1"/>
  <c r="Z26" i="289" s="1"/>
  <c r="O24" i="289"/>
  <c r="O29" i="289" s="1"/>
  <c r="Z25" i="289" s="1"/>
  <c r="L24" i="289"/>
  <c r="H24" i="289"/>
  <c r="C24" i="289"/>
  <c r="BO23" i="289"/>
  <c r="BN23" i="289"/>
  <c r="BM23" i="289"/>
  <c r="BL23" i="289"/>
  <c r="BK23" i="289"/>
  <c r="BJ23" i="289"/>
  <c r="V23" i="289"/>
  <c r="V29" i="289" s="1"/>
  <c r="AB24" i="289" s="1"/>
  <c r="AL24" i="289" s="1"/>
  <c r="AW24" i="289" s="1"/>
  <c r="U23" i="289"/>
  <c r="U29" i="289" s="1"/>
  <c r="AB23" i="289" s="1"/>
  <c r="AL23" i="289" s="1"/>
  <c r="AW23" i="289" s="1"/>
  <c r="R23" i="289"/>
  <c r="R29" i="289" s="1"/>
  <c r="AA24" i="289" s="1"/>
  <c r="AK24" i="289" s="1"/>
  <c r="Q23" i="289"/>
  <c r="Q29" i="289" s="1"/>
  <c r="AA23" i="289" s="1"/>
  <c r="AK23" i="289" s="1"/>
  <c r="N23" i="289"/>
  <c r="N29" i="289" s="1"/>
  <c r="Z24" i="289" s="1"/>
  <c r="M23" i="289"/>
  <c r="M29" i="289" s="1"/>
  <c r="Z23" i="289" s="1"/>
  <c r="L23" i="289"/>
  <c r="H23" i="289"/>
  <c r="C23" i="289"/>
  <c r="BO17" i="289"/>
  <c r="BN17" i="289"/>
  <c r="BM17" i="289"/>
  <c r="BL17" i="289"/>
  <c r="BK17" i="289"/>
  <c r="BJ17" i="289"/>
  <c r="W17" i="289"/>
  <c r="V17" i="289"/>
  <c r="S17" i="289"/>
  <c r="R17" i="289"/>
  <c r="O17" i="289"/>
  <c r="N17" i="289"/>
  <c r="L17" i="289"/>
  <c r="BO16" i="289"/>
  <c r="BN16" i="289"/>
  <c r="BM16" i="289"/>
  <c r="BL16" i="289"/>
  <c r="BK16" i="289"/>
  <c r="BJ16" i="289"/>
  <c r="X16" i="289"/>
  <c r="U16" i="289"/>
  <c r="T16" i="289"/>
  <c r="Q16" i="289"/>
  <c r="P16" i="289"/>
  <c r="M16" i="289"/>
  <c r="L16" i="289"/>
  <c r="BO15" i="289"/>
  <c r="BN15" i="289"/>
  <c r="BM15" i="289"/>
  <c r="BL15" i="289"/>
  <c r="BK15" i="289"/>
  <c r="BJ15" i="289"/>
  <c r="X15" i="289"/>
  <c r="V15" i="289"/>
  <c r="T15" i="289"/>
  <c r="R15" i="289"/>
  <c r="P15" i="289"/>
  <c r="N15" i="289"/>
  <c r="L15" i="289"/>
  <c r="BO14" i="289"/>
  <c r="BN14" i="289"/>
  <c r="BM14" i="289"/>
  <c r="BL14" i="289"/>
  <c r="BK14" i="289"/>
  <c r="BJ14" i="289"/>
  <c r="W14" i="289"/>
  <c r="U14" i="289"/>
  <c r="S14" i="289"/>
  <c r="Q14" i="289"/>
  <c r="O14" i="289"/>
  <c r="M14" i="289"/>
  <c r="L14" i="289"/>
  <c r="BO13" i="289"/>
  <c r="BN13" i="289"/>
  <c r="BM13" i="289"/>
  <c r="BL13" i="289"/>
  <c r="BK13" i="289"/>
  <c r="BJ13" i="289"/>
  <c r="BP13" i="289" s="1"/>
  <c r="X13" i="289"/>
  <c r="X18" i="289" s="1"/>
  <c r="AB15" i="289" s="1"/>
  <c r="AL15" i="289" s="1"/>
  <c r="AW15" i="289" s="1"/>
  <c r="W13" i="289"/>
  <c r="W18" i="289" s="1"/>
  <c r="AB14" i="289" s="1"/>
  <c r="AL14" i="289" s="1"/>
  <c r="AW14" i="289" s="1"/>
  <c r="T13" i="289"/>
  <c r="T18" i="289" s="1"/>
  <c r="AA15" i="289" s="1"/>
  <c r="AK15" i="289" s="1"/>
  <c r="S13" i="289"/>
  <c r="S18" i="289" s="1"/>
  <c r="AA14" i="289" s="1"/>
  <c r="AK14" i="289" s="1"/>
  <c r="P13" i="289"/>
  <c r="P18" i="289" s="1"/>
  <c r="Z15" i="289" s="1"/>
  <c r="O13" i="289"/>
  <c r="O18" i="289" s="1"/>
  <c r="Z14" i="289" s="1"/>
  <c r="L13" i="289"/>
  <c r="H13" i="289"/>
  <c r="AI15" i="289" s="1"/>
  <c r="C13" i="289"/>
  <c r="BO12" i="289"/>
  <c r="BN12" i="289"/>
  <c r="BM12" i="289"/>
  <c r="BL12" i="289"/>
  <c r="BK12" i="289"/>
  <c r="BJ12" i="289"/>
  <c r="V12" i="289"/>
  <c r="V18" i="289" s="1"/>
  <c r="AB13" i="289" s="1"/>
  <c r="AL13" i="289" s="1"/>
  <c r="AW13" i="289" s="1"/>
  <c r="U12" i="289"/>
  <c r="U18" i="289" s="1"/>
  <c r="AB12" i="289" s="1"/>
  <c r="AL12" i="289" s="1"/>
  <c r="AW12" i="289" s="1"/>
  <c r="R12" i="289"/>
  <c r="R18" i="289" s="1"/>
  <c r="AA13" i="289" s="1"/>
  <c r="AK13" i="289" s="1"/>
  <c r="Q12" i="289"/>
  <c r="Q18" i="289" s="1"/>
  <c r="AA12" i="289" s="1"/>
  <c r="AK12" i="289" s="1"/>
  <c r="N12" i="289"/>
  <c r="N18" i="289" s="1"/>
  <c r="Z13" i="289" s="1"/>
  <c r="M12" i="289"/>
  <c r="M18" i="289" s="1"/>
  <c r="Z12" i="289" s="1"/>
  <c r="L12" i="289"/>
  <c r="H12" i="289"/>
  <c r="C12" i="289"/>
  <c r="BO94" i="288"/>
  <c r="BN94" i="288"/>
  <c r="BM94" i="288"/>
  <c r="BL94" i="288"/>
  <c r="BK94" i="288"/>
  <c r="BJ94" i="288"/>
  <c r="BO93" i="288"/>
  <c r="BN93" i="288"/>
  <c r="BM93" i="288"/>
  <c r="BL93" i="288"/>
  <c r="BK93" i="288"/>
  <c r="BJ93" i="288"/>
  <c r="BO92" i="288"/>
  <c r="BN92" i="288"/>
  <c r="BM92" i="288"/>
  <c r="BL92" i="288"/>
  <c r="BK92" i="288"/>
  <c r="BJ92" i="288"/>
  <c r="BO91" i="288"/>
  <c r="BN91" i="288"/>
  <c r="BM91" i="288"/>
  <c r="BL91" i="288"/>
  <c r="BK91" i="288"/>
  <c r="BJ91" i="288"/>
  <c r="BO90" i="288"/>
  <c r="BN90" i="288"/>
  <c r="BM90" i="288"/>
  <c r="BL90" i="288"/>
  <c r="BK90" i="288"/>
  <c r="BJ90" i="288"/>
  <c r="BO89" i="288"/>
  <c r="BN89" i="288"/>
  <c r="BM89" i="288"/>
  <c r="BL89" i="288"/>
  <c r="BK89" i="288"/>
  <c r="BJ89" i="288"/>
  <c r="C74" i="288"/>
  <c r="C73" i="288"/>
  <c r="BO72" i="288"/>
  <c r="BN72" i="288"/>
  <c r="BM72" i="288"/>
  <c r="BL72" i="288"/>
  <c r="BK72" i="288"/>
  <c r="BJ72" i="288"/>
  <c r="W72" i="288"/>
  <c r="V72" i="288"/>
  <c r="S72" i="288"/>
  <c r="R72" i="288"/>
  <c r="O72" i="288"/>
  <c r="N72" i="288"/>
  <c r="L72" i="288"/>
  <c r="BO71" i="288"/>
  <c r="BN71" i="288"/>
  <c r="BM71" i="288"/>
  <c r="BL71" i="288"/>
  <c r="BK71" i="288"/>
  <c r="BJ71" i="288"/>
  <c r="X71" i="288"/>
  <c r="U71" i="288"/>
  <c r="T71" i="288"/>
  <c r="Q71" i="288"/>
  <c r="P71" i="288"/>
  <c r="M71" i="288"/>
  <c r="L71" i="288"/>
  <c r="BO70" i="288"/>
  <c r="BN70" i="288"/>
  <c r="BM70" i="288"/>
  <c r="BL70" i="288"/>
  <c r="BK70" i="288"/>
  <c r="BJ70" i="288"/>
  <c r="X70" i="288"/>
  <c r="V70" i="288"/>
  <c r="T70" i="288"/>
  <c r="R70" i="288"/>
  <c r="P70" i="288"/>
  <c r="N70" i="288"/>
  <c r="L70" i="288"/>
  <c r="BO69" i="288"/>
  <c r="BN69" i="288"/>
  <c r="BM69" i="288"/>
  <c r="BL69" i="288"/>
  <c r="BK69" i="288"/>
  <c r="BJ69" i="288"/>
  <c r="W69" i="288"/>
  <c r="U69" i="288"/>
  <c r="S69" i="288"/>
  <c r="Q69" i="288"/>
  <c r="O69" i="288"/>
  <c r="M69" i="288"/>
  <c r="L69" i="288"/>
  <c r="BO68" i="288"/>
  <c r="BN68" i="288"/>
  <c r="BM68" i="288"/>
  <c r="BL68" i="288"/>
  <c r="BK68" i="288"/>
  <c r="BJ68" i="288"/>
  <c r="X68" i="288"/>
  <c r="W68" i="288"/>
  <c r="T68" i="288"/>
  <c r="S68" i="288"/>
  <c r="P68" i="288"/>
  <c r="O68" i="288"/>
  <c r="L68" i="288"/>
  <c r="H68" i="288"/>
  <c r="C68" i="288"/>
  <c r="AI69" i="288" s="1"/>
  <c r="BO67" i="288"/>
  <c r="BN67" i="288"/>
  <c r="BM67" i="288"/>
  <c r="BL67" i="288"/>
  <c r="BK67" i="288"/>
  <c r="BJ67" i="288"/>
  <c r="V67" i="288"/>
  <c r="V73" i="288" s="1"/>
  <c r="AB68" i="288" s="1"/>
  <c r="U67" i="288"/>
  <c r="U73" i="288" s="1"/>
  <c r="AB67" i="288" s="1"/>
  <c r="R67" i="288"/>
  <c r="R73" i="288" s="1"/>
  <c r="AA68" i="288" s="1"/>
  <c r="Q67" i="288"/>
  <c r="Q73" i="288" s="1"/>
  <c r="AA67" i="288" s="1"/>
  <c r="N67" i="288"/>
  <c r="N73" i="288" s="1"/>
  <c r="Z68" i="288" s="1"/>
  <c r="M67" i="288"/>
  <c r="M73" i="288" s="1"/>
  <c r="Z67" i="288" s="1"/>
  <c r="L67" i="288"/>
  <c r="H67" i="288"/>
  <c r="C67" i="288"/>
  <c r="C62" i="288"/>
  <c r="BO61" i="288"/>
  <c r="BN61" i="288"/>
  <c r="BM61" i="288"/>
  <c r="BL61" i="288"/>
  <c r="BK61" i="288"/>
  <c r="BJ61" i="288"/>
  <c r="W61" i="288"/>
  <c r="V61" i="288"/>
  <c r="S61" i="288"/>
  <c r="R61" i="288"/>
  <c r="O61" i="288"/>
  <c r="N61" i="288"/>
  <c r="L61" i="288"/>
  <c r="BO60" i="288"/>
  <c r="BN60" i="288"/>
  <c r="BM60" i="288"/>
  <c r="BL60" i="288"/>
  <c r="BK60" i="288"/>
  <c r="BJ60" i="288"/>
  <c r="X60" i="288"/>
  <c r="U60" i="288"/>
  <c r="T60" i="288"/>
  <c r="Q60" i="288"/>
  <c r="P60" i="288"/>
  <c r="M60" i="288"/>
  <c r="L60" i="288"/>
  <c r="BO59" i="288"/>
  <c r="BN59" i="288"/>
  <c r="BM59" i="288"/>
  <c r="BL59" i="288"/>
  <c r="BK59" i="288"/>
  <c r="BJ59" i="288"/>
  <c r="X59" i="288"/>
  <c r="V59" i="288"/>
  <c r="T59" i="288"/>
  <c r="R59" i="288"/>
  <c r="P59" i="288"/>
  <c r="N59" i="288"/>
  <c r="L59" i="288"/>
  <c r="BO58" i="288"/>
  <c r="BN58" i="288"/>
  <c r="BM58" i="288"/>
  <c r="BL58" i="288"/>
  <c r="BK58" i="288"/>
  <c r="BJ58" i="288"/>
  <c r="W58" i="288"/>
  <c r="U58" i="288"/>
  <c r="S58" i="288"/>
  <c r="Q58" i="288"/>
  <c r="O58" i="288"/>
  <c r="M58" i="288"/>
  <c r="L58" i="288"/>
  <c r="BO57" i="288"/>
  <c r="BN57" i="288"/>
  <c r="BM57" i="288"/>
  <c r="BL57" i="288"/>
  <c r="BK57" i="288"/>
  <c r="BJ57" i="288"/>
  <c r="X57" i="288"/>
  <c r="X62" i="288" s="1"/>
  <c r="AB59" i="288" s="1"/>
  <c r="W57" i="288"/>
  <c r="W62" i="288" s="1"/>
  <c r="AB58" i="288" s="1"/>
  <c r="T57" i="288"/>
  <c r="T62" i="288" s="1"/>
  <c r="AA59" i="288" s="1"/>
  <c r="S57" i="288"/>
  <c r="S62" i="288" s="1"/>
  <c r="AA58" i="288" s="1"/>
  <c r="P57" i="288"/>
  <c r="P62" i="288" s="1"/>
  <c r="Z59" i="288" s="1"/>
  <c r="O57" i="288"/>
  <c r="O62" i="288" s="1"/>
  <c r="Z58" i="288" s="1"/>
  <c r="L57" i="288"/>
  <c r="H57" i="288"/>
  <c r="AI59" i="288" s="1"/>
  <c r="C57" i="288"/>
  <c r="AI58" i="288" s="1"/>
  <c r="BO56" i="288"/>
  <c r="BN56" i="288"/>
  <c r="BM56" i="288"/>
  <c r="BL56" i="288"/>
  <c r="BK56" i="288"/>
  <c r="BJ56" i="288"/>
  <c r="AA56" i="288"/>
  <c r="V56" i="288"/>
  <c r="V62" i="288" s="1"/>
  <c r="AB57" i="288" s="1"/>
  <c r="U56" i="288"/>
  <c r="U62" i="288" s="1"/>
  <c r="AB56" i="288" s="1"/>
  <c r="R56" i="288"/>
  <c r="R62" i="288" s="1"/>
  <c r="AA57" i="288" s="1"/>
  <c r="Q56" i="288"/>
  <c r="Q62" i="288" s="1"/>
  <c r="N56" i="288"/>
  <c r="N62" i="288" s="1"/>
  <c r="Z57" i="288" s="1"/>
  <c r="M56" i="288"/>
  <c r="M62" i="288" s="1"/>
  <c r="Z56" i="288" s="1"/>
  <c r="L56" i="288"/>
  <c r="H56" i="288"/>
  <c r="AI57" i="288" s="1"/>
  <c r="C56" i="288"/>
  <c r="AI56" i="288" s="1"/>
  <c r="C51" i="288"/>
  <c r="BO50" i="288"/>
  <c r="BN50" i="288"/>
  <c r="BM50" i="288"/>
  <c r="BL50" i="288"/>
  <c r="BK50" i="288"/>
  <c r="BJ50" i="288"/>
  <c r="W50" i="288"/>
  <c r="V50" i="288"/>
  <c r="S50" i="288"/>
  <c r="R50" i="288"/>
  <c r="O50" i="288"/>
  <c r="N50" i="288"/>
  <c r="L50" i="288"/>
  <c r="BO49" i="288"/>
  <c r="BN49" i="288"/>
  <c r="BM49" i="288"/>
  <c r="BL49" i="288"/>
  <c r="BK49" i="288"/>
  <c r="BJ49" i="288"/>
  <c r="X49" i="288"/>
  <c r="U49" i="288"/>
  <c r="T49" i="288"/>
  <c r="Q49" i="288"/>
  <c r="P49" i="288"/>
  <c r="M49" i="288"/>
  <c r="L49" i="288"/>
  <c r="BO48" i="288"/>
  <c r="BN48" i="288"/>
  <c r="BM48" i="288"/>
  <c r="BL48" i="288"/>
  <c r="BK48" i="288"/>
  <c r="BJ48" i="288"/>
  <c r="X48" i="288"/>
  <c r="V48" i="288"/>
  <c r="T48" i="288"/>
  <c r="R48" i="288"/>
  <c r="P48" i="288"/>
  <c r="N48" i="288"/>
  <c r="L48" i="288"/>
  <c r="BO47" i="288"/>
  <c r="BN47" i="288"/>
  <c r="BM47" i="288"/>
  <c r="BL47" i="288"/>
  <c r="BK47" i="288"/>
  <c r="BJ47" i="288"/>
  <c r="W47" i="288"/>
  <c r="U47" i="288"/>
  <c r="S47" i="288"/>
  <c r="Q47" i="288"/>
  <c r="O47" i="288"/>
  <c r="M47" i="288"/>
  <c r="L47" i="288"/>
  <c r="BO46" i="288"/>
  <c r="BN46" i="288"/>
  <c r="BM46" i="288"/>
  <c r="BL46" i="288"/>
  <c r="BK46" i="288"/>
  <c r="BJ46" i="288"/>
  <c r="X46" i="288"/>
  <c r="X51" i="288" s="1"/>
  <c r="AB48" i="288" s="1"/>
  <c r="W46" i="288"/>
  <c r="W51" i="288" s="1"/>
  <c r="AB47" i="288" s="1"/>
  <c r="T46" i="288"/>
  <c r="T51" i="288" s="1"/>
  <c r="AA48" i="288" s="1"/>
  <c r="S46" i="288"/>
  <c r="S51" i="288" s="1"/>
  <c r="AA47" i="288" s="1"/>
  <c r="P46" i="288"/>
  <c r="P51" i="288" s="1"/>
  <c r="Z48" i="288" s="1"/>
  <c r="O46" i="288"/>
  <c r="O51" i="288" s="1"/>
  <c r="Z47" i="288" s="1"/>
  <c r="L46" i="288"/>
  <c r="H46" i="288"/>
  <c r="C46" i="288"/>
  <c r="AI47" i="288" s="1"/>
  <c r="BO45" i="288"/>
  <c r="BN45" i="288"/>
  <c r="BM45" i="288"/>
  <c r="BL45" i="288"/>
  <c r="BK45" i="288"/>
  <c r="BJ45" i="288"/>
  <c r="V45" i="288"/>
  <c r="V51" i="288" s="1"/>
  <c r="AB46" i="288" s="1"/>
  <c r="U45" i="288"/>
  <c r="U51" i="288" s="1"/>
  <c r="AB45" i="288" s="1"/>
  <c r="R45" i="288"/>
  <c r="R51" i="288" s="1"/>
  <c r="AA46" i="288" s="1"/>
  <c r="Q45" i="288"/>
  <c r="Q51" i="288" s="1"/>
  <c r="AA45" i="288" s="1"/>
  <c r="N45" i="288"/>
  <c r="N51" i="288" s="1"/>
  <c r="Z46" i="288" s="1"/>
  <c r="M45" i="288"/>
  <c r="M51" i="288" s="1"/>
  <c r="Z45" i="288" s="1"/>
  <c r="L45" i="288"/>
  <c r="H45" i="288"/>
  <c r="C45" i="288"/>
  <c r="C40" i="288"/>
  <c r="BO39" i="288"/>
  <c r="BN39" i="288"/>
  <c r="BM39" i="288"/>
  <c r="BL39" i="288"/>
  <c r="BK39" i="288"/>
  <c r="BJ39" i="288"/>
  <c r="W39" i="288"/>
  <c r="V39" i="288"/>
  <c r="S39" i="288"/>
  <c r="R39" i="288"/>
  <c r="O39" i="288"/>
  <c r="N39" i="288"/>
  <c r="L39" i="288"/>
  <c r="BO38" i="288"/>
  <c r="BN38" i="288"/>
  <c r="BM38" i="288"/>
  <c r="BL38" i="288"/>
  <c r="BK38" i="288"/>
  <c r="BJ38" i="288"/>
  <c r="X38" i="288"/>
  <c r="U38" i="288"/>
  <c r="T38" i="288"/>
  <c r="Q38" i="288"/>
  <c r="P38" i="288"/>
  <c r="M38" i="288"/>
  <c r="L38" i="288"/>
  <c r="BO37" i="288"/>
  <c r="BN37" i="288"/>
  <c r="BM37" i="288"/>
  <c r="BL37" i="288"/>
  <c r="BK37" i="288"/>
  <c r="BJ37" i="288"/>
  <c r="X37" i="288"/>
  <c r="V37" i="288"/>
  <c r="T37" i="288"/>
  <c r="R37" i="288"/>
  <c r="P37" i="288"/>
  <c r="N37" i="288"/>
  <c r="L37" i="288"/>
  <c r="BO36" i="288"/>
  <c r="BN36" i="288"/>
  <c r="BM36" i="288"/>
  <c r="BL36" i="288"/>
  <c r="BK36" i="288"/>
  <c r="BJ36" i="288"/>
  <c r="W36" i="288"/>
  <c r="U36" i="288"/>
  <c r="S36" i="288"/>
  <c r="Q36" i="288"/>
  <c r="O36" i="288"/>
  <c r="M36" i="288"/>
  <c r="L36" i="288"/>
  <c r="BO35" i="288"/>
  <c r="BN35" i="288"/>
  <c r="BM35" i="288"/>
  <c r="BL35" i="288"/>
  <c r="BK35" i="288"/>
  <c r="BJ35" i="288"/>
  <c r="X35" i="288"/>
  <c r="X40" i="288" s="1"/>
  <c r="AB37" i="288" s="1"/>
  <c r="W35" i="288"/>
  <c r="W40" i="288" s="1"/>
  <c r="AB36" i="288" s="1"/>
  <c r="T35" i="288"/>
  <c r="T40" i="288" s="1"/>
  <c r="AA37" i="288" s="1"/>
  <c r="S35" i="288"/>
  <c r="S40" i="288" s="1"/>
  <c r="AA36" i="288" s="1"/>
  <c r="P35" i="288"/>
  <c r="P40" i="288" s="1"/>
  <c r="Z37" i="288" s="1"/>
  <c r="O35" i="288"/>
  <c r="O40" i="288" s="1"/>
  <c r="Z36" i="288" s="1"/>
  <c r="L35" i="288"/>
  <c r="H35" i="288"/>
  <c r="C35" i="288"/>
  <c r="BO34" i="288"/>
  <c r="BN34" i="288"/>
  <c r="BM34" i="288"/>
  <c r="BL34" i="288"/>
  <c r="BK34" i="288"/>
  <c r="BJ34" i="288"/>
  <c r="V34" i="288"/>
  <c r="V40" i="288" s="1"/>
  <c r="AB35" i="288" s="1"/>
  <c r="U34" i="288"/>
  <c r="U40" i="288" s="1"/>
  <c r="AB34" i="288" s="1"/>
  <c r="R34" i="288"/>
  <c r="R40" i="288" s="1"/>
  <c r="AA35" i="288" s="1"/>
  <c r="Q34" i="288"/>
  <c r="Q40" i="288" s="1"/>
  <c r="AA34" i="288" s="1"/>
  <c r="N34" i="288"/>
  <c r="N40" i="288" s="1"/>
  <c r="Z35" i="288" s="1"/>
  <c r="M34" i="288"/>
  <c r="M40" i="288" s="1"/>
  <c r="Z34" i="288" s="1"/>
  <c r="L34" i="288"/>
  <c r="H34" i="288"/>
  <c r="C34" i="288"/>
  <c r="C29" i="288"/>
  <c r="BO28" i="288"/>
  <c r="BN28" i="288"/>
  <c r="BM28" i="288"/>
  <c r="BL28" i="288"/>
  <c r="BK28" i="288"/>
  <c r="BJ28" i="288"/>
  <c r="W28" i="288"/>
  <c r="V28" i="288"/>
  <c r="S28" i="288"/>
  <c r="R28" i="288"/>
  <c r="O28" i="288"/>
  <c r="N28" i="288"/>
  <c r="L28" i="288"/>
  <c r="BO27" i="288"/>
  <c r="BN27" i="288"/>
  <c r="BM27" i="288"/>
  <c r="BL27" i="288"/>
  <c r="BK27" i="288"/>
  <c r="BJ27" i="288"/>
  <c r="X27" i="288"/>
  <c r="U27" i="288"/>
  <c r="T27" i="288"/>
  <c r="Q27" i="288"/>
  <c r="P27" i="288"/>
  <c r="M27" i="288"/>
  <c r="L27" i="288"/>
  <c r="BO26" i="288"/>
  <c r="BN26" i="288"/>
  <c r="BM26" i="288"/>
  <c r="BL26" i="288"/>
  <c r="BK26" i="288"/>
  <c r="BJ26" i="288"/>
  <c r="X26" i="288"/>
  <c r="V26" i="288"/>
  <c r="T26" i="288"/>
  <c r="R26" i="288"/>
  <c r="P26" i="288"/>
  <c r="N26" i="288"/>
  <c r="L26" i="288"/>
  <c r="BO25" i="288"/>
  <c r="BN25" i="288"/>
  <c r="BM25" i="288"/>
  <c r="BL25" i="288"/>
  <c r="BK25" i="288"/>
  <c r="BJ25" i="288"/>
  <c r="W25" i="288"/>
  <c r="U25" i="288"/>
  <c r="S25" i="288"/>
  <c r="Q25" i="288"/>
  <c r="O25" i="288"/>
  <c r="M25" i="288"/>
  <c r="L25" i="288"/>
  <c r="BO24" i="288"/>
  <c r="BN24" i="288"/>
  <c r="BM24" i="288"/>
  <c r="BL24" i="288"/>
  <c r="BK24" i="288"/>
  <c r="BJ24" i="288"/>
  <c r="X24" i="288"/>
  <c r="X29" i="288" s="1"/>
  <c r="AB26" i="288" s="1"/>
  <c r="W24" i="288"/>
  <c r="W29" i="288" s="1"/>
  <c r="AB25" i="288" s="1"/>
  <c r="T24" i="288"/>
  <c r="T29" i="288" s="1"/>
  <c r="AA26" i="288" s="1"/>
  <c r="S24" i="288"/>
  <c r="S29" i="288" s="1"/>
  <c r="AA25" i="288" s="1"/>
  <c r="P24" i="288"/>
  <c r="P29" i="288" s="1"/>
  <c r="Z26" i="288" s="1"/>
  <c r="O24" i="288"/>
  <c r="O29" i="288" s="1"/>
  <c r="Z25" i="288" s="1"/>
  <c r="L24" i="288"/>
  <c r="H24" i="288"/>
  <c r="C24" i="288"/>
  <c r="BO23" i="288"/>
  <c r="BN23" i="288"/>
  <c r="BM23" i="288"/>
  <c r="BL23" i="288"/>
  <c r="BK23" i="288"/>
  <c r="BJ23" i="288"/>
  <c r="V23" i="288"/>
  <c r="V29" i="288" s="1"/>
  <c r="AB24" i="288" s="1"/>
  <c r="U23" i="288"/>
  <c r="U29" i="288" s="1"/>
  <c r="AB23" i="288" s="1"/>
  <c r="R23" i="288"/>
  <c r="R29" i="288" s="1"/>
  <c r="AA24" i="288" s="1"/>
  <c r="Q23" i="288"/>
  <c r="Q29" i="288" s="1"/>
  <c r="AA23" i="288" s="1"/>
  <c r="N23" i="288"/>
  <c r="N29" i="288" s="1"/>
  <c r="Z24" i="288" s="1"/>
  <c r="M23" i="288"/>
  <c r="M29" i="288" s="1"/>
  <c r="Z23" i="288" s="1"/>
  <c r="L23" i="288"/>
  <c r="H23" i="288"/>
  <c r="C23" i="288"/>
  <c r="C18" i="288"/>
  <c r="BO17" i="288"/>
  <c r="BN17" i="288"/>
  <c r="BM17" i="288"/>
  <c r="BL17" i="288"/>
  <c r="BK17" i="288"/>
  <c r="BJ17" i="288"/>
  <c r="W17" i="288"/>
  <c r="V17" i="288"/>
  <c r="S17" i="288"/>
  <c r="R17" i="288"/>
  <c r="O17" i="288"/>
  <c r="N17" i="288"/>
  <c r="L17" i="288"/>
  <c r="BO16" i="288"/>
  <c r="BN16" i="288"/>
  <c r="BM16" i="288"/>
  <c r="BL16" i="288"/>
  <c r="BK16" i="288"/>
  <c r="BJ16" i="288"/>
  <c r="X16" i="288"/>
  <c r="U16" i="288"/>
  <c r="T16" i="288"/>
  <c r="Q16" i="288"/>
  <c r="P16" i="288"/>
  <c r="M16" i="288"/>
  <c r="L16" i="288"/>
  <c r="BO15" i="288"/>
  <c r="BN15" i="288"/>
  <c r="BM15" i="288"/>
  <c r="BL15" i="288"/>
  <c r="BK15" i="288"/>
  <c r="BJ15" i="288"/>
  <c r="X15" i="288"/>
  <c r="V15" i="288"/>
  <c r="T15" i="288"/>
  <c r="R15" i="288"/>
  <c r="P15" i="288"/>
  <c r="N15" i="288"/>
  <c r="L15" i="288"/>
  <c r="BO14" i="288"/>
  <c r="BN14" i="288"/>
  <c r="BM14" i="288"/>
  <c r="BL14" i="288"/>
  <c r="BK14" i="288"/>
  <c r="BJ14" i="288"/>
  <c r="W14" i="288"/>
  <c r="U14" i="288"/>
  <c r="S14" i="288"/>
  <c r="Q14" i="288"/>
  <c r="O14" i="288"/>
  <c r="M14" i="288"/>
  <c r="L14" i="288"/>
  <c r="BO13" i="288"/>
  <c r="BN13" i="288"/>
  <c r="BM13" i="288"/>
  <c r="BL13" i="288"/>
  <c r="BK13" i="288"/>
  <c r="BJ13" i="288"/>
  <c r="X13" i="288"/>
  <c r="X18" i="288" s="1"/>
  <c r="AB15" i="288" s="1"/>
  <c r="W13" i="288"/>
  <c r="W18" i="288" s="1"/>
  <c r="AB14" i="288" s="1"/>
  <c r="T13" i="288"/>
  <c r="T18" i="288" s="1"/>
  <c r="AA15" i="288" s="1"/>
  <c r="S13" i="288"/>
  <c r="S18" i="288" s="1"/>
  <c r="AA14" i="288" s="1"/>
  <c r="P13" i="288"/>
  <c r="P18" i="288" s="1"/>
  <c r="Z15" i="288" s="1"/>
  <c r="O13" i="288"/>
  <c r="O18" i="288" s="1"/>
  <c r="Z14" i="288" s="1"/>
  <c r="L13" i="288"/>
  <c r="H13" i="288"/>
  <c r="C13" i="288"/>
  <c r="BO12" i="288"/>
  <c r="BN12" i="288"/>
  <c r="BM12" i="288"/>
  <c r="BL12" i="288"/>
  <c r="BK12" i="288"/>
  <c r="BJ12" i="288"/>
  <c r="V12" i="288"/>
  <c r="V18" i="288" s="1"/>
  <c r="AB13" i="288" s="1"/>
  <c r="U12" i="288"/>
  <c r="U18" i="288" s="1"/>
  <c r="AB12" i="288" s="1"/>
  <c r="R12" i="288"/>
  <c r="R18" i="288" s="1"/>
  <c r="AA13" i="288" s="1"/>
  <c r="Q12" i="288"/>
  <c r="Q18" i="288" s="1"/>
  <c r="AA12" i="288" s="1"/>
  <c r="N12" i="288"/>
  <c r="N18" i="288" s="1"/>
  <c r="Z13" i="288" s="1"/>
  <c r="M12" i="288"/>
  <c r="M18" i="288" s="1"/>
  <c r="Z12" i="288" s="1"/>
  <c r="L12" i="288"/>
  <c r="H12" i="288"/>
  <c r="C12" i="288"/>
  <c r="BO94" i="287"/>
  <c r="BN94" i="287"/>
  <c r="BM94" i="287"/>
  <c r="BL94" i="287"/>
  <c r="BK94" i="287"/>
  <c r="BJ94" i="287"/>
  <c r="BO93" i="287"/>
  <c r="BN93" i="287"/>
  <c r="BM93" i="287"/>
  <c r="BL93" i="287"/>
  <c r="BK93" i="287"/>
  <c r="BJ93" i="287"/>
  <c r="BO92" i="287"/>
  <c r="BN92" i="287"/>
  <c r="BM92" i="287"/>
  <c r="BL92" i="287"/>
  <c r="BK92" i="287"/>
  <c r="BJ92" i="287"/>
  <c r="BO91" i="287"/>
  <c r="BN91" i="287"/>
  <c r="BM91" i="287"/>
  <c r="BL91" i="287"/>
  <c r="BK91" i="287"/>
  <c r="BJ91" i="287"/>
  <c r="BO90" i="287"/>
  <c r="BN90" i="287"/>
  <c r="BM90" i="287"/>
  <c r="BL90" i="287"/>
  <c r="BK90" i="287"/>
  <c r="BJ90" i="287"/>
  <c r="BO89" i="287"/>
  <c r="BN89" i="287"/>
  <c r="BM89" i="287"/>
  <c r="BL89" i="287"/>
  <c r="BK89" i="287"/>
  <c r="BJ89" i="287"/>
  <c r="C74" i="287"/>
  <c r="BO72" i="287"/>
  <c r="BN72" i="287"/>
  <c r="BM72" i="287"/>
  <c r="BL72" i="287"/>
  <c r="BK72" i="287"/>
  <c r="BJ72" i="287"/>
  <c r="W72" i="287"/>
  <c r="V72" i="287"/>
  <c r="S72" i="287"/>
  <c r="R72" i="287"/>
  <c r="O72" i="287"/>
  <c r="N72" i="287"/>
  <c r="L72" i="287"/>
  <c r="BO71" i="287"/>
  <c r="BN71" i="287"/>
  <c r="BM71" i="287"/>
  <c r="BL71" i="287"/>
  <c r="BK71" i="287"/>
  <c r="BJ71" i="287"/>
  <c r="X71" i="287"/>
  <c r="U71" i="287"/>
  <c r="T71" i="287"/>
  <c r="Q71" i="287"/>
  <c r="P71" i="287"/>
  <c r="M71" i="287"/>
  <c r="L71" i="287"/>
  <c r="BO70" i="287"/>
  <c r="BN70" i="287"/>
  <c r="BM70" i="287"/>
  <c r="BL70" i="287"/>
  <c r="BK70" i="287"/>
  <c r="BJ70" i="287"/>
  <c r="X70" i="287"/>
  <c r="V70" i="287"/>
  <c r="T70" i="287"/>
  <c r="R70" i="287"/>
  <c r="P70" i="287"/>
  <c r="N70" i="287"/>
  <c r="L70" i="287"/>
  <c r="BO69" i="287"/>
  <c r="BN69" i="287"/>
  <c r="BM69" i="287"/>
  <c r="BL69" i="287"/>
  <c r="BK69" i="287"/>
  <c r="BJ69" i="287"/>
  <c r="W69" i="287"/>
  <c r="U69" i="287"/>
  <c r="S69" i="287"/>
  <c r="Q69" i="287"/>
  <c r="O69" i="287"/>
  <c r="M69" i="287"/>
  <c r="L69" i="287"/>
  <c r="BO68" i="287"/>
  <c r="BN68" i="287"/>
  <c r="BM68" i="287"/>
  <c r="BL68" i="287"/>
  <c r="BK68" i="287"/>
  <c r="BJ68" i="287"/>
  <c r="BP68" i="287" s="1"/>
  <c r="X68" i="287"/>
  <c r="W68" i="287"/>
  <c r="T68" i="287"/>
  <c r="S68" i="287"/>
  <c r="P68" i="287"/>
  <c r="O68" i="287"/>
  <c r="L68" i="287"/>
  <c r="H68" i="287"/>
  <c r="AI70" i="287" s="1"/>
  <c r="C68" i="287"/>
  <c r="BO67" i="287"/>
  <c r="BN67" i="287"/>
  <c r="BM67" i="287"/>
  <c r="BL67" i="287"/>
  <c r="BK67" i="287"/>
  <c r="BJ67" i="287"/>
  <c r="V67" i="287"/>
  <c r="V73" i="287" s="1"/>
  <c r="AB68" i="287" s="1"/>
  <c r="AL68" i="287" s="1"/>
  <c r="AW68" i="287" s="1"/>
  <c r="U67" i="287"/>
  <c r="U73" i="287" s="1"/>
  <c r="AB67" i="287" s="1"/>
  <c r="AL67" i="287" s="1"/>
  <c r="AW67" i="287" s="1"/>
  <c r="R67" i="287"/>
  <c r="R73" i="287" s="1"/>
  <c r="AA68" i="287" s="1"/>
  <c r="AK68" i="287" s="1"/>
  <c r="Q67" i="287"/>
  <c r="Q73" i="287" s="1"/>
  <c r="AA67" i="287" s="1"/>
  <c r="AK67" i="287" s="1"/>
  <c r="N67" i="287"/>
  <c r="N73" i="287" s="1"/>
  <c r="Z68" i="287" s="1"/>
  <c r="M67" i="287"/>
  <c r="M73" i="287" s="1"/>
  <c r="Z67" i="287" s="1"/>
  <c r="L67" i="287"/>
  <c r="H67" i="287"/>
  <c r="C67" i="287"/>
  <c r="BO61" i="287"/>
  <c r="BN61" i="287"/>
  <c r="BM61" i="287"/>
  <c r="BL61" i="287"/>
  <c r="BK61" i="287"/>
  <c r="BJ61" i="287"/>
  <c r="W61" i="287"/>
  <c r="V61" i="287"/>
  <c r="S61" i="287"/>
  <c r="R61" i="287"/>
  <c r="O61" i="287"/>
  <c r="N61" i="287"/>
  <c r="L61" i="287"/>
  <c r="BO60" i="287"/>
  <c r="BN60" i="287"/>
  <c r="BM60" i="287"/>
  <c r="BL60" i="287"/>
  <c r="BK60" i="287"/>
  <c r="BJ60" i="287"/>
  <c r="X60" i="287"/>
  <c r="U60" i="287"/>
  <c r="T60" i="287"/>
  <c r="Q60" i="287"/>
  <c r="P60" i="287"/>
  <c r="M60" i="287"/>
  <c r="L60" i="287"/>
  <c r="BO59" i="287"/>
  <c r="BN59" i="287"/>
  <c r="BM59" i="287"/>
  <c r="BL59" i="287"/>
  <c r="BK59" i="287"/>
  <c r="BJ59" i="287"/>
  <c r="X59" i="287"/>
  <c r="V59" i="287"/>
  <c r="T59" i="287"/>
  <c r="R59" i="287"/>
  <c r="P59" i="287"/>
  <c r="N59" i="287"/>
  <c r="L59" i="287"/>
  <c r="BO58" i="287"/>
  <c r="BN58" i="287"/>
  <c r="BM58" i="287"/>
  <c r="BL58" i="287"/>
  <c r="BK58" i="287"/>
  <c r="BJ58" i="287"/>
  <c r="W58" i="287"/>
  <c r="U58" i="287"/>
  <c r="S58" i="287"/>
  <c r="Q58" i="287"/>
  <c r="O58" i="287"/>
  <c r="M58" i="287"/>
  <c r="L58" i="287"/>
  <c r="BO57" i="287"/>
  <c r="BN57" i="287"/>
  <c r="BM57" i="287"/>
  <c r="BL57" i="287"/>
  <c r="BK57" i="287"/>
  <c r="BJ57" i="287"/>
  <c r="X57" i="287"/>
  <c r="X62" i="287" s="1"/>
  <c r="AB59" i="287" s="1"/>
  <c r="AL59" i="287" s="1"/>
  <c r="AW59" i="287" s="1"/>
  <c r="W57" i="287"/>
  <c r="W62" i="287" s="1"/>
  <c r="AB58" i="287" s="1"/>
  <c r="AL58" i="287" s="1"/>
  <c r="AW58" i="287" s="1"/>
  <c r="T57" i="287"/>
  <c r="T62" i="287" s="1"/>
  <c r="AA59" i="287" s="1"/>
  <c r="AK59" i="287" s="1"/>
  <c r="S57" i="287"/>
  <c r="S62" i="287" s="1"/>
  <c r="AA58" i="287" s="1"/>
  <c r="AK58" i="287" s="1"/>
  <c r="P57" i="287"/>
  <c r="P62" i="287" s="1"/>
  <c r="Z59" i="287" s="1"/>
  <c r="O57" i="287"/>
  <c r="O62" i="287" s="1"/>
  <c r="Z58" i="287" s="1"/>
  <c r="L57" i="287"/>
  <c r="H57" i="287"/>
  <c r="C57" i="287"/>
  <c r="BO56" i="287"/>
  <c r="BN56" i="287"/>
  <c r="BM56" i="287"/>
  <c r="BL56" i="287"/>
  <c r="BK56" i="287"/>
  <c r="BJ56" i="287"/>
  <c r="V56" i="287"/>
  <c r="V62" i="287" s="1"/>
  <c r="AB57" i="287" s="1"/>
  <c r="AL57" i="287" s="1"/>
  <c r="AW57" i="287" s="1"/>
  <c r="U56" i="287"/>
  <c r="U62" i="287" s="1"/>
  <c r="AB56" i="287" s="1"/>
  <c r="AL56" i="287" s="1"/>
  <c r="AW56" i="287" s="1"/>
  <c r="R56" i="287"/>
  <c r="R62" i="287" s="1"/>
  <c r="AA57" i="287" s="1"/>
  <c r="AK57" i="287" s="1"/>
  <c r="Q56" i="287"/>
  <c r="Q62" i="287" s="1"/>
  <c r="AA56" i="287" s="1"/>
  <c r="AK56" i="287" s="1"/>
  <c r="N56" i="287"/>
  <c r="N62" i="287" s="1"/>
  <c r="Z57" i="287" s="1"/>
  <c r="M56" i="287"/>
  <c r="M62" i="287" s="1"/>
  <c r="Z56" i="287" s="1"/>
  <c r="L56" i="287"/>
  <c r="H56" i="287"/>
  <c r="C56" i="287"/>
  <c r="BO50" i="287"/>
  <c r="BN50" i="287"/>
  <c r="BM50" i="287"/>
  <c r="BL50" i="287"/>
  <c r="BK50" i="287"/>
  <c r="BJ50" i="287"/>
  <c r="W50" i="287"/>
  <c r="V50" i="287"/>
  <c r="S50" i="287"/>
  <c r="R50" i="287"/>
  <c r="O50" i="287"/>
  <c r="N50" i="287"/>
  <c r="L50" i="287"/>
  <c r="BO49" i="287"/>
  <c r="BN49" i="287"/>
  <c r="BM49" i="287"/>
  <c r="BL49" i="287"/>
  <c r="BK49" i="287"/>
  <c r="BJ49" i="287"/>
  <c r="X49" i="287"/>
  <c r="U49" i="287"/>
  <c r="T49" i="287"/>
  <c r="Q49" i="287"/>
  <c r="P49" i="287"/>
  <c r="M49" i="287"/>
  <c r="L49" i="287"/>
  <c r="BO48" i="287"/>
  <c r="BN48" i="287"/>
  <c r="BM48" i="287"/>
  <c r="BL48" i="287"/>
  <c r="BK48" i="287"/>
  <c r="BJ48" i="287"/>
  <c r="X48" i="287"/>
  <c r="V48" i="287"/>
  <c r="T48" i="287"/>
  <c r="R48" i="287"/>
  <c r="P48" i="287"/>
  <c r="N48" i="287"/>
  <c r="L48" i="287"/>
  <c r="BO47" i="287"/>
  <c r="BN47" i="287"/>
  <c r="BM47" i="287"/>
  <c r="BL47" i="287"/>
  <c r="BK47" i="287"/>
  <c r="BJ47" i="287"/>
  <c r="W47" i="287"/>
  <c r="U47" i="287"/>
  <c r="S47" i="287"/>
  <c r="Q47" i="287"/>
  <c r="O47" i="287"/>
  <c r="M47" i="287"/>
  <c r="L47" i="287"/>
  <c r="BO46" i="287"/>
  <c r="BN46" i="287"/>
  <c r="BM46" i="287"/>
  <c r="BL46" i="287"/>
  <c r="BK46" i="287"/>
  <c r="BJ46" i="287"/>
  <c r="X46" i="287"/>
  <c r="X51" i="287" s="1"/>
  <c r="AB48" i="287" s="1"/>
  <c r="AL48" i="287" s="1"/>
  <c r="AW48" i="287" s="1"/>
  <c r="W46" i="287"/>
  <c r="W51" i="287" s="1"/>
  <c r="AB47" i="287" s="1"/>
  <c r="AL47" i="287" s="1"/>
  <c r="AW47" i="287" s="1"/>
  <c r="T46" i="287"/>
  <c r="T51" i="287" s="1"/>
  <c r="AA48" i="287" s="1"/>
  <c r="AK48" i="287" s="1"/>
  <c r="S46" i="287"/>
  <c r="S51" i="287" s="1"/>
  <c r="AA47" i="287" s="1"/>
  <c r="AK47" i="287" s="1"/>
  <c r="P46" i="287"/>
  <c r="P51" i="287" s="1"/>
  <c r="Z48" i="287" s="1"/>
  <c r="O46" i="287"/>
  <c r="O51" i="287" s="1"/>
  <c r="Z47" i="287" s="1"/>
  <c r="L46" i="287"/>
  <c r="H46" i="287"/>
  <c r="C46" i="287"/>
  <c r="BO45" i="287"/>
  <c r="BN45" i="287"/>
  <c r="BM45" i="287"/>
  <c r="BL45" i="287"/>
  <c r="BK45" i="287"/>
  <c r="BJ45" i="287"/>
  <c r="V45" i="287"/>
  <c r="V51" i="287" s="1"/>
  <c r="AB46" i="287" s="1"/>
  <c r="AL46" i="287" s="1"/>
  <c r="AW46" i="287" s="1"/>
  <c r="U45" i="287"/>
  <c r="U51" i="287" s="1"/>
  <c r="AB45" i="287" s="1"/>
  <c r="AL45" i="287" s="1"/>
  <c r="AW45" i="287" s="1"/>
  <c r="R45" i="287"/>
  <c r="R51" i="287" s="1"/>
  <c r="AA46" i="287" s="1"/>
  <c r="AK46" i="287" s="1"/>
  <c r="Q45" i="287"/>
  <c r="Q51" i="287" s="1"/>
  <c r="AA45" i="287" s="1"/>
  <c r="AK45" i="287" s="1"/>
  <c r="N45" i="287"/>
  <c r="N51" i="287" s="1"/>
  <c r="Z46" i="287" s="1"/>
  <c r="M45" i="287"/>
  <c r="M51" i="287" s="1"/>
  <c r="Z45" i="287" s="1"/>
  <c r="L45" i="287"/>
  <c r="H45" i="287"/>
  <c r="C45" i="287"/>
  <c r="BO39" i="287"/>
  <c r="BN39" i="287"/>
  <c r="BM39" i="287"/>
  <c r="BL39" i="287"/>
  <c r="BK39" i="287"/>
  <c r="BJ39" i="287"/>
  <c r="W39" i="287"/>
  <c r="V39" i="287"/>
  <c r="S39" i="287"/>
  <c r="R39" i="287"/>
  <c r="O39" i="287"/>
  <c r="N39" i="287"/>
  <c r="L39" i="287"/>
  <c r="BO38" i="287"/>
  <c r="BN38" i="287"/>
  <c r="BM38" i="287"/>
  <c r="BL38" i="287"/>
  <c r="BK38" i="287"/>
  <c r="BJ38" i="287"/>
  <c r="X38" i="287"/>
  <c r="U38" i="287"/>
  <c r="T38" i="287"/>
  <c r="Q38" i="287"/>
  <c r="P38" i="287"/>
  <c r="M38" i="287"/>
  <c r="L38" i="287"/>
  <c r="BO37" i="287"/>
  <c r="BN37" i="287"/>
  <c r="BM37" i="287"/>
  <c r="BL37" i="287"/>
  <c r="BK37" i="287"/>
  <c r="BJ37" i="287"/>
  <c r="X37" i="287"/>
  <c r="V37" i="287"/>
  <c r="T37" i="287"/>
  <c r="R37" i="287"/>
  <c r="P37" i="287"/>
  <c r="N37" i="287"/>
  <c r="L37" i="287"/>
  <c r="BO36" i="287"/>
  <c r="BN36" i="287"/>
  <c r="BM36" i="287"/>
  <c r="BL36" i="287"/>
  <c r="BK36" i="287"/>
  <c r="BJ36" i="287"/>
  <c r="W36" i="287"/>
  <c r="U36" i="287"/>
  <c r="S36" i="287"/>
  <c r="Q36" i="287"/>
  <c r="O36" i="287"/>
  <c r="M36" i="287"/>
  <c r="L36" i="287"/>
  <c r="BO35" i="287"/>
  <c r="BN35" i="287"/>
  <c r="BM35" i="287"/>
  <c r="BL35" i="287"/>
  <c r="BK35" i="287"/>
  <c r="BJ35" i="287"/>
  <c r="X35" i="287"/>
  <c r="X40" i="287" s="1"/>
  <c r="AB37" i="287" s="1"/>
  <c r="AL37" i="287" s="1"/>
  <c r="AW37" i="287" s="1"/>
  <c r="W35" i="287"/>
  <c r="W40" i="287" s="1"/>
  <c r="AB36" i="287" s="1"/>
  <c r="AL36" i="287" s="1"/>
  <c r="AW36" i="287" s="1"/>
  <c r="T35" i="287"/>
  <c r="T40" i="287" s="1"/>
  <c r="AA37" i="287" s="1"/>
  <c r="AK37" i="287" s="1"/>
  <c r="S35" i="287"/>
  <c r="S40" i="287" s="1"/>
  <c r="AA36" i="287" s="1"/>
  <c r="AK36" i="287" s="1"/>
  <c r="P35" i="287"/>
  <c r="P40" i="287" s="1"/>
  <c r="Z37" i="287" s="1"/>
  <c r="O35" i="287"/>
  <c r="O40" i="287" s="1"/>
  <c r="Z36" i="287" s="1"/>
  <c r="L35" i="287"/>
  <c r="H35" i="287"/>
  <c r="C35" i="287"/>
  <c r="AI36" i="287" s="1"/>
  <c r="BO34" i="287"/>
  <c r="BN34" i="287"/>
  <c r="BM34" i="287"/>
  <c r="BL34" i="287"/>
  <c r="BK34" i="287"/>
  <c r="BJ34" i="287"/>
  <c r="V34" i="287"/>
  <c r="V40" i="287" s="1"/>
  <c r="AB35" i="287" s="1"/>
  <c r="AL35" i="287" s="1"/>
  <c r="AW35" i="287" s="1"/>
  <c r="U34" i="287"/>
  <c r="U40" i="287" s="1"/>
  <c r="AB34" i="287" s="1"/>
  <c r="AL34" i="287" s="1"/>
  <c r="AW34" i="287" s="1"/>
  <c r="R34" i="287"/>
  <c r="R40" i="287" s="1"/>
  <c r="AA35" i="287" s="1"/>
  <c r="AK35" i="287" s="1"/>
  <c r="Q34" i="287"/>
  <c r="Q40" i="287" s="1"/>
  <c r="AA34" i="287" s="1"/>
  <c r="AK34" i="287" s="1"/>
  <c r="N34" i="287"/>
  <c r="N40" i="287" s="1"/>
  <c r="Z35" i="287" s="1"/>
  <c r="M34" i="287"/>
  <c r="M40" i="287" s="1"/>
  <c r="Z34" i="287" s="1"/>
  <c r="L34" i="287"/>
  <c r="H34" i="287"/>
  <c r="C34" i="287"/>
  <c r="BO28" i="287"/>
  <c r="BN28" i="287"/>
  <c r="BM28" i="287"/>
  <c r="BL28" i="287"/>
  <c r="BK28" i="287"/>
  <c r="BJ28" i="287"/>
  <c r="W28" i="287"/>
  <c r="V28" i="287"/>
  <c r="S28" i="287"/>
  <c r="R28" i="287"/>
  <c r="O28" i="287"/>
  <c r="N28" i="287"/>
  <c r="L28" i="287"/>
  <c r="BO27" i="287"/>
  <c r="BN27" i="287"/>
  <c r="BM27" i="287"/>
  <c r="BL27" i="287"/>
  <c r="BK27" i="287"/>
  <c r="BJ27" i="287"/>
  <c r="X27" i="287"/>
  <c r="U27" i="287"/>
  <c r="T27" i="287"/>
  <c r="Q27" i="287"/>
  <c r="P27" i="287"/>
  <c r="M27" i="287"/>
  <c r="L27" i="287"/>
  <c r="BO26" i="287"/>
  <c r="BN26" i="287"/>
  <c r="BM26" i="287"/>
  <c r="BL26" i="287"/>
  <c r="BK26" i="287"/>
  <c r="BJ26" i="287"/>
  <c r="X26" i="287"/>
  <c r="V26" i="287"/>
  <c r="T26" i="287"/>
  <c r="R26" i="287"/>
  <c r="P26" i="287"/>
  <c r="N26" i="287"/>
  <c r="L26" i="287"/>
  <c r="BO25" i="287"/>
  <c r="BN25" i="287"/>
  <c r="BM25" i="287"/>
  <c r="BL25" i="287"/>
  <c r="BK25" i="287"/>
  <c r="BJ25" i="287"/>
  <c r="W25" i="287"/>
  <c r="U25" i="287"/>
  <c r="S25" i="287"/>
  <c r="Q25" i="287"/>
  <c r="O25" i="287"/>
  <c r="M25" i="287"/>
  <c r="L25" i="287"/>
  <c r="BO24" i="287"/>
  <c r="BN24" i="287"/>
  <c r="BM24" i="287"/>
  <c r="BL24" i="287"/>
  <c r="BK24" i="287"/>
  <c r="BJ24" i="287"/>
  <c r="X24" i="287"/>
  <c r="X29" i="287" s="1"/>
  <c r="AB26" i="287" s="1"/>
  <c r="AL26" i="287" s="1"/>
  <c r="AW26" i="287" s="1"/>
  <c r="W24" i="287"/>
  <c r="W29" i="287" s="1"/>
  <c r="AB25" i="287" s="1"/>
  <c r="AL25" i="287" s="1"/>
  <c r="AW25" i="287" s="1"/>
  <c r="T24" i="287"/>
  <c r="T29" i="287" s="1"/>
  <c r="AA26" i="287" s="1"/>
  <c r="AK26" i="287" s="1"/>
  <c r="S24" i="287"/>
  <c r="S29" i="287" s="1"/>
  <c r="AA25" i="287" s="1"/>
  <c r="AK25" i="287" s="1"/>
  <c r="P24" i="287"/>
  <c r="P29" i="287" s="1"/>
  <c r="Z26" i="287" s="1"/>
  <c r="O24" i="287"/>
  <c r="O29" i="287" s="1"/>
  <c r="Z25" i="287" s="1"/>
  <c r="L24" i="287"/>
  <c r="H24" i="287"/>
  <c r="C24" i="287"/>
  <c r="BO23" i="287"/>
  <c r="BN23" i="287"/>
  <c r="BM23" i="287"/>
  <c r="BL23" i="287"/>
  <c r="BK23" i="287"/>
  <c r="BJ23" i="287"/>
  <c r="V23" i="287"/>
  <c r="V29" i="287" s="1"/>
  <c r="AB24" i="287" s="1"/>
  <c r="AL24" i="287" s="1"/>
  <c r="AW24" i="287" s="1"/>
  <c r="U23" i="287"/>
  <c r="U29" i="287" s="1"/>
  <c r="AB23" i="287" s="1"/>
  <c r="AL23" i="287" s="1"/>
  <c r="AW23" i="287" s="1"/>
  <c r="R23" i="287"/>
  <c r="R29" i="287" s="1"/>
  <c r="AA24" i="287" s="1"/>
  <c r="AK24" i="287" s="1"/>
  <c r="Q23" i="287"/>
  <c r="Q29" i="287" s="1"/>
  <c r="AA23" i="287" s="1"/>
  <c r="AK23" i="287" s="1"/>
  <c r="N23" i="287"/>
  <c r="N29" i="287" s="1"/>
  <c r="Z24" i="287" s="1"/>
  <c r="M23" i="287"/>
  <c r="M29" i="287" s="1"/>
  <c r="Z23" i="287" s="1"/>
  <c r="L23" i="287"/>
  <c r="H23" i="287"/>
  <c r="C23" i="287"/>
  <c r="BO17" i="287"/>
  <c r="BN17" i="287"/>
  <c r="BM17" i="287"/>
  <c r="BL17" i="287"/>
  <c r="BK17" i="287"/>
  <c r="BJ17" i="287"/>
  <c r="W17" i="287"/>
  <c r="V17" i="287"/>
  <c r="S17" i="287"/>
  <c r="R17" i="287"/>
  <c r="O17" i="287"/>
  <c r="N17" i="287"/>
  <c r="L17" i="287"/>
  <c r="BO16" i="287"/>
  <c r="BN16" i="287"/>
  <c r="BM16" i="287"/>
  <c r="BL16" i="287"/>
  <c r="BK16" i="287"/>
  <c r="BJ16" i="287"/>
  <c r="X16" i="287"/>
  <c r="U16" i="287"/>
  <c r="T16" i="287"/>
  <c r="Q16" i="287"/>
  <c r="P16" i="287"/>
  <c r="M16" i="287"/>
  <c r="L16" i="287"/>
  <c r="BO15" i="287"/>
  <c r="BN15" i="287"/>
  <c r="BM15" i="287"/>
  <c r="BL15" i="287"/>
  <c r="BK15" i="287"/>
  <c r="BJ15" i="287"/>
  <c r="X15" i="287"/>
  <c r="V15" i="287"/>
  <c r="T15" i="287"/>
  <c r="R15" i="287"/>
  <c r="P15" i="287"/>
  <c r="N15" i="287"/>
  <c r="L15" i="287"/>
  <c r="BO14" i="287"/>
  <c r="BN14" i="287"/>
  <c r="BM14" i="287"/>
  <c r="BL14" i="287"/>
  <c r="BK14" i="287"/>
  <c r="BJ14" i="287"/>
  <c r="W14" i="287"/>
  <c r="U14" i="287"/>
  <c r="S14" i="287"/>
  <c r="Q14" i="287"/>
  <c r="O14" i="287"/>
  <c r="M14" i="287"/>
  <c r="L14" i="287"/>
  <c r="BO13" i="287"/>
  <c r="BN13" i="287"/>
  <c r="BM13" i="287"/>
  <c r="BL13" i="287"/>
  <c r="BK13" i="287"/>
  <c r="BJ13" i="287"/>
  <c r="X13" i="287"/>
  <c r="X18" i="287" s="1"/>
  <c r="AB15" i="287" s="1"/>
  <c r="AL15" i="287" s="1"/>
  <c r="AW15" i="287" s="1"/>
  <c r="W13" i="287"/>
  <c r="W18" i="287" s="1"/>
  <c r="AB14" i="287" s="1"/>
  <c r="AL14" i="287" s="1"/>
  <c r="AW14" i="287" s="1"/>
  <c r="T13" i="287"/>
  <c r="T18" i="287" s="1"/>
  <c r="AA15" i="287" s="1"/>
  <c r="AK15" i="287" s="1"/>
  <c r="S13" i="287"/>
  <c r="S18" i="287" s="1"/>
  <c r="AA14" i="287" s="1"/>
  <c r="AK14" i="287" s="1"/>
  <c r="P13" i="287"/>
  <c r="P18" i="287" s="1"/>
  <c r="Z15" i="287" s="1"/>
  <c r="O13" i="287"/>
  <c r="O18" i="287" s="1"/>
  <c r="Z14" i="287" s="1"/>
  <c r="L13" i="287"/>
  <c r="H13" i="287"/>
  <c r="AI15" i="287" s="1"/>
  <c r="C13" i="287"/>
  <c r="BO12" i="287"/>
  <c r="BN12" i="287"/>
  <c r="BM12" i="287"/>
  <c r="BL12" i="287"/>
  <c r="BK12" i="287"/>
  <c r="BJ12" i="287"/>
  <c r="V12" i="287"/>
  <c r="V18" i="287" s="1"/>
  <c r="AB13" i="287" s="1"/>
  <c r="AL13" i="287" s="1"/>
  <c r="AW13" i="287" s="1"/>
  <c r="U12" i="287"/>
  <c r="U18" i="287" s="1"/>
  <c r="AB12" i="287" s="1"/>
  <c r="AL12" i="287" s="1"/>
  <c r="AW12" i="287" s="1"/>
  <c r="R12" i="287"/>
  <c r="R18" i="287" s="1"/>
  <c r="AA13" i="287" s="1"/>
  <c r="AK13" i="287" s="1"/>
  <c r="Q12" i="287"/>
  <c r="Q18" i="287" s="1"/>
  <c r="AA12" i="287" s="1"/>
  <c r="AK12" i="287" s="1"/>
  <c r="N12" i="287"/>
  <c r="N18" i="287" s="1"/>
  <c r="Z13" i="287" s="1"/>
  <c r="M12" i="287"/>
  <c r="M18" i="287" s="1"/>
  <c r="Z12" i="287" s="1"/>
  <c r="L12" i="287"/>
  <c r="H12" i="287"/>
  <c r="C12" i="287"/>
  <c r="BO94" i="286"/>
  <c r="BN94" i="286"/>
  <c r="BM94" i="286"/>
  <c r="BL94" i="286"/>
  <c r="BK94" i="286"/>
  <c r="BJ94" i="286"/>
  <c r="BO93" i="286"/>
  <c r="BN93" i="286"/>
  <c r="BM93" i="286"/>
  <c r="BL93" i="286"/>
  <c r="BK93" i="286"/>
  <c r="BJ93" i="286"/>
  <c r="BO92" i="286"/>
  <c r="BN92" i="286"/>
  <c r="BM92" i="286"/>
  <c r="BL92" i="286"/>
  <c r="BK92" i="286"/>
  <c r="BJ92" i="286"/>
  <c r="BO91" i="286"/>
  <c r="BN91" i="286"/>
  <c r="BM91" i="286"/>
  <c r="BL91" i="286"/>
  <c r="BK91" i="286"/>
  <c r="BJ91" i="286"/>
  <c r="BO90" i="286"/>
  <c r="BN90" i="286"/>
  <c r="BM90" i="286"/>
  <c r="BL90" i="286"/>
  <c r="BK90" i="286"/>
  <c r="BJ90" i="286"/>
  <c r="BO89" i="286"/>
  <c r="BN89" i="286"/>
  <c r="BM89" i="286"/>
  <c r="BL89" i="286"/>
  <c r="BK89" i="286"/>
  <c r="BJ89" i="286"/>
  <c r="C74" i="286"/>
  <c r="BO72" i="286"/>
  <c r="BN72" i="286"/>
  <c r="BM72" i="286"/>
  <c r="BL72" i="286"/>
  <c r="BK72" i="286"/>
  <c r="BJ72" i="286"/>
  <c r="W72" i="286"/>
  <c r="V72" i="286"/>
  <c r="S72" i="286"/>
  <c r="R72" i="286"/>
  <c r="O72" i="286"/>
  <c r="N72" i="286"/>
  <c r="L72" i="286"/>
  <c r="BO71" i="286"/>
  <c r="BN71" i="286"/>
  <c r="BM71" i="286"/>
  <c r="BL71" i="286"/>
  <c r="BK71" i="286"/>
  <c r="BJ71" i="286"/>
  <c r="X71" i="286"/>
  <c r="U71" i="286"/>
  <c r="T71" i="286"/>
  <c r="Q71" i="286"/>
  <c r="P71" i="286"/>
  <c r="M71" i="286"/>
  <c r="L71" i="286"/>
  <c r="BO70" i="286"/>
  <c r="BN70" i="286"/>
  <c r="BM70" i="286"/>
  <c r="BL70" i="286"/>
  <c r="BK70" i="286"/>
  <c r="BJ70" i="286"/>
  <c r="X70" i="286"/>
  <c r="V70" i="286"/>
  <c r="T70" i="286"/>
  <c r="R70" i="286"/>
  <c r="P70" i="286"/>
  <c r="N70" i="286"/>
  <c r="L70" i="286"/>
  <c r="BO69" i="286"/>
  <c r="BN69" i="286"/>
  <c r="BM69" i="286"/>
  <c r="BL69" i="286"/>
  <c r="BK69" i="286"/>
  <c r="BJ69" i="286"/>
  <c r="W69" i="286"/>
  <c r="U69" i="286"/>
  <c r="S69" i="286"/>
  <c r="Q69" i="286"/>
  <c r="O69" i="286"/>
  <c r="M69" i="286"/>
  <c r="L69" i="286"/>
  <c r="BO68" i="286"/>
  <c r="BN68" i="286"/>
  <c r="BM68" i="286"/>
  <c r="BL68" i="286"/>
  <c r="BK68" i="286"/>
  <c r="BJ68" i="286"/>
  <c r="X68" i="286"/>
  <c r="W68" i="286"/>
  <c r="T68" i="286"/>
  <c r="S68" i="286"/>
  <c r="P68" i="286"/>
  <c r="O68" i="286"/>
  <c r="L68" i="286"/>
  <c r="H68" i="286"/>
  <c r="C68" i="286"/>
  <c r="AI69" i="286" s="1"/>
  <c r="BO67" i="286"/>
  <c r="BN67" i="286"/>
  <c r="BM67" i="286"/>
  <c r="BL67" i="286"/>
  <c r="BK67" i="286"/>
  <c r="BJ67" i="286"/>
  <c r="V67" i="286"/>
  <c r="V73" i="286" s="1"/>
  <c r="AB68" i="286" s="1"/>
  <c r="AL68" i="286" s="1"/>
  <c r="AW68" i="286" s="1"/>
  <c r="U67" i="286"/>
  <c r="U73" i="286" s="1"/>
  <c r="AB67" i="286" s="1"/>
  <c r="AL67" i="286" s="1"/>
  <c r="AW67" i="286" s="1"/>
  <c r="R67" i="286"/>
  <c r="R73" i="286" s="1"/>
  <c r="AA68" i="286" s="1"/>
  <c r="AK68" i="286" s="1"/>
  <c r="Q67" i="286"/>
  <c r="Q73" i="286" s="1"/>
  <c r="AA67" i="286" s="1"/>
  <c r="AK67" i="286" s="1"/>
  <c r="N67" i="286"/>
  <c r="N73" i="286" s="1"/>
  <c r="Z68" i="286" s="1"/>
  <c r="M67" i="286"/>
  <c r="M73" i="286" s="1"/>
  <c r="Z67" i="286" s="1"/>
  <c r="L67" i="286"/>
  <c r="H67" i="286"/>
  <c r="C67" i="286"/>
  <c r="BO61" i="286"/>
  <c r="BN61" i="286"/>
  <c r="BM61" i="286"/>
  <c r="BL61" i="286"/>
  <c r="BK61" i="286"/>
  <c r="BJ61" i="286"/>
  <c r="W61" i="286"/>
  <c r="V61" i="286"/>
  <c r="S61" i="286"/>
  <c r="R61" i="286"/>
  <c r="O61" i="286"/>
  <c r="N61" i="286"/>
  <c r="L61" i="286"/>
  <c r="BO60" i="286"/>
  <c r="BN60" i="286"/>
  <c r="BM60" i="286"/>
  <c r="BL60" i="286"/>
  <c r="BK60" i="286"/>
  <c r="BJ60" i="286"/>
  <c r="X60" i="286"/>
  <c r="U60" i="286"/>
  <c r="T60" i="286"/>
  <c r="Q60" i="286"/>
  <c r="P60" i="286"/>
  <c r="M60" i="286"/>
  <c r="L60" i="286"/>
  <c r="BO59" i="286"/>
  <c r="BN59" i="286"/>
  <c r="BM59" i="286"/>
  <c r="BL59" i="286"/>
  <c r="BK59" i="286"/>
  <c r="BJ59" i="286"/>
  <c r="X59" i="286"/>
  <c r="V59" i="286"/>
  <c r="T59" i="286"/>
  <c r="R59" i="286"/>
  <c r="P59" i="286"/>
  <c r="N59" i="286"/>
  <c r="L59" i="286"/>
  <c r="BO58" i="286"/>
  <c r="BN58" i="286"/>
  <c r="BM58" i="286"/>
  <c r="BL58" i="286"/>
  <c r="BK58" i="286"/>
  <c r="BJ58" i="286"/>
  <c r="W58" i="286"/>
  <c r="U58" i="286"/>
  <c r="S58" i="286"/>
  <c r="Q58" i="286"/>
  <c r="O58" i="286"/>
  <c r="M58" i="286"/>
  <c r="L58" i="286"/>
  <c r="BO57" i="286"/>
  <c r="BN57" i="286"/>
  <c r="BM57" i="286"/>
  <c r="BL57" i="286"/>
  <c r="BK57" i="286"/>
  <c r="BJ57" i="286"/>
  <c r="X57" i="286"/>
  <c r="X62" i="286" s="1"/>
  <c r="AB59" i="286" s="1"/>
  <c r="AL59" i="286" s="1"/>
  <c r="AW59" i="286" s="1"/>
  <c r="W57" i="286"/>
  <c r="W62" i="286" s="1"/>
  <c r="AB58" i="286" s="1"/>
  <c r="AL58" i="286" s="1"/>
  <c r="AW58" i="286" s="1"/>
  <c r="T57" i="286"/>
  <c r="T62" i="286" s="1"/>
  <c r="AA59" i="286" s="1"/>
  <c r="AK59" i="286" s="1"/>
  <c r="S57" i="286"/>
  <c r="S62" i="286" s="1"/>
  <c r="AA58" i="286" s="1"/>
  <c r="AK58" i="286" s="1"/>
  <c r="P57" i="286"/>
  <c r="P62" i="286" s="1"/>
  <c r="Z59" i="286" s="1"/>
  <c r="O57" i="286"/>
  <c r="O62" i="286" s="1"/>
  <c r="Z58" i="286" s="1"/>
  <c r="L57" i="286"/>
  <c r="H57" i="286"/>
  <c r="C57" i="286"/>
  <c r="BO56" i="286"/>
  <c r="BN56" i="286"/>
  <c r="BM56" i="286"/>
  <c r="BL56" i="286"/>
  <c r="BK56" i="286"/>
  <c r="BJ56" i="286"/>
  <c r="V56" i="286"/>
  <c r="V62" i="286" s="1"/>
  <c r="AB57" i="286" s="1"/>
  <c r="AL57" i="286" s="1"/>
  <c r="AW57" i="286" s="1"/>
  <c r="U56" i="286"/>
  <c r="U62" i="286" s="1"/>
  <c r="AB56" i="286" s="1"/>
  <c r="AL56" i="286" s="1"/>
  <c r="AW56" i="286" s="1"/>
  <c r="R56" i="286"/>
  <c r="R62" i="286" s="1"/>
  <c r="AA57" i="286" s="1"/>
  <c r="AK57" i="286" s="1"/>
  <c r="Q56" i="286"/>
  <c r="Q62" i="286" s="1"/>
  <c r="AA56" i="286" s="1"/>
  <c r="AK56" i="286" s="1"/>
  <c r="N56" i="286"/>
  <c r="N62" i="286" s="1"/>
  <c r="Z57" i="286" s="1"/>
  <c r="M56" i="286"/>
  <c r="M62" i="286" s="1"/>
  <c r="Z56" i="286" s="1"/>
  <c r="L56" i="286"/>
  <c r="H56" i="286"/>
  <c r="C56" i="286"/>
  <c r="BO50" i="286"/>
  <c r="BN50" i="286"/>
  <c r="BM50" i="286"/>
  <c r="BL50" i="286"/>
  <c r="BK50" i="286"/>
  <c r="BJ50" i="286"/>
  <c r="W50" i="286"/>
  <c r="V50" i="286"/>
  <c r="S50" i="286"/>
  <c r="R50" i="286"/>
  <c r="O50" i="286"/>
  <c r="N50" i="286"/>
  <c r="L50" i="286"/>
  <c r="BO49" i="286"/>
  <c r="BN49" i="286"/>
  <c r="BM49" i="286"/>
  <c r="BL49" i="286"/>
  <c r="BK49" i="286"/>
  <c r="BJ49" i="286"/>
  <c r="X49" i="286"/>
  <c r="U49" i="286"/>
  <c r="T49" i="286"/>
  <c r="Q49" i="286"/>
  <c r="P49" i="286"/>
  <c r="M49" i="286"/>
  <c r="L49" i="286"/>
  <c r="BO48" i="286"/>
  <c r="BN48" i="286"/>
  <c r="BM48" i="286"/>
  <c r="BL48" i="286"/>
  <c r="BK48" i="286"/>
  <c r="BJ48" i="286"/>
  <c r="X48" i="286"/>
  <c r="V48" i="286"/>
  <c r="T48" i="286"/>
  <c r="R48" i="286"/>
  <c r="P48" i="286"/>
  <c r="N48" i="286"/>
  <c r="L48" i="286"/>
  <c r="BO47" i="286"/>
  <c r="BN47" i="286"/>
  <c r="BM47" i="286"/>
  <c r="BL47" i="286"/>
  <c r="BK47" i="286"/>
  <c r="BJ47" i="286"/>
  <c r="W47" i="286"/>
  <c r="U47" i="286"/>
  <c r="S47" i="286"/>
  <c r="Q47" i="286"/>
  <c r="O47" i="286"/>
  <c r="M47" i="286"/>
  <c r="L47" i="286"/>
  <c r="BO46" i="286"/>
  <c r="BN46" i="286"/>
  <c r="BM46" i="286"/>
  <c r="BL46" i="286"/>
  <c r="BK46" i="286"/>
  <c r="BJ46" i="286"/>
  <c r="X46" i="286"/>
  <c r="X51" i="286" s="1"/>
  <c r="AB48" i="286" s="1"/>
  <c r="AL48" i="286" s="1"/>
  <c r="AW48" i="286" s="1"/>
  <c r="W46" i="286"/>
  <c r="W51" i="286" s="1"/>
  <c r="AB47" i="286" s="1"/>
  <c r="AL47" i="286" s="1"/>
  <c r="AW47" i="286" s="1"/>
  <c r="T46" i="286"/>
  <c r="T51" i="286" s="1"/>
  <c r="AA48" i="286" s="1"/>
  <c r="AK48" i="286" s="1"/>
  <c r="S46" i="286"/>
  <c r="S51" i="286" s="1"/>
  <c r="AA47" i="286" s="1"/>
  <c r="AK47" i="286" s="1"/>
  <c r="P46" i="286"/>
  <c r="P51" i="286" s="1"/>
  <c r="Z48" i="286" s="1"/>
  <c r="O46" i="286"/>
  <c r="O51" i="286" s="1"/>
  <c r="Z47" i="286" s="1"/>
  <c r="L46" i="286"/>
  <c r="H46" i="286"/>
  <c r="C46" i="286"/>
  <c r="AI47" i="286" s="1"/>
  <c r="BO45" i="286"/>
  <c r="BN45" i="286"/>
  <c r="BM45" i="286"/>
  <c r="BL45" i="286"/>
  <c r="BK45" i="286"/>
  <c r="BJ45" i="286"/>
  <c r="V45" i="286"/>
  <c r="V51" i="286" s="1"/>
  <c r="AB46" i="286" s="1"/>
  <c r="AL46" i="286" s="1"/>
  <c r="AW46" i="286" s="1"/>
  <c r="U45" i="286"/>
  <c r="U51" i="286" s="1"/>
  <c r="AB45" i="286" s="1"/>
  <c r="AL45" i="286" s="1"/>
  <c r="AW45" i="286" s="1"/>
  <c r="R45" i="286"/>
  <c r="R51" i="286" s="1"/>
  <c r="AA46" i="286" s="1"/>
  <c r="AK46" i="286" s="1"/>
  <c r="Q45" i="286"/>
  <c r="Q51" i="286" s="1"/>
  <c r="AA45" i="286" s="1"/>
  <c r="AK45" i="286" s="1"/>
  <c r="N45" i="286"/>
  <c r="N51" i="286" s="1"/>
  <c r="Z46" i="286" s="1"/>
  <c r="M45" i="286"/>
  <c r="M51" i="286" s="1"/>
  <c r="Z45" i="286" s="1"/>
  <c r="L45" i="286"/>
  <c r="H45" i="286"/>
  <c r="C45" i="286"/>
  <c r="BO39" i="286"/>
  <c r="BN39" i="286"/>
  <c r="BM39" i="286"/>
  <c r="BL39" i="286"/>
  <c r="BK39" i="286"/>
  <c r="BJ39" i="286"/>
  <c r="W39" i="286"/>
  <c r="V39" i="286"/>
  <c r="S39" i="286"/>
  <c r="R39" i="286"/>
  <c r="O39" i="286"/>
  <c r="N39" i="286"/>
  <c r="L39" i="286"/>
  <c r="BO38" i="286"/>
  <c r="BN38" i="286"/>
  <c r="BM38" i="286"/>
  <c r="BL38" i="286"/>
  <c r="BK38" i="286"/>
  <c r="BJ38" i="286"/>
  <c r="X38" i="286"/>
  <c r="U38" i="286"/>
  <c r="T38" i="286"/>
  <c r="Q38" i="286"/>
  <c r="P38" i="286"/>
  <c r="M38" i="286"/>
  <c r="L38" i="286"/>
  <c r="BO37" i="286"/>
  <c r="BN37" i="286"/>
  <c r="BM37" i="286"/>
  <c r="BL37" i="286"/>
  <c r="BK37" i="286"/>
  <c r="BJ37" i="286"/>
  <c r="X37" i="286"/>
  <c r="V37" i="286"/>
  <c r="T37" i="286"/>
  <c r="R37" i="286"/>
  <c r="P37" i="286"/>
  <c r="N37" i="286"/>
  <c r="L37" i="286"/>
  <c r="BO36" i="286"/>
  <c r="BN36" i="286"/>
  <c r="BM36" i="286"/>
  <c r="BL36" i="286"/>
  <c r="BK36" i="286"/>
  <c r="BJ36" i="286"/>
  <c r="W36" i="286"/>
  <c r="U36" i="286"/>
  <c r="S36" i="286"/>
  <c r="Q36" i="286"/>
  <c r="O36" i="286"/>
  <c r="M36" i="286"/>
  <c r="L36" i="286"/>
  <c r="BO35" i="286"/>
  <c r="BN35" i="286"/>
  <c r="BM35" i="286"/>
  <c r="BL35" i="286"/>
  <c r="BK35" i="286"/>
  <c r="BJ35" i="286"/>
  <c r="X35" i="286"/>
  <c r="X40" i="286" s="1"/>
  <c r="AB37" i="286" s="1"/>
  <c r="AL37" i="286" s="1"/>
  <c r="AW37" i="286" s="1"/>
  <c r="W35" i="286"/>
  <c r="W40" i="286" s="1"/>
  <c r="AB36" i="286" s="1"/>
  <c r="AL36" i="286" s="1"/>
  <c r="AW36" i="286" s="1"/>
  <c r="T35" i="286"/>
  <c r="T40" i="286" s="1"/>
  <c r="AA37" i="286" s="1"/>
  <c r="AK37" i="286" s="1"/>
  <c r="S35" i="286"/>
  <c r="S40" i="286" s="1"/>
  <c r="AA36" i="286" s="1"/>
  <c r="AK36" i="286" s="1"/>
  <c r="P35" i="286"/>
  <c r="P40" i="286" s="1"/>
  <c r="Z37" i="286" s="1"/>
  <c r="O35" i="286"/>
  <c r="O40" i="286" s="1"/>
  <c r="Z36" i="286" s="1"/>
  <c r="L35" i="286"/>
  <c r="H35" i="286"/>
  <c r="AI37" i="286" s="1"/>
  <c r="C35" i="286"/>
  <c r="BO34" i="286"/>
  <c r="BN34" i="286"/>
  <c r="BM34" i="286"/>
  <c r="BL34" i="286"/>
  <c r="BK34" i="286"/>
  <c r="BJ34" i="286"/>
  <c r="V34" i="286"/>
  <c r="V40" i="286" s="1"/>
  <c r="AB35" i="286" s="1"/>
  <c r="AL35" i="286" s="1"/>
  <c r="AW35" i="286" s="1"/>
  <c r="U34" i="286"/>
  <c r="U40" i="286" s="1"/>
  <c r="AB34" i="286" s="1"/>
  <c r="AL34" i="286" s="1"/>
  <c r="AW34" i="286" s="1"/>
  <c r="R34" i="286"/>
  <c r="R40" i="286" s="1"/>
  <c r="AA35" i="286" s="1"/>
  <c r="AK35" i="286" s="1"/>
  <c r="Q34" i="286"/>
  <c r="Q40" i="286" s="1"/>
  <c r="AA34" i="286" s="1"/>
  <c r="AK34" i="286" s="1"/>
  <c r="N34" i="286"/>
  <c r="N40" i="286" s="1"/>
  <c r="Z35" i="286" s="1"/>
  <c r="M34" i="286"/>
  <c r="M40" i="286" s="1"/>
  <c r="Z34" i="286" s="1"/>
  <c r="L34" i="286"/>
  <c r="H34" i="286"/>
  <c r="AI35" i="286" s="1"/>
  <c r="C34" i="286"/>
  <c r="BO28" i="286"/>
  <c r="BN28" i="286"/>
  <c r="BM28" i="286"/>
  <c r="BL28" i="286"/>
  <c r="BK28" i="286"/>
  <c r="BJ28" i="286"/>
  <c r="W28" i="286"/>
  <c r="V28" i="286"/>
  <c r="S28" i="286"/>
  <c r="R28" i="286"/>
  <c r="O28" i="286"/>
  <c r="N28" i="286"/>
  <c r="L28" i="286"/>
  <c r="BO27" i="286"/>
  <c r="BN27" i="286"/>
  <c r="BM27" i="286"/>
  <c r="BL27" i="286"/>
  <c r="BK27" i="286"/>
  <c r="BJ27" i="286"/>
  <c r="X27" i="286"/>
  <c r="U27" i="286"/>
  <c r="T27" i="286"/>
  <c r="Q27" i="286"/>
  <c r="P27" i="286"/>
  <c r="M27" i="286"/>
  <c r="L27" i="286"/>
  <c r="BO26" i="286"/>
  <c r="BN26" i="286"/>
  <c r="BM26" i="286"/>
  <c r="BL26" i="286"/>
  <c r="BK26" i="286"/>
  <c r="BJ26" i="286"/>
  <c r="X26" i="286"/>
  <c r="V26" i="286"/>
  <c r="T26" i="286"/>
  <c r="R26" i="286"/>
  <c r="P26" i="286"/>
  <c r="N26" i="286"/>
  <c r="L26" i="286"/>
  <c r="BO25" i="286"/>
  <c r="BN25" i="286"/>
  <c r="BM25" i="286"/>
  <c r="BL25" i="286"/>
  <c r="BK25" i="286"/>
  <c r="BJ25" i="286"/>
  <c r="BP25" i="286" s="1"/>
  <c r="W25" i="286"/>
  <c r="U25" i="286"/>
  <c r="S25" i="286"/>
  <c r="Q25" i="286"/>
  <c r="O25" i="286"/>
  <c r="M25" i="286"/>
  <c r="L25" i="286"/>
  <c r="BO24" i="286"/>
  <c r="BN24" i="286"/>
  <c r="BM24" i="286"/>
  <c r="BL24" i="286"/>
  <c r="BK24" i="286"/>
  <c r="BJ24" i="286"/>
  <c r="X24" i="286"/>
  <c r="X29" i="286" s="1"/>
  <c r="AB26" i="286" s="1"/>
  <c r="AL26" i="286" s="1"/>
  <c r="AW26" i="286" s="1"/>
  <c r="W24" i="286"/>
  <c r="W29" i="286" s="1"/>
  <c r="AB25" i="286" s="1"/>
  <c r="AL25" i="286" s="1"/>
  <c r="AW25" i="286" s="1"/>
  <c r="T24" i="286"/>
  <c r="T29" i="286" s="1"/>
  <c r="AA26" i="286" s="1"/>
  <c r="AK26" i="286" s="1"/>
  <c r="S24" i="286"/>
  <c r="S29" i="286" s="1"/>
  <c r="AA25" i="286" s="1"/>
  <c r="AK25" i="286" s="1"/>
  <c r="P24" i="286"/>
  <c r="P29" i="286" s="1"/>
  <c r="Z26" i="286" s="1"/>
  <c r="O24" i="286"/>
  <c r="O29" i="286" s="1"/>
  <c r="Z25" i="286" s="1"/>
  <c r="L24" i="286"/>
  <c r="H24" i="286"/>
  <c r="C24" i="286"/>
  <c r="BO23" i="286"/>
  <c r="BN23" i="286"/>
  <c r="BM23" i="286"/>
  <c r="BL23" i="286"/>
  <c r="BK23" i="286"/>
  <c r="BJ23" i="286"/>
  <c r="V23" i="286"/>
  <c r="V29" i="286" s="1"/>
  <c r="AB24" i="286" s="1"/>
  <c r="AL24" i="286" s="1"/>
  <c r="AW24" i="286" s="1"/>
  <c r="U23" i="286"/>
  <c r="U29" i="286" s="1"/>
  <c r="AB23" i="286" s="1"/>
  <c r="AL23" i="286" s="1"/>
  <c r="AW23" i="286" s="1"/>
  <c r="R23" i="286"/>
  <c r="R29" i="286" s="1"/>
  <c r="AA24" i="286" s="1"/>
  <c r="AK24" i="286" s="1"/>
  <c r="Q23" i="286"/>
  <c r="Q29" i="286" s="1"/>
  <c r="AA23" i="286" s="1"/>
  <c r="AK23" i="286" s="1"/>
  <c r="N23" i="286"/>
  <c r="N29" i="286" s="1"/>
  <c r="Z24" i="286" s="1"/>
  <c r="M23" i="286"/>
  <c r="M29" i="286" s="1"/>
  <c r="Z23" i="286" s="1"/>
  <c r="L23" i="286"/>
  <c r="H23" i="286"/>
  <c r="C23" i="286"/>
  <c r="BO17" i="286"/>
  <c r="BN17" i="286"/>
  <c r="BM17" i="286"/>
  <c r="BL17" i="286"/>
  <c r="BK17" i="286"/>
  <c r="BJ17" i="286"/>
  <c r="W17" i="286"/>
  <c r="V17" i="286"/>
  <c r="S17" i="286"/>
  <c r="R17" i="286"/>
  <c r="O17" i="286"/>
  <c r="N17" i="286"/>
  <c r="L17" i="286"/>
  <c r="BO16" i="286"/>
  <c r="BN16" i="286"/>
  <c r="BM16" i="286"/>
  <c r="BL16" i="286"/>
  <c r="BK16" i="286"/>
  <c r="BJ16" i="286"/>
  <c r="X16" i="286"/>
  <c r="U16" i="286"/>
  <c r="T16" i="286"/>
  <c r="Q16" i="286"/>
  <c r="P16" i="286"/>
  <c r="M16" i="286"/>
  <c r="L16" i="286"/>
  <c r="BO15" i="286"/>
  <c r="BN15" i="286"/>
  <c r="BM15" i="286"/>
  <c r="BL15" i="286"/>
  <c r="BK15" i="286"/>
  <c r="BJ15" i="286"/>
  <c r="X15" i="286"/>
  <c r="V15" i="286"/>
  <c r="T15" i="286"/>
  <c r="R15" i="286"/>
  <c r="P15" i="286"/>
  <c r="N15" i="286"/>
  <c r="L15" i="286"/>
  <c r="BO14" i="286"/>
  <c r="BN14" i="286"/>
  <c r="BM14" i="286"/>
  <c r="BL14" i="286"/>
  <c r="BK14" i="286"/>
  <c r="BJ14" i="286"/>
  <c r="W14" i="286"/>
  <c r="U14" i="286"/>
  <c r="S14" i="286"/>
  <c r="Q14" i="286"/>
  <c r="O14" i="286"/>
  <c r="M14" i="286"/>
  <c r="L14" i="286"/>
  <c r="BO13" i="286"/>
  <c r="BN13" i="286"/>
  <c r="BM13" i="286"/>
  <c r="BL13" i="286"/>
  <c r="BK13" i="286"/>
  <c r="BJ13" i="286"/>
  <c r="X13" i="286"/>
  <c r="X18" i="286" s="1"/>
  <c r="AB15" i="286" s="1"/>
  <c r="AL15" i="286" s="1"/>
  <c r="AW15" i="286" s="1"/>
  <c r="W13" i="286"/>
  <c r="W18" i="286" s="1"/>
  <c r="AB14" i="286" s="1"/>
  <c r="AL14" i="286" s="1"/>
  <c r="AW14" i="286" s="1"/>
  <c r="T13" i="286"/>
  <c r="T18" i="286" s="1"/>
  <c r="AA15" i="286" s="1"/>
  <c r="AK15" i="286" s="1"/>
  <c r="S13" i="286"/>
  <c r="S18" i="286" s="1"/>
  <c r="AA14" i="286" s="1"/>
  <c r="AK14" i="286" s="1"/>
  <c r="P13" i="286"/>
  <c r="P18" i="286" s="1"/>
  <c r="Z15" i="286" s="1"/>
  <c r="O13" i="286"/>
  <c r="O18" i="286" s="1"/>
  <c r="Z14" i="286" s="1"/>
  <c r="L13" i="286"/>
  <c r="H13" i="286"/>
  <c r="AI15" i="286" s="1"/>
  <c r="C13" i="286"/>
  <c r="BO12" i="286"/>
  <c r="BN12" i="286"/>
  <c r="BM12" i="286"/>
  <c r="BL12" i="286"/>
  <c r="BK12" i="286"/>
  <c r="BJ12" i="286"/>
  <c r="V12" i="286"/>
  <c r="V18" i="286" s="1"/>
  <c r="AB13" i="286" s="1"/>
  <c r="AL13" i="286" s="1"/>
  <c r="AW13" i="286" s="1"/>
  <c r="U12" i="286"/>
  <c r="U18" i="286" s="1"/>
  <c r="AB12" i="286" s="1"/>
  <c r="AL12" i="286" s="1"/>
  <c r="AW12" i="286" s="1"/>
  <c r="R12" i="286"/>
  <c r="R18" i="286" s="1"/>
  <c r="AA13" i="286" s="1"/>
  <c r="AK13" i="286" s="1"/>
  <c r="Q12" i="286"/>
  <c r="Q18" i="286" s="1"/>
  <c r="AA12" i="286" s="1"/>
  <c r="AK12" i="286" s="1"/>
  <c r="N12" i="286"/>
  <c r="N18" i="286" s="1"/>
  <c r="Z13" i="286" s="1"/>
  <c r="M12" i="286"/>
  <c r="M18" i="286" s="1"/>
  <c r="Z12" i="286" s="1"/>
  <c r="L12" i="286"/>
  <c r="H12" i="286"/>
  <c r="C12" i="286"/>
  <c r="BO94" i="285"/>
  <c r="BN94" i="285"/>
  <c r="BM94" i="285"/>
  <c r="BL94" i="285"/>
  <c r="BK94" i="285"/>
  <c r="BJ94" i="285"/>
  <c r="BO93" i="285"/>
  <c r="BN93" i="285"/>
  <c r="BM93" i="285"/>
  <c r="BL93" i="285"/>
  <c r="BK93" i="285"/>
  <c r="BJ93" i="285"/>
  <c r="BO92" i="285"/>
  <c r="BN92" i="285"/>
  <c r="BM92" i="285"/>
  <c r="BL92" i="285"/>
  <c r="BK92" i="285"/>
  <c r="BJ92" i="285"/>
  <c r="BO91" i="285"/>
  <c r="BN91" i="285"/>
  <c r="BM91" i="285"/>
  <c r="BL91" i="285"/>
  <c r="BK91" i="285"/>
  <c r="BJ91" i="285"/>
  <c r="BO90" i="285"/>
  <c r="BN90" i="285"/>
  <c r="BM90" i="285"/>
  <c r="BL90" i="285"/>
  <c r="BK90" i="285"/>
  <c r="BJ90" i="285"/>
  <c r="BO89" i="285"/>
  <c r="BN89" i="285"/>
  <c r="BM89" i="285"/>
  <c r="BL89" i="285"/>
  <c r="BK89" i="285"/>
  <c r="BJ89" i="285"/>
  <c r="C74" i="285"/>
  <c r="BO72" i="285"/>
  <c r="BN72" i="285"/>
  <c r="BM72" i="285"/>
  <c r="BL72" i="285"/>
  <c r="BK72" i="285"/>
  <c r="BJ72" i="285"/>
  <c r="W72" i="285"/>
  <c r="V72" i="285"/>
  <c r="S72" i="285"/>
  <c r="R72" i="285"/>
  <c r="O72" i="285"/>
  <c r="N72" i="285"/>
  <c r="L72" i="285"/>
  <c r="BO71" i="285"/>
  <c r="BN71" i="285"/>
  <c r="BM71" i="285"/>
  <c r="BL71" i="285"/>
  <c r="BK71" i="285"/>
  <c r="BJ71" i="285"/>
  <c r="X71" i="285"/>
  <c r="U71" i="285"/>
  <c r="T71" i="285"/>
  <c r="Q71" i="285"/>
  <c r="P71" i="285"/>
  <c r="M71" i="285"/>
  <c r="L71" i="285"/>
  <c r="BO70" i="285"/>
  <c r="BN70" i="285"/>
  <c r="BM70" i="285"/>
  <c r="BL70" i="285"/>
  <c r="BK70" i="285"/>
  <c r="BJ70" i="285"/>
  <c r="X70" i="285"/>
  <c r="V70" i="285"/>
  <c r="T70" i="285"/>
  <c r="R70" i="285"/>
  <c r="P70" i="285"/>
  <c r="N70" i="285"/>
  <c r="L70" i="285"/>
  <c r="BO69" i="285"/>
  <c r="BN69" i="285"/>
  <c r="BM69" i="285"/>
  <c r="BL69" i="285"/>
  <c r="BK69" i="285"/>
  <c r="BJ69" i="285"/>
  <c r="W69" i="285"/>
  <c r="U69" i="285"/>
  <c r="S69" i="285"/>
  <c r="Q69" i="285"/>
  <c r="O69" i="285"/>
  <c r="M69" i="285"/>
  <c r="L69" i="285"/>
  <c r="BO68" i="285"/>
  <c r="BN68" i="285"/>
  <c r="BM68" i="285"/>
  <c r="BL68" i="285"/>
  <c r="BK68" i="285"/>
  <c r="BJ68" i="285"/>
  <c r="X68" i="285"/>
  <c r="W68" i="285"/>
  <c r="T68" i="285"/>
  <c r="S68" i="285"/>
  <c r="P68" i="285"/>
  <c r="O68" i="285"/>
  <c r="L68" i="285"/>
  <c r="H68" i="285"/>
  <c r="C68" i="285"/>
  <c r="AI69" i="285" s="1"/>
  <c r="BO67" i="285"/>
  <c r="BN67" i="285"/>
  <c r="BM67" i="285"/>
  <c r="BL67" i="285"/>
  <c r="BK67" i="285"/>
  <c r="BJ67" i="285"/>
  <c r="V67" i="285"/>
  <c r="V73" i="285" s="1"/>
  <c r="AB68" i="285" s="1"/>
  <c r="AL68" i="285" s="1"/>
  <c r="AW68" i="285" s="1"/>
  <c r="U67" i="285"/>
  <c r="U73" i="285" s="1"/>
  <c r="AB67" i="285" s="1"/>
  <c r="AL67" i="285" s="1"/>
  <c r="AW67" i="285" s="1"/>
  <c r="R67" i="285"/>
  <c r="R73" i="285" s="1"/>
  <c r="AA68" i="285" s="1"/>
  <c r="AK68" i="285" s="1"/>
  <c r="Q67" i="285"/>
  <c r="Q73" i="285" s="1"/>
  <c r="AA67" i="285" s="1"/>
  <c r="AK67" i="285" s="1"/>
  <c r="N67" i="285"/>
  <c r="N73" i="285" s="1"/>
  <c r="Z68" i="285" s="1"/>
  <c r="M67" i="285"/>
  <c r="M73" i="285" s="1"/>
  <c r="Z67" i="285" s="1"/>
  <c r="L67" i="285"/>
  <c r="H67" i="285"/>
  <c r="C67" i="285"/>
  <c r="BO61" i="285"/>
  <c r="BN61" i="285"/>
  <c r="BM61" i="285"/>
  <c r="BL61" i="285"/>
  <c r="BK61" i="285"/>
  <c r="BJ61" i="285"/>
  <c r="W61" i="285"/>
  <c r="V61" i="285"/>
  <c r="S61" i="285"/>
  <c r="R61" i="285"/>
  <c r="O61" i="285"/>
  <c r="N61" i="285"/>
  <c r="L61" i="285"/>
  <c r="BO60" i="285"/>
  <c r="BN60" i="285"/>
  <c r="BM60" i="285"/>
  <c r="BL60" i="285"/>
  <c r="BK60" i="285"/>
  <c r="BJ60" i="285"/>
  <c r="X60" i="285"/>
  <c r="U60" i="285"/>
  <c r="T60" i="285"/>
  <c r="Q60" i="285"/>
  <c r="P60" i="285"/>
  <c r="M60" i="285"/>
  <c r="L60" i="285"/>
  <c r="BO59" i="285"/>
  <c r="BN59" i="285"/>
  <c r="BM59" i="285"/>
  <c r="BL59" i="285"/>
  <c r="BK59" i="285"/>
  <c r="BJ59" i="285"/>
  <c r="X59" i="285"/>
  <c r="V59" i="285"/>
  <c r="T59" i="285"/>
  <c r="R59" i="285"/>
  <c r="P59" i="285"/>
  <c r="N59" i="285"/>
  <c r="L59" i="285"/>
  <c r="BO58" i="285"/>
  <c r="BN58" i="285"/>
  <c r="BM58" i="285"/>
  <c r="BL58" i="285"/>
  <c r="BK58" i="285"/>
  <c r="BJ58" i="285"/>
  <c r="W58" i="285"/>
  <c r="U58" i="285"/>
  <c r="S58" i="285"/>
  <c r="Q58" i="285"/>
  <c r="O58" i="285"/>
  <c r="M58" i="285"/>
  <c r="L58" i="285"/>
  <c r="BO57" i="285"/>
  <c r="BN57" i="285"/>
  <c r="BM57" i="285"/>
  <c r="BL57" i="285"/>
  <c r="BK57" i="285"/>
  <c r="BJ57" i="285"/>
  <c r="X57" i="285"/>
  <c r="X62" i="285" s="1"/>
  <c r="AB59" i="285" s="1"/>
  <c r="AL59" i="285" s="1"/>
  <c r="AW59" i="285" s="1"/>
  <c r="W57" i="285"/>
  <c r="T57" i="285"/>
  <c r="T62" i="285" s="1"/>
  <c r="AA59" i="285" s="1"/>
  <c r="AK59" i="285" s="1"/>
  <c r="S57" i="285"/>
  <c r="P57" i="285"/>
  <c r="P62" i="285" s="1"/>
  <c r="Z59" i="285" s="1"/>
  <c r="O57" i="285"/>
  <c r="L57" i="285"/>
  <c r="H57" i="285"/>
  <c r="C57" i="285"/>
  <c r="BO56" i="285"/>
  <c r="BN56" i="285"/>
  <c r="BM56" i="285"/>
  <c r="BL56" i="285"/>
  <c r="BK56" i="285"/>
  <c r="BJ56" i="285"/>
  <c r="V56" i="285"/>
  <c r="V62" i="285" s="1"/>
  <c r="AB57" i="285" s="1"/>
  <c r="AL57" i="285" s="1"/>
  <c r="AW57" i="285" s="1"/>
  <c r="U56" i="285"/>
  <c r="U62" i="285" s="1"/>
  <c r="AB56" i="285" s="1"/>
  <c r="AL56" i="285" s="1"/>
  <c r="AW56" i="285" s="1"/>
  <c r="R56" i="285"/>
  <c r="R62" i="285" s="1"/>
  <c r="AA57" i="285" s="1"/>
  <c r="AK57" i="285" s="1"/>
  <c r="Q56" i="285"/>
  <c r="Q62" i="285" s="1"/>
  <c r="AA56" i="285" s="1"/>
  <c r="AK56" i="285" s="1"/>
  <c r="N56" i="285"/>
  <c r="N62" i="285" s="1"/>
  <c r="Z57" i="285" s="1"/>
  <c r="M56" i="285"/>
  <c r="M62" i="285" s="1"/>
  <c r="Z56" i="285" s="1"/>
  <c r="L56" i="285"/>
  <c r="H56" i="285"/>
  <c r="C56" i="285"/>
  <c r="BO50" i="285"/>
  <c r="BN50" i="285"/>
  <c r="BM50" i="285"/>
  <c r="BL50" i="285"/>
  <c r="BK50" i="285"/>
  <c r="BJ50" i="285"/>
  <c r="W50" i="285"/>
  <c r="V50" i="285"/>
  <c r="S50" i="285"/>
  <c r="R50" i="285"/>
  <c r="O50" i="285"/>
  <c r="N50" i="285"/>
  <c r="L50" i="285"/>
  <c r="BO49" i="285"/>
  <c r="BN49" i="285"/>
  <c r="BM49" i="285"/>
  <c r="BL49" i="285"/>
  <c r="BK49" i="285"/>
  <c r="BJ49" i="285"/>
  <c r="X49" i="285"/>
  <c r="U49" i="285"/>
  <c r="T49" i="285"/>
  <c r="Q49" i="285"/>
  <c r="P49" i="285"/>
  <c r="M49" i="285"/>
  <c r="L49" i="285"/>
  <c r="BO48" i="285"/>
  <c r="BN48" i="285"/>
  <c r="BM48" i="285"/>
  <c r="BL48" i="285"/>
  <c r="BK48" i="285"/>
  <c r="BJ48" i="285"/>
  <c r="X48" i="285"/>
  <c r="V48" i="285"/>
  <c r="T48" i="285"/>
  <c r="R48" i="285"/>
  <c r="P48" i="285"/>
  <c r="N48" i="285"/>
  <c r="L48" i="285"/>
  <c r="BO47" i="285"/>
  <c r="BN47" i="285"/>
  <c r="BM47" i="285"/>
  <c r="BL47" i="285"/>
  <c r="BK47" i="285"/>
  <c r="BJ47" i="285"/>
  <c r="W47" i="285"/>
  <c r="U47" i="285"/>
  <c r="S47" i="285"/>
  <c r="Q47" i="285"/>
  <c r="O47" i="285"/>
  <c r="M47" i="285"/>
  <c r="L47" i="285"/>
  <c r="BO46" i="285"/>
  <c r="BN46" i="285"/>
  <c r="BM46" i="285"/>
  <c r="BL46" i="285"/>
  <c r="BK46" i="285"/>
  <c r="BJ46" i="285"/>
  <c r="X46" i="285"/>
  <c r="W46" i="285"/>
  <c r="T46" i="285"/>
  <c r="S46" i="285"/>
  <c r="P46" i="285"/>
  <c r="O46" i="285"/>
  <c r="L46" i="285"/>
  <c r="H46" i="285"/>
  <c r="C46" i="285"/>
  <c r="AI47" i="285" s="1"/>
  <c r="BO45" i="285"/>
  <c r="BN45" i="285"/>
  <c r="BM45" i="285"/>
  <c r="BL45" i="285"/>
  <c r="BK45" i="285"/>
  <c r="BJ45" i="285"/>
  <c r="V45" i="285"/>
  <c r="V51" i="285" s="1"/>
  <c r="AB46" i="285" s="1"/>
  <c r="AL46" i="285" s="1"/>
  <c r="AW46" i="285" s="1"/>
  <c r="U45" i="285"/>
  <c r="U51" i="285" s="1"/>
  <c r="AB45" i="285" s="1"/>
  <c r="AL45" i="285" s="1"/>
  <c r="AW45" i="285" s="1"/>
  <c r="R45" i="285"/>
  <c r="R51" i="285" s="1"/>
  <c r="AA46" i="285" s="1"/>
  <c r="AK46" i="285" s="1"/>
  <c r="Q45" i="285"/>
  <c r="Q51" i="285" s="1"/>
  <c r="AA45" i="285" s="1"/>
  <c r="AK45" i="285" s="1"/>
  <c r="N45" i="285"/>
  <c r="N51" i="285" s="1"/>
  <c r="Z46" i="285" s="1"/>
  <c r="M45" i="285"/>
  <c r="M51" i="285" s="1"/>
  <c r="Z45" i="285" s="1"/>
  <c r="L45" i="285"/>
  <c r="H45" i="285"/>
  <c r="C45" i="285"/>
  <c r="BO39" i="285"/>
  <c r="BN39" i="285"/>
  <c r="BM39" i="285"/>
  <c r="BL39" i="285"/>
  <c r="BK39" i="285"/>
  <c r="BJ39" i="285"/>
  <c r="W39" i="285"/>
  <c r="V39" i="285"/>
  <c r="S39" i="285"/>
  <c r="R39" i="285"/>
  <c r="O39" i="285"/>
  <c r="N39" i="285"/>
  <c r="L39" i="285"/>
  <c r="BO38" i="285"/>
  <c r="BN38" i="285"/>
  <c r="BM38" i="285"/>
  <c r="BL38" i="285"/>
  <c r="BK38" i="285"/>
  <c r="BJ38" i="285"/>
  <c r="X38" i="285"/>
  <c r="U38" i="285"/>
  <c r="T38" i="285"/>
  <c r="Q38" i="285"/>
  <c r="P38" i="285"/>
  <c r="M38" i="285"/>
  <c r="L38" i="285"/>
  <c r="BO37" i="285"/>
  <c r="BN37" i="285"/>
  <c r="BM37" i="285"/>
  <c r="BL37" i="285"/>
  <c r="BK37" i="285"/>
  <c r="BJ37" i="285"/>
  <c r="X37" i="285"/>
  <c r="V37" i="285"/>
  <c r="T37" i="285"/>
  <c r="R37" i="285"/>
  <c r="P37" i="285"/>
  <c r="N37" i="285"/>
  <c r="L37" i="285"/>
  <c r="BO36" i="285"/>
  <c r="BN36" i="285"/>
  <c r="BM36" i="285"/>
  <c r="BL36" i="285"/>
  <c r="BK36" i="285"/>
  <c r="BJ36" i="285"/>
  <c r="W36" i="285"/>
  <c r="U36" i="285"/>
  <c r="S36" i="285"/>
  <c r="Q36" i="285"/>
  <c r="O36" i="285"/>
  <c r="M36" i="285"/>
  <c r="L36" i="285"/>
  <c r="BO35" i="285"/>
  <c r="BN35" i="285"/>
  <c r="BM35" i="285"/>
  <c r="BL35" i="285"/>
  <c r="BK35" i="285"/>
  <c r="BJ35" i="285"/>
  <c r="X35" i="285"/>
  <c r="X40" i="285" s="1"/>
  <c r="AB37" i="285" s="1"/>
  <c r="AL37" i="285" s="1"/>
  <c r="AW37" i="285" s="1"/>
  <c r="W35" i="285"/>
  <c r="T35" i="285"/>
  <c r="T40" i="285" s="1"/>
  <c r="AA37" i="285" s="1"/>
  <c r="AK37" i="285" s="1"/>
  <c r="S35" i="285"/>
  <c r="P35" i="285"/>
  <c r="P40" i="285" s="1"/>
  <c r="Z37" i="285" s="1"/>
  <c r="O35" i="285"/>
  <c r="L35" i="285"/>
  <c r="H35" i="285"/>
  <c r="C35" i="285"/>
  <c r="BO34" i="285"/>
  <c r="BN34" i="285"/>
  <c r="BM34" i="285"/>
  <c r="BL34" i="285"/>
  <c r="BK34" i="285"/>
  <c r="BJ34" i="285"/>
  <c r="V34" i="285"/>
  <c r="V40" i="285" s="1"/>
  <c r="AB35" i="285" s="1"/>
  <c r="AL35" i="285" s="1"/>
  <c r="AW35" i="285" s="1"/>
  <c r="U34" i="285"/>
  <c r="U40" i="285" s="1"/>
  <c r="AB34" i="285" s="1"/>
  <c r="AL34" i="285" s="1"/>
  <c r="AW34" i="285" s="1"/>
  <c r="R34" i="285"/>
  <c r="R40" i="285" s="1"/>
  <c r="AA35" i="285" s="1"/>
  <c r="AK35" i="285" s="1"/>
  <c r="Q34" i="285"/>
  <c r="Q40" i="285" s="1"/>
  <c r="AA34" i="285" s="1"/>
  <c r="AK34" i="285" s="1"/>
  <c r="N34" i="285"/>
  <c r="N40" i="285" s="1"/>
  <c r="Z35" i="285" s="1"/>
  <c r="M34" i="285"/>
  <c r="M40" i="285" s="1"/>
  <c r="Z34" i="285" s="1"/>
  <c r="L34" i="285"/>
  <c r="H34" i="285"/>
  <c r="C34" i="285"/>
  <c r="BO28" i="285"/>
  <c r="BN28" i="285"/>
  <c r="BM28" i="285"/>
  <c r="BL28" i="285"/>
  <c r="BK28" i="285"/>
  <c r="BJ28" i="285"/>
  <c r="W28" i="285"/>
  <c r="V28" i="285"/>
  <c r="S28" i="285"/>
  <c r="R28" i="285"/>
  <c r="O28" i="285"/>
  <c r="N28" i="285"/>
  <c r="L28" i="285"/>
  <c r="BO27" i="285"/>
  <c r="BN27" i="285"/>
  <c r="BM27" i="285"/>
  <c r="BL27" i="285"/>
  <c r="BK27" i="285"/>
  <c r="BJ27" i="285"/>
  <c r="X27" i="285"/>
  <c r="U27" i="285"/>
  <c r="T27" i="285"/>
  <c r="Q27" i="285"/>
  <c r="P27" i="285"/>
  <c r="M27" i="285"/>
  <c r="L27" i="285"/>
  <c r="BO26" i="285"/>
  <c r="BN26" i="285"/>
  <c r="BM26" i="285"/>
  <c r="BL26" i="285"/>
  <c r="BK26" i="285"/>
  <c r="BJ26" i="285"/>
  <c r="X26" i="285"/>
  <c r="V26" i="285"/>
  <c r="T26" i="285"/>
  <c r="R26" i="285"/>
  <c r="P26" i="285"/>
  <c r="N26" i="285"/>
  <c r="L26" i="285"/>
  <c r="BO25" i="285"/>
  <c r="BN25" i="285"/>
  <c r="BM25" i="285"/>
  <c r="BL25" i="285"/>
  <c r="BK25" i="285"/>
  <c r="BJ25" i="285"/>
  <c r="W25" i="285"/>
  <c r="U25" i="285"/>
  <c r="S25" i="285"/>
  <c r="Q25" i="285"/>
  <c r="O25" i="285"/>
  <c r="M25" i="285"/>
  <c r="L25" i="285"/>
  <c r="BO24" i="285"/>
  <c r="BN24" i="285"/>
  <c r="BM24" i="285"/>
  <c r="BL24" i="285"/>
  <c r="BK24" i="285"/>
  <c r="BJ24" i="285"/>
  <c r="X24" i="285"/>
  <c r="W24" i="285"/>
  <c r="T24" i="285"/>
  <c r="S24" i="285"/>
  <c r="P24" i="285"/>
  <c r="O24" i="285"/>
  <c r="L24" i="285"/>
  <c r="H24" i="285"/>
  <c r="C24" i="285"/>
  <c r="BO23" i="285"/>
  <c r="BN23" i="285"/>
  <c r="BM23" i="285"/>
  <c r="BL23" i="285"/>
  <c r="BK23" i="285"/>
  <c r="BJ23" i="285"/>
  <c r="V23" i="285"/>
  <c r="V29" i="285" s="1"/>
  <c r="AB24" i="285" s="1"/>
  <c r="AL24" i="285" s="1"/>
  <c r="AW24" i="285" s="1"/>
  <c r="U23" i="285"/>
  <c r="U29" i="285" s="1"/>
  <c r="AB23" i="285" s="1"/>
  <c r="AL23" i="285" s="1"/>
  <c r="AW23" i="285" s="1"/>
  <c r="R23" i="285"/>
  <c r="R29" i="285" s="1"/>
  <c r="AA24" i="285" s="1"/>
  <c r="AK24" i="285" s="1"/>
  <c r="Q23" i="285"/>
  <c r="Q29" i="285" s="1"/>
  <c r="AA23" i="285" s="1"/>
  <c r="AK23" i="285" s="1"/>
  <c r="N23" i="285"/>
  <c r="M23" i="285"/>
  <c r="M29" i="285" s="1"/>
  <c r="Z23" i="285" s="1"/>
  <c r="L23" i="285"/>
  <c r="H23" i="285"/>
  <c r="C23" i="285"/>
  <c r="BO17" i="285"/>
  <c r="BN17" i="285"/>
  <c r="BM17" i="285"/>
  <c r="BL17" i="285"/>
  <c r="BK17" i="285"/>
  <c r="BJ17" i="285"/>
  <c r="W17" i="285"/>
  <c r="V17" i="285"/>
  <c r="S17" i="285"/>
  <c r="R17" i="285"/>
  <c r="O17" i="285"/>
  <c r="N17" i="285"/>
  <c r="L17" i="285"/>
  <c r="BO16" i="285"/>
  <c r="BN16" i="285"/>
  <c r="BM16" i="285"/>
  <c r="BL16" i="285"/>
  <c r="BK16" i="285"/>
  <c r="BJ16" i="285"/>
  <c r="X16" i="285"/>
  <c r="U16" i="285"/>
  <c r="T16" i="285"/>
  <c r="Q16" i="285"/>
  <c r="P16" i="285"/>
  <c r="M16" i="285"/>
  <c r="L16" i="285"/>
  <c r="BO15" i="285"/>
  <c r="BN15" i="285"/>
  <c r="BM15" i="285"/>
  <c r="BL15" i="285"/>
  <c r="BK15" i="285"/>
  <c r="BJ15" i="285"/>
  <c r="X15" i="285"/>
  <c r="V15" i="285"/>
  <c r="T15" i="285"/>
  <c r="R15" i="285"/>
  <c r="P15" i="285"/>
  <c r="N15" i="285"/>
  <c r="L15" i="285"/>
  <c r="BO14" i="285"/>
  <c r="BN14" i="285"/>
  <c r="BM14" i="285"/>
  <c r="BL14" i="285"/>
  <c r="BK14" i="285"/>
  <c r="BJ14" i="285"/>
  <c r="W14" i="285"/>
  <c r="U14" i="285"/>
  <c r="S14" i="285"/>
  <c r="Q14" i="285"/>
  <c r="O14" i="285"/>
  <c r="M14" i="285"/>
  <c r="L14" i="285"/>
  <c r="BO13" i="285"/>
  <c r="BN13" i="285"/>
  <c r="BM13" i="285"/>
  <c r="BL13" i="285"/>
  <c r="BK13" i="285"/>
  <c r="BJ13" i="285"/>
  <c r="X13" i="285"/>
  <c r="X18" i="285" s="1"/>
  <c r="AB15" i="285" s="1"/>
  <c r="AL15" i="285" s="1"/>
  <c r="AW15" i="285" s="1"/>
  <c r="W13" i="285"/>
  <c r="T13" i="285"/>
  <c r="T18" i="285" s="1"/>
  <c r="AA15" i="285" s="1"/>
  <c r="AK15" i="285" s="1"/>
  <c r="S13" i="285"/>
  <c r="P13" i="285"/>
  <c r="P18" i="285" s="1"/>
  <c r="Z15" i="285" s="1"/>
  <c r="O13" i="285"/>
  <c r="L13" i="285"/>
  <c r="H13" i="285"/>
  <c r="C13" i="285"/>
  <c r="BO12" i="285"/>
  <c r="BN12" i="285"/>
  <c r="BM12" i="285"/>
  <c r="BL12" i="285"/>
  <c r="BK12" i="285"/>
  <c r="BJ12" i="285"/>
  <c r="V12" i="285"/>
  <c r="V18" i="285" s="1"/>
  <c r="AB13" i="285" s="1"/>
  <c r="AL13" i="285" s="1"/>
  <c r="AW13" i="285" s="1"/>
  <c r="U12" i="285"/>
  <c r="U18" i="285" s="1"/>
  <c r="AB12" i="285" s="1"/>
  <c r="AL12" i="285" s="1"/>
  <c r="AW12" i="285" s="1"/>
  <c r="R12" i="285"/>
  <c r="R18" i="285" s="1"/>
  <c r="AA13" i="285" s="1"/>
  <c r="AK13" i="285" s="1"/>
  <c r="Q12" i="285"/>
  <c r="Q18" i="285" s="1"/>
  <c r="AA12" i="285" s="1"/>
  <c r="AK12" i="285" s="1"/>
  <c r="N12" i="285"/>
  <c r="N18" i="285" s="1"/>
  <c r="Z13" i="285" s="1"/>
  <c r="M12" i="285"/>
  <c r="M18" i="285" s="1"/>
  <c r="Z12" i="285" s="1"/>
  <c r="L12" i="285"/>
  <c r="H12" i="285"/>
  <c r="C12" i="285"/>
  <c r="BO94" i="284"/>
  <c r="BN94" i="284"/>
  <c r="BM94" i="284"/>
  <c r="BL94" i="284"/>
  <c r="BK94" i="284"/>
  <c r="BJ94" i="284"/>
  <c r="BO93" i="284"/>
  <c r="BN93" i="284"/>
  <c r="BM93" i="284"/>
  <c r="BL93" i="284"/>
  <c r="BK93" i="284"/>
  <c r="BJ93" i="284"/>
  <c r="BO92" i="284"/>
  <c r="BN92" i="284"/>
  <c r="BM92" i="284"/>
  <c r="BL92" i="284"/>
  <c r="BK92" i="284"/>
  <c r="BJ92" i="284"/>
  <c r="BO91" i="284"/>
  <c r="BN91" i="284"/>
  <c r="BM91" i="284"/>
  <c r="BL91" i="284"/>
  <c r="BK91" i="284"/>
  <c r="BJ91" i="284"/>
  <c r="BO90" i="284"/>
  <c r="BN90" i="284"/>
  <c r="BM90" i="284"/>
  <c r="BL90" i="284"/>
  <c r="BK90" i="284"/>
  <c r="BJ90" i="284"/>
  <c r="BO89" i="284"/>
  <c r="BN89" i="284"/>
  <c r="BM89" i="284"/>
  <c r="BL89" i="284"/>
  <c r="BK89" i="284"/>
  <c r="BJ89" i="284"/>
  <c r="C74" i="284"/>
  <c r="BO72" i="284"/>
  <c r="BN72" i="284"/>
  <c r="BM72" i="284"/>
  <c r="BL72" i="284"/>
  <c r="BK72" i="284"/>
  <c r="BJ72" i="284"/>
  <c r="W72" i="284"/>
  <c r="V72" i="284"/>
  <c r="S72" i="284"/>
  <c r="R72" i="284"/>
  <c r="O72" i="284"/>
  <c r="N72" i="284"/>
  <c r="L72" i="284"/>
  <c r="BO71" i="284"/>
  <c r="BN71" i="284"/>
  <c r="BM71" i="284"/>
  <c r="BL71" i="284"/>
  <c r="BK71" i="284"/>
  <c r="BJ71" i="284"/>
  <c r="X71" i="284"/>
  <c r="U71" i="284"/>
  <c r="T71" i="284"/>
  <c r="Q71" i="284"/>
  <c r="P71" i="284"/>
  <c r="M71" i="284"/>
  <c r="L71" i="284"/>
  <c r="BO70" i="284"/>
  <c r="BN70" i="284"/>
  <c r="BM70" i="284"/>
  <c r="BL70" i="284"/>
  <c r="BK70" i="284"/>
  <c r="BJ70" i="284"/>
  <c r="X70" i="284"/>
  <c r="V70" i="284"/>
  <c r="T70" i="284"/>
  <c r="R70" i="284"/>
  <c r="P70" i="284"/>
  <c r="N70" i="284"/>
  <c r="L70" i="284"/>
  <c r="BO69" i="284"/>
  <c r="BN69" i="284"/>
  <c r="BM69" i="284"/>
  <c r="BL69" i="284"/>
  <c r="BK69" i="284"/>
  <c r="BJ69" i="284"/>
  <c r="W69" i="284"/>
  <c r="U69" i="284"/>
  <c r="S69" i="284"/>
  <c r="Q69" i="284"/>
  <c r="O69" i="284"/>
  <c r="M69" i="284"/>
  <c r="L69" i="284"/>
  <c r="BO68" i="284"/>
  <c r="BN68" i="284"/>
  <c r="BM68" i="284"/>
  <c r="BL68" i="284"/>
  <c r="BK68" i="284"/>
  <c r="BJ68" i="284"/>
  <c r="X68" i="284"/>
  <c r="W68" i="284"/>
  <c r="T68" i="284"/>
  <c r="S68" i="284"/>
  <c r="P68" i="284"/>
  <c r="O68" i="284"/>
  <c r="L68" i="284"/>
  <c r="H68" i="284"/>
  <c r="AI70" i="284" s="1"/>
  <c r="C68" i="284"/>
  <c r="AI69" i="284" s="1"/>
  <c r="BO67" i="284"/>
  <c r="BN67" i="284"/>
  <c r="BM67" i="284"/>
  <c r="BL67" i="284"/>
  <c r="BK67" i="284"/>
  <c r="BJ67" i="284"/>
  <c r="V67" i="284"/>
  <c r="V73" i="284" s="1"/>
  <c r="AB68" i="284" s="1"/>
  <c r="AL68" i="284" s="1"/>
  <c r="AW68" i="284" s="1"/>
  <c r="U67" i="284"/>
  <c r="U73" i="284" s="1"/>
  <c r="AB67" i="284" s="1"/>
  <c r="AL67" i="284" s="1"/>
  <c r="AW67" i="284" s="1"/>
  <c r="R67" i="284"/>
  <c r="R73" i="284" s="1"/>
  <c r="AA68" i="284" s="1"/>
  <c r="AK68" i="284" s="1"/>
  <c r="Q67" i="284"/>
  <c r="Q73" i="284" s="1"/>
  <c r="AA67" i="284" s="1"/>
  <c r="AK67" i="284" s="1"/>
  <c r="N67" i="284"/>
  <c r="N73" i="284" s="1"/>
  <c r="Z68" i="284" s="1"/>
  <c r="M67" i="284"/>
  <c r="M73" i="284" s="1"/>
  <c r="Z67" i="284" s="1"/>
  <c r="L67" i="284"/>
  <c r="H67" i="284"/>
  <c r="AI68" i="284" s="1"/>
  <c r="C67" i="284"/>
  <c r="AI67" i="284" s="1"/>
  <c r="BO61" i="284"/>
  <c r="BN61" i="284"/>
  <c r="BM61" i="284"/>
  <c r="BL61" i="284"/>
  <c r="BK61" i="284"/>
  <c r="BJ61" i="284"/>
  <c r="W61" i="284"/>
  <c r="V61" i="284"/>
  <c r="S61" i="284"/>
  <c r="R61" i="284"/>
  <c r="O61" i="284"/>
  <c r="N61" i="284"/>
  <c r="L61" i="284"/>
  <c r="BO60" i="284"/>
  <c r="BN60" i="284"/>
  <c r="BM60" i="284"/>
  <c r="BL60" i="284"/>
  <c r="BK60" i="284"/>
  <c r="BJ60" i="284"/>
  <c r="X60" i="284"/>
  <c r="U60" i="284"/>
  <c r="T60" i="284"/>
  <c r="Q60" i="284"/>
  <c r="P60" i="284"/>
  <c r="M60" i="284"/>
  <c r="L60" i="284"/>
  <c r="BO59" i="284"/>
  <c r="BN59" i="284"/>
  <c r="BM59" i="284"/>
  <c r="BL59" i="284"/>
  <c r="BK59" i="284"/>
  <c r="BJ59" i="284"/>
  <c r="X59" i="284"/>
  <c r="V59" i="284"/>
  <c r="T59" i="284"/>
  <c r="R59" i="284"/>
  <c r="P59" i="284"/>
  <c r="N59" i="284"/>
  <c r="L59" i="284"/>
  <c r="BO58" i="284"/>
  <c r="BN58" i="284"/>
  <c r="BM58" i="284"/>
  <c r="BL58" i="284"/>
  <c r="BK58" i="284"/>
  <c r="BJ58" i="284"/>
  <c r="W58" i="284"/>
  <c r="U58" i="284"/>
  <c r="S58" i="284"/>
  <c r="Q58" i="284"/>
  <c r="O58" i="284"/>
  <c r="M58" i="284"/>
  <c r="L58" i="284"/>
  <c r="BO57" i="284"/>
  <c r="BN57" i="284"/>
  <c r="BM57" i="284"/>
  <c r="BL57" i="284"/>
  <c r="BK57" i="284"/>
  <c r="BJ57" i="284"/>
  <c r="X57" i="284"/>
  <c r="X62" i="284" s="1"/>
  <c r="AB59" i="284" s="1"/>
  <c r="AL59" i="284" s="1"/>
  <c r="AW59" i="284" s="1"/>
  <c r="W57" i="284"/>
  <c r="W62" i="284" s="1"/>
  <c r="AB58" i="284" s="1"/>
  <c r="AL58" i="284" s="1"/>
  <c r="AW58" i="284" s="1"/>
  <c r="T57" i="284"/>
  <c r="T62" i="284" s="1"/>
  <c r="AA59" i="284" s="1"/>
  <c r="AK59" i="284" s="1"/>
  <c r="S57" i="284"/>
  <c r="S62" i="284" s="1"/>
  <c r="AA58" i="284" s="1"/>
  <c r="AK58" i="284" s="1"/>
  <c r="P57" i="284"/>
  <c r="P62" i="284" s="1"/>
  <c r="Z59" i="284" s="1"/>
  <c r="O57" i="284"/>
  <c r="O62" i="284" s="1"/>
  <c r="Z58" i="284" s="1"/>
  <c r="L57" i="284"/>
  <c r="H57" i="284"/>
  <c r="C57" i="284"/>
  <c r="BO56" i="284"/>
  <c r="BN56" i="284"/>
  <c r="BM56" i="284"/>
  <c r="BL56" i="284"/>
  <c r="BK56" i="284"/>
  <c r="BJ56" i="284"/>
  <c r="V56" i="284"/>
  <c r="V62" i="284" s="1"/>
  <c r="AB57" i="284" s="1"/>
  <c r="AL57" i="284" s="1"/>
  <c r="AW57" i="284" s="1"/>
  <c r="U56" i="284"/>
  <c r="U62" i="284" s="1"/>
  <c r="AB56" i="284" s="1"/>
  <c r="AL56" i="284" s="1"/>
  <c r="AW56" i="284" s="1"/>
  <c r="R56" i="284"/>
  <c r="R62" i="284" s="1"/>
  <c r="AA57" i="284" s="1"/>
  <c r="AK57" i="284" s="1"/>
  <c r="Q56" i="284"/>
  <c r="Q62" i="284" s="1"/>
  <c r="AA56" i="284" s="1"/>
  <c r="AK56" i="284" s="1"/>
  <c r="N56" i="284"/>
  <c r="N62" i="284" s="1"/>
  <c r="Z57" i="284" s="1"/>
  <c r="M56" i="284"/>
  <c r="M62" i="284" s="1"/>
  <c r="Z56" i="284" s="1"/>
  <c r="L56" i="284"/>
  <c r="H56" i="284"/>
  <c r="C56" i="284"/>
  <c r="BO50" i="284"/>
  <c r="BN50" i="284"/>
  <c r="BM50" i="284"/>
  <c r="BL50" i="284"/>
  <c r="BK50" i="284"/>
  <c r="BJ50" i="284"/>
  <c r="W50" i="284"/>
  <c r="V50" i="284"/>
  <c r="S50" i="284"/>
  <c r="R50" i="284"/>
  <c r="O50" i="284"/>
  <c r="N50" i="284"/>
  <c r="L50" i="284"/>
  <c r="BO49" i="284"/>
  <c r="BN49" i="284"/>
  <c r="BM49" i="284"/>
  <c r="BL49" i="284"/>
  <c r="BK49" i="284"/>
  <c r="BJ49" i="284"/>
  <c r="X49" i="284"/>
  <c r="U49" i="284"/>
  <c r="T49" i="284"/>
  <c r="Q49" i="284"/>
  <c r="P49" i="284"/>
  <c r="M49" i="284"/>
  <c r="L49" i="284"/>
  <c r="BO48" i="284"/>
  <c r="BN48" i="284"/>
  <c r="BM48" i="284"/>
  <c r="BL48" i="284"/>
  <c r="BK48" i="284"/>
  <c r="BJ48" i="284"/>
  <c r="X48" i="284"/>
  <c r="V48" i="284"/>
  <c r="T48" i="284"/>
  <c r="R48" i="284"/>
  <c r="P48" i="284"/>
  <c r="N48" i="284"/>
  <c r="L48" i="284"/>
  <c r="BO47" i="284"/>
  <c r="BN47" i="284"/>
  <c r="BM47" i="284"/>
  <c r="BL47" i="284"/>
  <c r="BK47" i="284"/>
  <c r="BJ47" i="284"/>
  <c r="W47" i="284"/>
  <c r="U47" i="284"/>
  <c r="S47" i="284"/>
  <c r="Q47" i="284"/>
  <c r="O47" i="284"/>
  <c r="M47" i="284"/>
  <c r="L47" i="284"/>
  <c r="BO46" i="284"/>
  <c r="BN46" i="284"/>
  <c r="BM46" i="284"/>
  <c r="BL46" i="284"/>
  <c r="BK46" i="284"/>
  <c r="BJ46" i="284"/>
  <c r="X46" i="284"/>
  <c r="X51" i="284" s="1"/>
  <c r="AB48" i="284" s="1"/>
  <c r="AL48" i="284" s="1"/>
  <c r="AW48" i="284" s="1"/>
  <c r="W46" i="284"/>
  <c r="W51" i="284" s="1"/>
  <c r="AB47" i="284" s="1"/>
  <c r="AL47" i="284" s="1"/>
  <c r="AW47" i="284" s="1"/>
  <c r="T46" i="284"/>
  <c r="T51" i="284" s="1"/>
  <c r="AA48" i="284" s="1"/>
  <c r="AK48" i="284" s="1"/>
  <c r="S46" i="284"/>
  <c r="S51" i="284" s="1"/>
  <c r="AA47" i="284" s="1"/>
  <c r="AK47" i="284" s="1"/>
  <c r="P46" i="284"/>
  <c r="P51" i="284" s="1"/>
  <c r="Z48" i="284" s="1"/>
  <c r="O46" i="284"/>
  <c r="O51" i="284" s="1"/>
  <c r="Z47" i="284" s="1"/>
  <c r="L46" i="284"/>
  <c r="H46" i="284"/>
  <c r="AI48" i="284" s="1"/>
  <c r="C46" i="284"/>
  <c r="AI47" i="284" s="1"/>
  <c r="BO45" i="284"/>
  <c r="BN45" i="284"/>
  <c r="BM45" i="284"/>
  <c r="BL45" i="284"/>
  <c r="BK45" i="284"/>
  <c r="BJ45" i="284"/>
  <c r="V45" i="284"/>
  <c r="V51" i="284" s="1"/>
  <c r="AB46" i="284" s="1"/>
  <c r="AL46" i="284" s="1"/>
  <c r="AW46" i="284" s="1"/>
  <c r="U45" i="284"/>
  <c r="U51" i="284" s="1"/>
  <c r="AB45" i="284" s="1"/>
  <c r="AL45" i="284" s="1"/>
  <c r="AW45" i="284" s="1"/>
  <c r="R45" i="284"/>
  <c r="R51" i="284" s="1"/>
  <c r="AA46" i="284" s="1"/>
  <c r="AK46" i="284" s="1"/>
  <c r="Q45" i="284"/>
  <c r="Q51" i="284" s="1"/>
  <c r="AA45" i="284" s="1"/>
  <c r="AK45" i="284" s="1"/>
  <c r="N45" i="284"/>
  <c r="N51" i="284" s="1"/>
  <c r="Z46" i="284" s="1"/>
  <c r="M45" i="284"/>
  <c r="M51" i="284" s="1"/>
  <c r="Z45" i="284" s="1"/>
  <c r="L45" i="284"/>
  <c r="H45" i="284"/>
  <c r="AI46" i="284" s="1"/>
  <c r="C45" i="284"/>
  <c r="AI45" i="284" s="1"/>
  <c r="BO39" i="284"/>
  <c r="BN39" i="284"/>
  <c r="BM39" i="284"/>
  <c r="BL39" i="284"/>
  <c r="BK39" i="284"/>
  <c r="BJ39" i="284"/>
  <c r="W39" i="284"/>
  <c r="V39" i="284"/>
  <c r="S39" i="284"/>
  <c r="R39" i="284"/>
  <c r="O39" i="284"/>
  <c r="N39" i="284"/>
  <c r="L39" i="284"/>
  <c r="BO38" i="284"/>
  <c r="BN38" i="284"/>
  <c r="BM38" i="284"/>
  <c r="BL38" i="284"/>
  <c r="BK38" i="284"/>
  <c r="BJ38" i="284"/>
  <c r="X38" i="284"/>
  <c r="U38" i="284"/>
  <c r="T38" i="284"/>
  <c r="Q38" i="284"/>
  <c r="P38" i="284"/>
  <c r="M38" i="284"/>
  <c r="L38" i="284"/>
  <c r="BO37" i="284"/>
  <c r="BN37" i="284"/>
  <c r="BM37" i="284"/>
  <c r="BL37" i="284"/>
  <c r="BK37" i="284"/>
  <c r="BJ37" i="284"/>
  <c r="X37" i="284"/>
  <c r="V37" i="284"/>
  <c r="T37" i="284"/>
  <c r="R37" i="284"/>
  <c r="P37" i="284"/>
  <c r="N37" i="284"/>
  <c r="L37" i="284"/>
  <c r="BO36" i="284"/>
  <c r="BN36" i="284"/>
  <c r="BM36" i="284"/>
  <c r="BL36" i="284"/>
  <c r="BK36" i="284"/>
  <c r="BJ36" i="284"/>
  <c r="W36" i="284"/>
  <c r="U36" i="284"/>
  <c r="S36" i="284"/>
  <c r="Q36" i="284"/>
  <c r="O36" i="284"/>
  <c r="M36" i="284"/>
  <c r="L36" i="284"/>
  <c r="BO35" i="284"/>
  <c r="BN35" i="284"/>
  <c r="BM35" i="284"/>
  <c r="BL35" i="284"/>
  <c r="BK35" i="284"/>
  <c r="BJ35" i="284"/>
  <c r="X35" i="284"/>
  <c r="X40" i="284" s="1"/>
  <c r="AB37" i="284" s="1"/>
  <c r="AL37" i="284" s="1"/>
  <c r="AW37" i="284" s="1"/>
  <c r="W35" i="284"/>
  <c r="W40" i="284" s="1"/>
  <c r="AB36" i="284" s="1"/>
  <c r="AL36" i="284" s="1"/>
  <c r="AW36" i="284" s="1"/>
  <c r="T35" i="284"/>
  <c r="T40" i="284" s="1"/>
  <c r="AA37" i="284" s="1"/>
  <c r="AK37" i="284" s="1"/>
  <c r="S35" i="284"/>
  <c r="S40" i="284" s="1"/>
  <c r="AA36" i="284" s="1"/>
  <c r="AK36" i="284" s="1"/>
  <c r="P35" i="284"/>
  <c r="P40" i="284" s="1"/>
  <c r="Z37" i="284" s="1"/>
  <c r="O35" i="284"/>
  <c r="O40" i="284" s="1"/>
  <c r="Z36" i="284" s="1"/>
  <c r="L35" i="284"/>
  <c r="H35" i="284"/>
  <c r="C35" i="284"/>
  <c r="AI36" i="284" s="1"/>
  <c r="BO34" i="284"/>
  <c r="BN34" i="284"/>
  <c r="BM34" i="284"/>
  <c r="BL34" i="284"/>
  <c r="BK34" i="284"/>
  <c r="BJ34" i="284"/>
  <c r="V34" i="284"/>
  <c r="V40" i="284" s="1"/>
  <c r="AB35" i="284" s="1"/>
  <c r="AL35" i="284" s="1"/>
  <c r="AW35" i="284" s="1"/>
  <c r="U34" i="284"/>
  <c r="U40" i="284" s="1"/>
  <c r="AB34" i="284" s="1"/>
  <c r="AL34" i="284" s="1"/>
  <c r="AW34" i="284" s="1"/>
  <c r="R34" i="284"/>
  <c r="R40" i="284" s="1"/>
  <c r="AA35" i="284" s="1"/>
  <c r="AK35" i="284" s="1"/>
  <c r="Q34" i="284"/>
  <c r="Q40" i="284" s="1"/>
  <c r="AA34" i="284" s="1"/>
  <c r="AK34" i="284" s="1"/>
  <c r="N34" i="284"/>
  <c r="N40" i="284" s="1"/>
  <c r="Z35" i="284" s="1"/>
  <c r="M34" i="284"/>
  <c r="M40" i="284" s="1"/>
  <c r="Z34" i="284" s="1"/>
  <c r="L34" i="284"/>
  <c r="H34" i="284"/>
  <c r="C34" i="284"/>
  <c r="BO28" i="284"/>
  <c r="BN28" i="284"/>
  <c r="BM28" i="284"/>
  <c r="BL28" i="284"/>
  <c r="BK28" i="284"/>
  <c r="BJ28" i="284"/>
  <c r="W28" i="284"/>
  <c r="V28" i="284"/>
  <c r="S28" i="284"/>
  <c r="R28" i="284"/>
  <c r="O28" i="284"/>
  <c r="N28" i="284"/>
  <c r="L28" i="284"/>
  <c r="BO27" i="284"/>
  <c r="BN27" i="284"/>
  <c r="BM27" i="284"/>
  <c r="BL27" i="284"/>
  <c r="BK27" i="284"/>
  <c r="BJ27" i="284"/>
  <c r="X27" i="284"/>
  <c r="U27" i="284"/>
  <c r="T27" i="284"/>
  <c r="Q27" i="284"/>
  <c r="P27" i="284"/>
  <c r="M27" i="284"/>
  <c r="L27" i="284"/>
  <c r="BO26" i="284"/>
  <c r="BN26" i="284"/>
  <c r="BM26" i="284"/>
  <c r="BL26" i="284"/>
  <c r="BK26" i="284"/>
  <c r="BJ26" i="284"/>
  <c r="X26" i="284"/>
  <c r="V26" i="284"/>
  <c r="T26" i="284"/>
  <c r="R26" i="284"/>
  <c r="P26" i="284"/>
  <c r="N26" i="284"/>
  <c r="L26" i="284"/>
  <c r="BO25" i="284"/>
  <c r="BN25" i="284"/>
  <c r="BM25" i="284"/>
  <c r="BL25" i="284"/>
  <c r="BK25" i="284"/>
  <c r="BJ25" i="284"/>
  <c r="W25" i="284"/>
  <c r="U25" i="284"/>
  <c r="S25" i="284"/>
  <c r="Q25" i="284"/>
  <c r="O25" i="284"/>
  <c r="M25" i="284"/>
  <c r="L25" i="284"/>
  <c r="BO24" i="284"/>
  <c r="BN24" i="284"/>
  <c r="BM24" i="284"/>
  <c r="BL24" i="284"/>
  <c r="BK24" i="284"/>
  <c r="BJ24" i="284"/>
  <c r="X24" i="284"/>
  <c r="X29" i="284" s="1"/>
  <c r="AB26" i="284" s="1"/>
  <c r="AL26" i="284" s="1"/>
  <c r="AW26" i="284" s="1"/>
  <c r="W24" i="284"/>
  <c r="W29" i="284" s="1"/>
  <c r="AB25" i="284" s="1"/>
  <c r="AL25" i="284" s="1"/>
  <c r="AW25" i="284" s="1"/>
  <c r="T24" i="284"/>
  <c r="T29" i="284" s="1"/>
  <c r="AA26" i="284" s="1"/>
  <c r="AK26" i="284" s="1"/>
  <c r="S24" i="284"/>
  <c r="S29" i="284" s="1"/>
  <c r="AA25" i="284" s="1"/>
  <c r="AK25" i="284" s="1"/>
  <c r="P24" i="284"/>
  <c r="P29" i="284" s="1"/>
  <c r="Z26" i="284" s="1"/>
  <c r="O24" i="284"/>
  <c r="O29" i="284" s="1"/>
  <c r="Z25" i="284" s="1"/>
  <c r="L24" i="284"/>
  <c r="H24" i="284"/>
  <c r="AI26" i="284" s="1"/>
  <c r="C24" i="284"/>
  <c r="AI25" i="284" s="1"/>
  <c r="BO23" i="284"/>
  <c r="BN23" i="284"/>
  <c r="BM23" i="284"/>
  <c r="BL23" i="284"/>
  <c r="BK23" i="284"/>
  <c r="BJ23" i="284"/>
  <c r="V23" i="284"/>
  <c r="V29" i="284" s="1"/>
  <c r="AB24" i="284" s="1"/>
  <c r="AL24" i="284" s="1"/>
  <c r="AW24" i="284" s="1"/>
  <c r="U23" i="284"/>
  <c r="U29" i="284" s="1"/>
  <c r="AB23" i="284" s="1"/>
  <c r="AL23" i="284" s="1"/>
  <c r="AW23" i="284" s="1"/>
  <c r="R23" i="284"/>
  <c r="R29" i="284" s="1"/>
  <c r="AA24" i="284" s="1"/>
  <c r="AK24" i="284" s="1"/>
  <c r="Q23" i="284"/>
  <c r="Q29" i="284" s="1"/>
  <c r="AA23" i="284" s="1"/>
  <c r="AK23" i="284" s="1"/>
  <c r="N23" i="284"/>
  <c r="N29" i="284" s="1"/>
  <c r="Z24" i="284" s="1"/>
  <c r="M23" i="284"/>
  <c r="M29" i="284" s="1"/>
  <c r="Z23" i="284" s="1"/>
  <c r="L23" i="284"/>
  <c r="H23" i="284"/>
  <c r="AI24" i="284" s="1"/>
  <c r="C23" i="284"/>
  <c r="AI23" i="284" s="1"/>
  <c r="BO17" i="284"/>
  <c r="BN17" i="284"/>
  <c r="BM17" i="284"/>
  <c r="BL17" i="284"/>
  <c r="BK17" i="284"/>
  <c r="BJ17" i="284"/>
  <c r="W17" i="284"/>
  <c r="V17" i="284"/>
  <c r="S17" i="284"/>
  <c r="R17" i="284"/>
  <c r="O17" i="284"/>
  <c r="N17" i="284"/>
  <c r="L17" i="284"/>
  <c r="BO16" i="284"/>
  <c r="BN16" i="284"/>
  <c r="BM16" i="284"/>
  <c r="BL16" i="284"/>
  <c r="BK16" i="284"/>
  <c r="BJ16" i="284"/>
  <c r="X16" i="284"/>
  <c r="U16" i="284"/>
  <c r="T16" i="284"/>
  <c r="Q16" i="284"/>
  <c r="P16" i="284"/>
  <c r="M16" i="284"/>
  <c r="L16" i="284"/>
  <c r="BO15" i="284"/>
  <c r="BN15" i="284"/>
  <c r="BM15" i="284"/>
  <c r="BL15" i="284"/>
  <c r="BK15" i="284"/>
  <c r="BJ15" i="284"/>
  <c r="X15" i="284"/>
  <c r="V15" i="284"/>
  <c r="T15" i="284"/>
  <c r="R15" i="284"/>
  <c r="P15" i="284"/>
  <c r="N15" i="284"/>
  <c r="L15" i="284"/>
  <c r="BO14" i="284"/>
  <c r="BN14" i="284"/>
  <c r="BM14" i="284"/>
  <c r="BL14" i="284"/>
  <c r="BK14" i="284"/>
  <c r="BJ14" i="284"/>
  <c r="W14" i="284"/>
  <c r="U14" i="284"/>
  <c r="S14" i="284"/>
  <c r="Q14" i="284"/>
  <c r="O14" i="284"/>
  <c r="M14" i="284"/>
  <c r="L14" i="284"/>
  <c r="BO13" i="284"/>
  <c r="BN13" i="284"/>
  <c r="BM13" i="284"/>
  <c r="BL13" i="284"/>
  <c r="BK13" i="284"/>
  <c r="BJ13" i="284"/>
  <c r="X13" i="284"/>
  <c r="X18" i="284" s="1"/>
  <c r="AB15" i="284" s="1"/>
  <c r="AL15" i="284" s="1"/>
  <c r="AW15" i="284" s="1"/>
  <c r="W13" i="284"/>
  <c r="W18" i="284" s="1"/>
  <c r="AB14" i="284" s="1"/>
  <c r="AL14" i="284" s="1"/>
  <c r="AW14" i="284" s="1"/>
  <c r="T13" i="284"/>
  <c r="T18" i="284" s="1"/>
  <c r="AA15" i="284" s="1"/>
  <c r="AK15" i="284" s="1"/>
  <c r="S13" i="284"/>
  <c r="S18" i="284" s="1"/>
  <c r="AA14" i="284" s="1"/>
  <c r="AK14" i="284" s="1"/>
  <c r="P13" i="284"/>
  <c r="P18" i="284" s="1"/>
  <c r="Z15" i="284" s="1"/>
  <c r="O13" i="284"/>
  <c r="O18" i="284" s="1"/>
  <c r="Z14" i="284" s="1"/>
  <c r="L13" i="284"/>
  <c r="H13" i="284"/>
  <c r="AI15" i="284" s="1"/>
  <c r="C13" i="284"/>
  <c r="BO12" i="284"/>
  <c r="BN12" i="284"/>
  <c r="BM12" i="284"/>
  <c r="BL12" i="284"/>
  <c r="BK12" i="284"/>
  <c r="BJ12" i="284"/>
  <c r="V12" i="284"/>
  <c r="V18" i="284" s="1"/>
  <c r="AB13" i="284" s="1"/>
  <c r="AL13" i="284" s="1"/>
  <c r="AW13" i="284" s="1"/>
  <c r="U12" i="284"/>
  <c r="U18" i="284" s="1"/>
  <c r="AB12" i="284" s="1"/>
  <c r="AL12" i="284" s="1"/>
  <c r="AW12" i="284" s="1"/>
  <c r="R12" i="284"/>
  <c r="R18" i="284" s="1"/>
  <c r="AA13" i="284" s="1"/>
  <c r="AK13" i="284" s="1"/>
  <c r="Q12" i="284"/>
  <c r="Q18" i="284" s="1"/>
  <c r="AA12" i="284" s="1"/>
  <c r="AK12" i="284" s="1"/>
  <c r="N12" i="284"/>
  <c r="N18" i="284" s="1"/>
  <c r="Z13" i="284" s="1"/>
  <c r="M12" i="284"/>
  <c r="M18" i="284" s="1"/>
  <c r="Z12" i="284" s="1"/>
  <c r="L12" i="284"/>
  <c r="H12" i="284"/>
  <c r="C12" i="284"/>
  <c r="BO94" i="283"/>
  <c r="BN94" i="283"/>
  <c r="BM94" i="283"/>
  <c r="BL94" i="283"/>
  <c r="BK94" i="283"/>
  <c r="BJ94" i="283"/>
  <c r="BO93" i="283"/>
  <c r="BN93" i="283"/>
  <c r="BM93" i="283"/>
  <c r="BL93" i="283"/>
  <c r="BK93" i="283"/>
  <c r="BJ93" i="283"/>
  <c r="BO92" i="283"/>
  <c r="BN92" i="283"/>
  <c r="BM92" i="283"/>
  <c r="BL92" i="283"/>
  <c r="BK92" i="283"/>
  <c r="BJ92" i="283"/>
  <c r="BO91" i="283"/>
  <c r="BN91" i="283"/>
  <c r="BM91" i="283"/>
  <c r="BL91" i="283"/>
  <c r="BK91" i="283"/>
  <c r="BJ91" i="283"/>
  <c r="BO90" i="283"/>
  <c r="BN90" i="283"/>
  <c r="BM90" i="283"/>
  <c r="BL90" i="283"/>
  <c r="BK90" i="283"/>
  <c r="BJ90" i="283"/>
  <c r="BO89" i="283"/>
  <c r="BN89" i="283"/>
  <c r="BM89" i="283"/>
  <c r="BL89" i="283"/>
  <c r="BK89" i="283"/>
  <c r="BJ89" i="283"/>
  <c r="C74" i="283"/>
  <c r="C73" i="283"/>
  <c r="BO72" i="283"/>
  <c r="BN72" i="283"/>
  <c r="BM72" i="283"/>
  <c r="BL72" i="283"/>
  <c r="BK72" i="283"/>
  <c r="BJ72" i="283"/>
  <c r="W72" i="283"/>
  <c r="V72" i="283"/>
  <c r="S72" i="283"/>
  <c r="R72" i="283"/>
  <c r="O72" i="283"/>
  <c r="N72" i="283"/>
  <c r="L72" i="283"/>
  <c r="BO71" i="283"/>
  <c r="BN71" i="283"/>
  <c r="BM71" i="283"/>
  <c r="BL71" i="283"/>
  <c r="BK71" i="283"/>
  <c r="BJ71" i="283"/>
  <c r="X71" i="283"/>
  <c r="U71" i="283"/>
  <c r="T71" i="283"/>
  <c r="Q71" i="283"/>
  <c r="P71" i="283"/>
  <c r="M71" i="283"/>
  <c r="L71" i="283"/>
  <c r="BO70" i="283"/>
  <c r="BN70" i="283"/>
  <c r="BM70" i="283"/>
  <c r="BL70" i="283"/>
  <c r="BK70" i="283"/>
  <c r="BJ70" i="283"/>
  <c r="X70" i="283"/>
  <c r="V70" i="283"/>
  <c r="T70" i="283"/>
  <c r="R70" i="283"/>
  <c r="P70" i="283"/>
  <c r="N70" i="283"/>
  <c r="L70" i="283"/>
  <c r="BO69" i="283"/>
  <c r="BN69" i="283"/>
  <c r="BM69" i="283"/>
  <c r="BL69" i="283"/>
  <c r="BK69" i="283"/>
  <c r="BJ69" i="283"/>
  <c r="W69" i="283"/>
  <c r="U69" i="283"/>
  <c r="S69" i="283"/>
  <c r="Q69" i="283"/>
  <c r="O69" i="283"/>
  <c r="M69" i="283"/>
  <c r="L69" i="283"/>
  <c r="BO68" i="283"/>
  <c r="BN68" i="283"/>
  <c r="BM68" i="283"/>
  <c r="BL68" i="283"/>
  <c r="BK68" i="283"/>
  <c r="BJ68" i="283"/>
  <c r="X68" i="283"/>
  <c r="W68" i="283"/>
  <c r="T68" i="283"/>
  <c r="S68" i="283"/>
  <c r="P68" i="283"/>
  <c r="O68" i="283"/>
  <c r="L68" i="283"/>
  <c r="H68" i="283"/>
  <c r="C68" i="283"/>
  <c r="AI69" i="283" s="1"/>
  <c r="BO67" i="283"/>
  <c r="BN67" i="283"/>
  <c r="BM67" i="283"/>
  <c r="BL67" i="283"/>
  <c r="BK67" i="283"/>
  <c r="BJ67" i="283"/>
  <c r="V67" i="283"/>
  <c r="V73" i="283" s="1"/>
  <c r="AB68" i="283" s="1"/>
  <c r="U67" i="283"/>
  <c r="U73" i="283" s="1"/>
  <c r="AB67" i="283" s="1"/>
  <c r="R67" i="283"/>
  <c r="R73" i="283" s="1"/>
  <c r="AA68" i="283" s="1"/>
  <c r="Q67" i="283"/>
  <c r="Q73" i="283" s="1"/>
  <c r="AA67" i="283" s="1"/>
  <c r="N67" i="283"/>
  <c r="N73" i="283" s="1"/>
  <c r="Z68" i="283" s="1"/>
  <c r="M67" i="283"/>
  <c r="M73" i="283" s="1"/>
  <c r="Z67" i="283" s="1"/>
  <c r="L67" i="283"/>
  <c r="H67" i="283"/>
  <c r="C67" i="283"/>
  <c r="C62" i="283"/>
  <c r="BO61" i="283"/>
  <c r="BN61" i="283"/>
  <c r="BM61" i="283"/>
  <c r="BL61" i="283"/>
  <c r="BK61" i="283"/>
  <c r="BJ61" i="283"/>
  <c r="W61" i="283"/>
  <c r="V61" i="283"/>
  <c r="S61" i="283"/>
  <c r="R61" i="283"/>
  <c r="O61" i="283"/>
  <c r="N61" i="283"/>
  <c r="L61" i="283"/>
  <c r="BO60" i="283"/>
  <c r="BN60" i="283"/>
  <c r="BM60" i="283"/>
  <c r="BL60" i="283"/>
  <c r="BK60" i="283"/>
  <c r="BJ60" i="283"/>
  <c r="X60" i="283"/>
  <c r="U60" i="283"/>
  <c r="T60" i="283"/>
  <c r="Q60" i="283"/>
  <c r="P60" i="283"/>
  <c r="M60" i="283"/>
  <c r="L60" i="283"/>
  <c r="BO59" i="283"/>
  <c r="BN59" i="283"/>
  <c r="BM59" i="283"/>
  <c r="BL59" i="283"/>
  <c r="BK59" i="283"/>
  <c r="BJ59" i="283"/>
  <c r="X59" i="283"/>
  <c r="V59" i="283"/>
  <c r="T59" i="283"/>
  <c r="R59" i="283"/>
  <c r="P59" i="283"/>
  <c r="N59" i="283"/>
  <c r="L59" i="283"/>
  <c r="BO58" i="283"/>
  <c r="BN58" i="283"/>
  <c r="BM58" i="283"/>
  <c r="BL58" i="283"/>
  <c r="BK58" i="283"/>
  <c r="BJ58" i="283"/>
  <c r="W58" i="283"/>
  <c r="U58" i="283"/>
  <c r="S58" i="283"/>
  <c r="Q58" i="283"/>
  <c r="O58" i="283"/>
  <c r="M58" i="283"/>
  <c r="L58" i="283"/>
  <c r="BO57" i="283"/>
  <c r="BN57" i="283"/>
  <c r="BM57" i="283"/>
  <c r="BL57" i="283"/>
  <c r="BK57" i="283"/>
  <c r="BJ57" i="283"/>
  <c r="X57" i="283"/>
  <c r="X62" i="283" s="1"/>
  <c r="AB59" i="283" s="1"/>
  <c r="W57" i="283"/>
  <c r="W62" i="283" s="1"/>
  <c r="AB58" i="283" s="1"/>
  <c r="T57" i="283"/>
  <c r="T62" i="283" s="1"/>
  <c r="AA59" i="283" s="1"/>
  <c r="S57" i="283"/>
  <c r="S62" i="283" s="1"/>
  <c r="AA58" i="283" s="1"/>
  <c r="P57" i="283"/>
  <c r="P62" i="283" s="1"/>
  <c r="Z59" i="283" s="1"/>
  <c r="O57" i="283"/>
  <c r="O62" i="283" s="1"/>
  <c r="Z58" i="283" s="1"/>
  <c r="L57" i="283"/>
  <c r="H57" i="283"/>
  <c r="AI59" i="283" s="1"/>
  <c r="C57" i="283"/>
  <c r="BO56" i="283"/>
  <c r="BN56" i="283"/>
  <c r="BM56" i="283"/>
  <c r="BL56" i="283"/>
  <c r="BK56" i="283"/>
  <c r="BJ56" i="283"/>
  <c r="V56" i="283"/>
  <c r="V62" i="283" s="1"/>
  <c r="AB57" i="283" s="1"/>
  <c r="U56" i="283"/>
  <c r="U62" i="283" s="1"/>
  <c r="AB56" i="283" s="1"/>
  <c r="R56" i="283"/>
  <c r="R62" i="283" s="1"/>
  <c r="AA57" i="283" s="1"/>
  <c r="Q56" i="283"/>
  <c r="Q62" i="283" s="1"/>
  <c r="AA56" i="283" s="1"/>
  <c r="N56" i="283"/>
  <c r="N62" i="283" s="1"/>
  <c r="Z57" i="283" s="1"/>
  <c r="M56" i="283"/>
  <c r="M62" i="283" s="1"/>
  <c r="Z56" i="283" s="1"/>
  <c r="L56" i="283"/>
  <c r="H56" i="283"/>
  <c r="AI57" i="283" s="1"/>
  <c r="C56" i="283"/>
  <c r="C51" i="283"/>
  <c r="BO50" i="283"/>
  <c r="BN50" i="283"/>
  <c r="BM50" i="283"/>
  <c r="BL50" i="283"/>
  <c r="BK50" i="283"/>
  <c r="BJ50" i="283"/>
  <c r="W50" i="283"/>
  <c r="V50" i="283"/>
  <c r="S50" i="283"/>
  <c r="R50" i="283"/>
  <c r="O50" i="283"/>
  <c r="N50" i="283"/>
  <c r="L50" i="283"/>
  <c r="BO49" i="283"/>
  <c r="BN49" i="283"/>
  <c r="BM49" i="283"/>
  <c r="BL49" i="283"/>
  <c r="BK49" i="283"/>
  <c r="BJ49" i="283"/>
  <c r="X49" i="283"/>
  <c r="U49" i="283"/>
  <c r="T49" i="283"/>
  <c r="Q49" i="283"/>
  <c r="P49" i="283"/>
  <c r="M49" i="283"/>
  <c r="L49" i="283"/>
  <c r="BO48" i="283"/>
  <c r="BN48" i="283"/>
  <c r="BM48" i="283"/>
  <c r="BL48" i="283"/>
  <c r="BK48" i="283"/>
  <c r="BJ48" i="283"/>
  <c r="X48" i="283"/>
  <c r="V48" i="283"/>
  <c r="T48" i="283"/>
  <c r="R48" i="283"/>
  <c r="P48" i="283"/>
  <c r="N48" i="283"/>
  <c r="L48" i="283"/>
  <c r="BO47" i="283"/>
  <c r="BN47" i="283"/>
  <c r="BM47" i="283"/>
  <c r="BL47" i="283"/>
  <c r="BK47" i="283"/>
  <c r="BJ47" i="283"/>
  <c r="W47" i="283"/>
  <c r="U47" i="283"/>
  <c r="S47" i="283"/>
  <c r="Q47" i="283"/>
  <c r="O47" i="283"/>
  <c r="M47" i="283"/>
  <c r="L47" i="283"/>
  <c r="BO46" i="283"/>
  <c r="BN46" i="283"/>
  <c r="BM46" i="283"/>
  <c r="BL46" i="283"/>
  <c r="BK46" i="283"/>
  <c r="BJ46" i="283"/>
  <c r="X46" i="283"/>
  <c r="X51" i="283" s="1"/>
  <c r="AB48" i="283" s="1"/>
  <c r="W46" i="283"/>
  <c r="W51" i="283" s="1"/>
  <c r="AB47" i="283" s="1"/>
  <c r="T46" i="283"/>
  <c r="T51" i="283" s="1"/>
  <c r="AA48" i="283" s="1"/>
  <c r="S46" i="283"/>
  <c r="S51" i="283" s="1"/>
  <c r="AA47" i="283" s="1"/>
  <c r="P46" i="283"/>
  <c r="P51" i="283" s="1"/>
  <c r="Z48" i="283" s="1"/>
  <c r="O46" i="283"/>
  <c r="O51" i="283" s="1"/>
  <c r="Z47" i="283" s="1"/>
  <c r="L46" i="283"/>
  <c r="H46" i="283"/>
  <c r="C46" i="283"/>
  <c r="BO45" i="283"/>
  <c r="BN45" i="283"/>
  <c r="BM45" i="283"/>
  <c r="BL45" i="283"/>
  <c r="BK45" i="283"/>
  <c r="BJ45" i="283"/>
  <c r="V45" i="283"/>
  <c r="V51" i="283" s="1"/>
  <c r="AB46" i="283" s="1"/>
  <c r="U45" i="283"/>
  <c r="U51" i="283" s="1"/>
  <c r="AB45" i="283" s="1"/>
  <c r="R45" i="283"/>
  <c r="R51" i="283" s="1"/>
  <c r="AA46" i="283" s="1"/>
  <c r="Q45" i="283"/>
  <c r="Q51" i="283" s="1"/>
  <c r="AA45" i="283" s="1"/>
  <c r="N45" i="283"/>
  <c r="N51" i="283" s="1"/>
  <c r="Z46" i="283" s="1"/>
  <c r="M45" i="283"/>
  <c r="M51" i="283" s="1"/>
  <c r="Z45" i="283" s="1"/>
  <c r="L45" i="283"/>
  <c r="H45" i="283"/>
  <c r="C45" i="283"/>
  <c r="C40" i="283"/>
  <c r="BO39" i="283"/>
  <c r="BN39" i="283"/>
  <c r="BM39" i="283"/>
  <c r="BL39" i="283"/>
  <c r="BK39" i="283"/>
  <c r="BJ39" i="283"/>
  <c r="W39" i="283"/>
  <c r="V39" i="283"/>
  <c r="S39" i="283"/>
  <c r="R39" i="283"/>
  <c r="O39" i="283"/>
  <c r="N39" i="283"/>
  <c r="L39" i="283"/>
  <c r="BO38" i="283"/>
  <c r="BN38" i="283"/>
  <c r="BM38" i="283"/>
  <c r="BL38" i="283"/>
  <c r="BK38" i="283"/>
  <c r="BJ38" i="283"/>
  <c r="X38" i="283"/>
  <c r="U38" i="283"/>
  <c r="T38" i="283"/>
  <c r="Q38" i="283"/>
  <c r="P38" i="283"/>
  <c r="M38" i="283"/>
  <c r="L38" i="283"/>
  <c r="BO37" i="283"/>
  <c r="BN37" i="283"/>
  <c r="BM37" i="283"/>
  <c r="BL37" i="283"/>
  <c r="BK37" i="283"/>
  <c r="BJ37" i="283"/>
  <c r="X37" i="283"/>
  <c r="V37" i="283"/>
  <c r="T37" i="283"/>
  <c r="R37" i="283"/>
  <c r="P37" i="283"/>
  <c r="N37" i="283"/>
  <c r="L37" i="283"/>
  <c r="BO36" i="283"/>
  <c r="BN36" i="283"/>
  <c r="BM36" i="283"/>
  <c r="BL36" i="283"/>
  <c r="BK36" i="283"/>
  <c r="BJ36" i="283"/>
  <c r="W36" i="283"/>
  <c r="U36" i="283"/>
  <c r="S36" i="283"/>
  <c r="Q36" i="283"/>
  <c r="O36" i="283"/>
  <c r="M36" i="283"/>
  <c r="L36" i="283"/>
  <c r="BO35" i="283"/>
  <c r="BN35" i="283"/>
  <c r="BM35" i="283"/>
  <c r="BL35" i="283"/>
  <c r="BK35" i="283"/>
  <c r="BJ35" i="283"/>
  <c r="X35" i="283"/>
  <c r="X40" i="283" s="1"/>
  <c r="AB37" i="283" s="1"/>
  <c r="W35" i="283"/>
  <c r="W40" i="283" s="1"/>
  <c r="AB36" i="283" s="1"/>
  <c r="T35" i="283"/>
  <c r="T40" i="283" s="1"/>
  <c r="AA37" i="283" s="1"/>
  <c r="S35" i="283"/>
  <c r="S40" i="283" s="1"/>
  <c r="AA36" i="283" s="1"/>
  <c r="P35" i="283"/>
  <c r="P40" i="283" s="1"/>
  <c r="Z37" i="283" s="1"/>
  <c r="O35" i="283"/>
  <c r="O40" i="283" s="1"/>
  <c r="Z36" i="283" s="1"/>
  <c r="L35" i="283"/>
  <c r="H35" i="283"/>
  <c r="C35" i="283"/>
  <c r="AI36" i="283" s="1"/>
  <c r="BO34" i="283"/>
  <c r="BN34" i="283"/>
  <c r="BM34" i="283"/>
  <c r="BL34" i="283"/>
  <c r="BK34" i="283"/>
  <c r="BJ34" i="283"/>
  <c r="V34" i="283"/>
  <c r="V40" i="283" s="1"/>
  <c r="AB35" i="283" s="1"/>
  <c r="U34" i="283"/>
  <c r="U40" i="283" s="1"/>
  <c r="AB34" i="283" s="1"/>
  <c r="R34" i="283"/>
  <c r="R40" i="283" s="1"/>
  <c r="AA35" i="283" s="1"/>
  <c r="Q34" i="283"/>
  <c r="Q40" i="283" s="1"/>
  <c r="AA34" i="283" s="1"/>
  <c r="N34" i="283"/>
  <c r="N40" i="283" s="1"/>
  <c r="Z35" i="283" s="1"/>
  <c r="M34" i="283"/>
  <c r="M40" i="283" s="1"/>
  <c r="Z34" i="283" s="1"/>
  <c r="L34" i="283"/>
  <c r="H34" i="283"/>
  <c r="C34" i="283"/>
  <c r="C29" i="283"/>
  <c r="BO28" i="283"/>
  <c r="BN28" i="283"/>
  <c r="BM28" i="283"/>
  <c r="BL28" i="283"/>
  <c r="BK28" i="283"/>
  <c r="BJ28" i="283"/>
  <c r="W28" i="283"/>
  <c r="V28" i="283"/>
  <c r="S28" i="283"/>
  <c r="R28" i="283"/>
  <c r="O28" i="283"/>
  <c r="N28" i="283"/>
  <c r="L28" i="283"/>
  <c r="BO27" i="283"/>
  <c r="BN27" i="283"/>
  <c r="BM27" i="283"/>
  <c r="BL27" i="283"/>
  <c r="BK27" i="283"/>
  <c r="BJ27" i="283"/>
  <c r="X27" i="283"/>
  <c r="U27" i="283"/>
  <c r="T27" i="283"/>
  <c r="Q27" i="283"/>
  <c r="P27" i="283"/>
  <c r="M27" i="283"/>
  <c r="L27" i="283"/>
  <c r="BO26" i="283"/>
  <c r="BN26" i="283"/>
  <c r="BM26" i="283"/>
  <c r="BL26" i="283"/>
  <c r="BK26" i="283"/>
  <c r="BJ26" i="283"/>
  <c r="X26" i="283"/>
  <c r="V26" i="283"/>
  <c r="T26" i="283"/>
  <c r="R26" i="283"/>
  <c r="P26" i="283"/>
  <c r="N26" i="283"/>
  <c r="L26" i="283"/>
  <c r="BO25" i="283"/>
  <c r="BN25" i="283"/>
  <c r="BM25" i="283"/>
  <c r="BL25" i="283"/>
  <c r="BK25" i="283"/>
  <c r="BJ25" i="283"/>
  <c r="W25" i="283"/>
  <c r="U25" i="283"/>
  <c r="S25" i="283"/>
  <c r="Q25" i="283"/>
  <c r="O25" i="283"/>
  <c r="M25" i="283"/>
  <c r="L25" i="283"/>
  <c r="BO24" i="283"/>
  <c r="BN24" i="283"/>
  <c r="BM24" i="283"/>
  <c r="BL24" i="283"/>
  <c r="BK24" i="283"/>
  <c r="BJ24" i="283"/>
  <c r="X24" i="283"/>
  <c r="X29" i="283" s="1"/>
  <c r="AB26" i="283" s="1"/>
  <c r="W24" i="283"/>
  <c r="W29" i="283" s="1"/>
  <c r="AB25" i="283" s="1"/>
  <c r="T24" i="283"/>
  <c r="T29" i="283" s="1"/>
  <c r="AA26" i="283" s="1"/>
  <c r="S24" i="283"/>
  <c r="S29" i="283" s="1"/>
  <c r="AA25" i="283" s="1"/>
  <c r="P24" i="283"/>
  <c r="P29" i="283" s="1"/>
  <c r="Z26" i="283" s="1"/>
  <c r="O24" i="283"/>
  <c r="O29" i="283" s="1"/>
  <c r="Z25" i="283" s="1"/>
  <c r="L24" i="283"/>
  <c r="H24" i="283"/>
  <c r="C24" i="283"/>
  <c r="BO23" i="283"/>
  <c r="BN23" i="283"/>
  <c r="BM23" i="283"/>
  <c r="BL23" i="283"/>
  <c r="BK23" i="283"/>
  <c r="BJ23" i="283"/>
  <c r="V23" i="283"/>
  <c r="V29" i="283" s="1"/>
  <c r="AB24" i="283" s="1"/>
  <c r="U23" i="283"/>
  <c r="U29" i="283" s="1"/>
  <c r="AB23" i="283" s="1"/>
  <c r="R23" i="283"/>
  <c r="R29" i="283" s="1"/>
  <c r="AA24" i="283" s="1"/>
  <c r="Q23" i="283"/>
  <c r="Q29" i="283" s="1"/>
  <c r="AA23" i="283" s="1"/>
  <c r="N23" i="283"/>
  <c r="N29" i="283" s="1"/>
  <c r="Z24" i="283" s="1"/>
  <c r="M23" i="283"/>
  <c r="M29" i="283" s="1"/>
  <c r="Z23" i="283" s="1"/>
  <c r="L23" i="283"/>
  <c r="H23" i="283"/>
  <c r="C23" i="283"/>
  <c r="C18" i="283"/>
  <c r="BO17" i="283"/>
  <c r="BN17" i="283"/>
  <c r="BM17" i="283"/>
  <c r="BL17" i="283"/>
  <c r="BK17" i="283"/>
  <c r="BJ17" i="283"/>
  <c r="W17" i="283"/>
  <c r="V17" i="283"/>
  <c r="S17" i="283"/>
  <c r="R17" i="283"/>
  <c r="O17" i="283"/>
  <c r="N17" i="283"/>
  <c r="L17" i="283"/>
  <c r="BO16" i="283"/>
  <c r="BN16" i="283"/>
  <c r="BM16" i="283"/>
  <c r="BL16" i="283"/>
  <c r="BK16" i="283"/>
  <c r="BJ16" i="283"/>
  <c r="X16" i="283"/>
  <c r="U16" i="283"/>
  <c r="T16" i="283"/>
  <c r="Q16" i="283"/>
  <c r="P16" i="283"/>
  <c r="M16" i="283"/>
  <c r="L16" i="283"/>
  <c r="BO15" i="283"/>
  <c r="BN15" i="283"/>
  <c r="BM15" i="283"/>
  <c r="BL15" i="283"/>
  <c r="BK15" i="283"/>
  <c r="BJ15" i="283"/>
  <c r="X15" i="283"/>
  <c r="V15" i="283"/>
  <c r="T15" i="283"/>
  <c r="R15" i="283"/>
  <c r="P15" i="283"/>
  <c r="N15" i="283"/>
  <c r="L15" i="283"/>
  <c r="BO14" i="283"/>
  <c r="BN14" i="283"/>
  <c r="BM14" i="283"/>
  <c r="BL14" i="283"/>
  <c r="BK14" i="283"/>
  <c r="BJ14" i="283"/>
  <c r="W14" i="283"/>
  <c r="U14" i="283"/>
  <c r="S14" i="283"/>
  <c r="Q14" i="283"/>
  <c r="O14" i="283"/>
  <c r="M14" i="283"/>
  <c r="L14" i="283"/>
  <c r="BO13" i="283"/>
  <c r="BN13" i="283"/>
  <c r="BM13" i="283"/>
  <c r="BL13" i="283"/>
  <c r="BK13" i="283"/>
  <c r="BJ13" i="283"/>
  <c r="X13" i="283"/>
  <c r="X18" i="283" s="1"/>
  <c r="AB15" i="283" s="1"/>
  <c r="W13" i="283"/>
  <c r="W18" i="283" s="1"/>
  <c r="AB14" i="283" s="1"/>
  <c r="T13" i="283"/>
  <c r="T18" i="283" s="1"/>
  <c r="AA15" i="283" s="1"/>
  <c r="S13" i="283"/>
  <c r="S18" i="283" s="1"/>
  <c r="AA14" i="283" s="1"/>
  <c r="P13" i="283"/>
  <c r="P18" i="283" s="1"/>
  <c r="Z15" i="283" s="1"/>
  <c r="O13" i="283"/>
  <c r="O18" i="283" s="1"/>
  <c r="Z14" i="283" s="1"/>
  <c r="L13" i="283"/>
  <c r="H13" i="283"/>
  <c r="AI15" i="283" s="1"/>
  <c r="C13" i="283"/>
  <c r="BO12" i="283"/>
  <c r="BN12" i="283"/>
  <c r="BM12" i="283"/>
  <c r="BL12" i="283"/>
  <c r="BK12" i="283"/>
  <c r="BJ12" i="283"/>
  <c r="V12" i="283"/>
  <c r="V18" i="283" s="1"/>
  <c r="AB13" i="283" s="1"/>
  <c r="U12" i="283"/>
  <c r="U18" i="283" s="1"/>
  <c r="AB12" i="283" s="1"/>
  <c r="R12" i="283"/>
  <c r="R18" i="283" s="1"/>
  <c r="AA13" i="283" s="1"/>
  <c r="Q12" i="283"/>
  <c r="Q18" i="283" s="1"/>
  <c r="AA12" i="283" s="1"/>
  <c r="N12" i="283"/>
  <c r="N18" i="283" s="1"/>
  <c r="Z13" i="283" s="1"/>
  <c r="M12" i="283"/>
  <c r="M18" i="283" s="1"/>
  <c r="Z12" i="283" s="1"/>
  <c r="L12" i="283"/>
  <c r="H12" i="283"/>
  <c r="AI13" i="283" s="1"/>
  <c r="C12" i="283"/>
  <c r="BO94" i="282"/>
  <c r="BN94" i="282"/>
  <c r="BM94" i="282"/>
  <c r="BL94" i="282"/>
  <c r="BK94" i="282"/>
  <c r="BJ94" i="282"/>
  <c r="BO93" i="282"/>
  <c r="BN93" i="282"/>
  <c r="BM93" i="282"/>
  <c r="BL93" i="282"/>
  <c r="BK93" i="282"/>
  <c r="BJ93" i="282"/>
  <c r="BO92" i="282"/>
  <c r="BN92" i="282"/>
  <c r="BM92" i="282"/>
  <c r="BL92" i="282"/>
  <c r="BK92" i="282"/>
  <c r="BJ92" i="282"/>
  <c r="BO91" i="282"/>
  <c r="BN91" i="282"/>
  <c r="BM91" i="282"/>
  <c r="BL91" i="282"/>
  <c r="BK91" i="282"/>
  <c r="BJ91" i="282"/>
  <c r="BO90" i="282"/>
  <c r="BN90" i="282"/>
  <c r="BM90" i="282"/>
  <c r="BL90" i="282"/>
  <c r="BK90" i="282"/>
  <c r="BJ90" i="282"/>
  <c r="BO89" i="282"/>
  <c r="BN89" i="282"/>
  <c r="BM89" i="282"/>
  <c r="BL89" i="282"/>
  <c r="BK89" i="282"/>
  <c r="BJ89" i="282"/>
  <c r="C74" i="282"/>
  <c r="BO72" i="282"/>
  <c r="BN72" i="282"/>
  <c r="BM72" i="282"/>
  <c r="BL72" i="282"/>
  <c r="BK72" i="282"/>
  <c r="BJ72" i="282"/>
  <c r="W72" i="282"/>
  <c r="V72" i="282"/>
  <c r="S72" i="282"/>
  <c r="R72" i="282"/>
  <c r="O72" i="282"/>
  <c r="N72" i="282"/>
  <c r="L72" i="282"/>
  <c r="BO71" i="282"/>
  <c r="BN71" i="282"/>
  <c r="BM71" i="282"/>
  <c r="BL71" i="282"/>
  <c r="BK71" i="282"/>
  <c r="BJ71" i="282"/>
  <c r="X71" i="282"/>
  <c r="U71" i="282"/>
  <c r="T71" i="282"/>
  <c r="Q71" i="282"/>
  <c r="P71" i="282"/>
  <c r="M71" i="282"/>
  <c r="L71" i="282"/>
  <c r="BO70" i="282"/>
  <c r="BN70" i="282"/>
  <c r="BM70" i="282"/>
  <c r="BL70" i="282"/>
  <c r="BK70" i="282"/>
  <c r="BJ70" i="282"/>
  <c r="X70" i="282"/>
  <c r="V70" i="282"/>
  <c r="T70" i="282"/>
  <c r="R70" i="282"/>
  <c r="P70" i="282"/>
  <c r="N70" i="282"/>
  <c r="L70" i="282"/>
  <c r="BO69" i="282"/>
  <c r="BN69" i="282"/>
  <c r="BM69" i="282"/>
  <c r="BL69" i="282"/>
  <c r="BK69" i="282"/>
  <c r="BJ69" i="282"/>
  <c r="W69" i="282"/>
  <c r="U69" i="282"/>
  <c r="S69" i="282"/>
  <c r="Q69" i="282"/>
  <c r="O69" i="282"/>
  <c r="M69" i="282"/>
  <c r="L69" i="282"/>
  <c r="BO68" i="282"/>
  <c r="BN68" i="282"/>
  <c r="BM68" i="282"/>
  <c r="BL68" i="282"/>
  <c r="BK68" i="282"/>
  <c r="BJ68" i="282"/>
  <c r="X68" i="282"/>
  <c r="W68" i="282"/>
  <c r="T68" i="282"/>
  <c r="S68" i="282"/>
  <c r="P68" i="282"/>
  <c r="O68" i="282"/>
  <c r="L68" i="282"/>
  <c r="H68" i="282"/>
  <c r="C68" i="282"/>
  <c r="AI69" i="282" s="1"/>
  <c r="BO67" i="282"/>
  <c r="BN67" i="282"/>
  <c r="BM67" i="282"/>
  <c r="BL67" i="282"/>
  <c r="BK67" i="282"/>
  <c r="BJ67" i="282"/>
  <c r="V67" i="282"/>
  <c r="V73" i="282" s="1"/>
  <c r="AB68" i="282" s="1"/>
  <c r="AL68" i="282" s="1"/>
  <c r="AW68" i="282" s="1"/>
  <c r="U67" i="282"/>
  <c r="U73" i="282" s="1"/>
  <c r="AB67" i="282" s="1"/>
  <c r="AL67" i="282" s="1"/>
  <c r="AW67" i="282" s="1"/>
  <c r="R67" i="282"/>
  <c r="R73" i="282" s="1"/>
  <c r="AA68" i="282" s="1"/>
  <c r="AK68" i="282" s="1"/>
  <c r="Q67" i="282"/>
  <c r="Q73" i="282" s="1"/>
  <c r="AA67" i="282" s="1"/>
  <c r="AK67" i="282" s="1"/>
  <c r="N67" i="282"/>
  <c r="N73" i="282" s="1"/>
  <c r="Z68" i="282" s="1"/>
  <c r="M67" i="282"/>
  <c r="M73" i="282" s="1"/>
  <c r="Z67" i="282" s="1"/>
  <c r="L67" i="282"/>
  <c r="H67" i="282"/>
  <c r="C67" i="282"/>
  <c r="BO61" i="282"/>
  <c r="BN61" i="282"/>
  <c r="BM61" i="282"/>
  <c r="BL61" i="282"/>
  <c r="BK61" i="282"/>
  <c r="BJ61" i="282"/>
  <c r="W61" i="282"/>
  <c r="V61" i="282"/>
  <c r="S61" i="282"/>
  <c r="R61" i="282"/>
  <c r="O61" i="282"/>
  <c r="N61" i="282"/>
  <c r="L61" i="282"/>
  <c r="BO60" i="282"/>
  <c r="BN60" i="282"/>
  <c r="BM60" i="282"/>
  <c r="BL60" i="282"/>
  <c r="BK60" i="282"/>
  <c r="BJ60" i="282"/>
  <c r="X60" i="282"/>
  <c r="U60" i="282"/>
  <c r="T60" i="282"/>
  <c r="Q60" i="282"/>
  <c r="P60" i="282"/>
  <c r="M60" i="282"/>
  <c r="L60" i="282"/>
  <c r="BO59" i="282"/>
  <c r="BN59" i="282"/>
  <c r="BM59" i="282"/>
  <c r="BL59" i="282"/>
  <c r="BK59" i="282"/>
  <c r="BJ59" i="282"/>
  <c r="X59" i="282"/>
  <c r="V59" i="282"/>
  <c r="T59" i="282"/>
  <c r="R59" i="282"/>
  <c r="P59" i="282"/>
  <c r="N59" i="282"/>
  <c r="L59" i="282"/>
  <c r="BO58" i="282"/>
  <c r="BN58" i="282"/>
  <c r="BM58" i="282"/>
  <c r="BL58" i="282"/>
  <c r="BK58" i="282"/>
  <c r="BJ58" i="282"/>
  <c r="W58" i="282"/>
  <c r="U58" i="282"/>
  <c r="S58" i="282"/>
  <c r="Q58" i="282"/>
  <c r="O58" i="282"/>
  <c r="M58" i="282"/>
  <c r="L58" i="282"/>
  <c r="BO57" i="282"/>
  <c r="BN57" i="282"/>
  <c r="BM57" i="282"/>
  <c r="BL57" i="282"/>
  <c r="BK57" i="282"/>
  <c r="BJ57" i="282"/>
  <c r="X57" i="282"/>
  <c r="X62" i="282" s="1"/>
  <c r="AB59" i="282" s="1"/>
  <c r="AL59" i="282" s="1"/>
  <c r="AW59" i="282" s="1"/>
  <c r="W57" i="282"/>
  <c r="W62" i="282" s="1"/>
  <c r="AB58" i="282" s="1"/>
  <c r="AL58" i="282" s="1"/>
  <c r="AW58" i="282" s="1"/>
  <c r="T57" i="282"/>
  <c r="T62" i="282" s="1"/>
  <c r="AA59" i="282" s="1"/>
  <c r="AK59" i="282" s="1"/>
  <c r="S57" i="282"/>
  <c r="S62" i="282" s="1"/>
  <c r="AA58" i="282" s="1"/>
  <c r="AK58" i="282" s="1"/>
  <c r="P57" i="282"/>
  <c r="P62" i="282" s="1"/>
  <c r="Z59" i="282" s="1"/>
  <c r="O57" i="282"/>
  <c r="O62" i="282" s="1"/>
  <c r="Z58" i="282" s="1"/>
  <c r="L57" i="282"/>
  <c r="H57" i="282"/>
  <c r="C57" i="282"/>
  <c r="BO56" i="282"/>
  <c r="BN56" i="282"/>
  <c r="BM56" i="282"/>
  <c r="BL56" i="282"/>
  <c r="BK56" i="282"/>
  <c r="BJ56" i="282"/>
  <c r="V56" i="282"/>
  <c r="V62" i="282" s="1"/>
  <c r="AB57" i="282" s="1"/>
  <c r="AL57" i="282" s="1"/>
  <c r="AW57" i="282" s="1"/>
  <c r="U56" i="282"/>
  <c r="U62" i="282" s="1"/>
  <c r="AB56" i="282" s="1"/>
  <c r="AL56" i="282" s="1"/>
  <c r="AW56" i="282" s="1"/>
  <c r="R56" i="282"/>
  <c r="R62" i="282" s="1"/>
  <c r="AA57" i="282" s="1"/>
  <c r="AK57" i="282" s="1"/>
  <c r="Q56" i="282"/>
  <c r="Q62" i="282" s="1"/>
  <c r="AA56" i="282" s="1"/>
  <c r="AK56" i="282" s="1"/>
  <c r="N56" i="282"/>
  <c r="N62" i="282" s="1"/>
  <c r="Z57" i="282" s="1"/>
  <c r="M56" i="282"/>
  <c r="M62" i="282" s="1"/>
  <c r="Z56" i="282" s="1"/>
  <c r="L56" i="282"/>
  <c r="H56" i="282"/>
  <c r="C56" i="282"/>
  <c r="BO50" i="282"/>
  <c r="BN50" i="282"/>
  <c r="BM50" i="282"/>
  <c r="BL50" i="282"/>
  <c r="BK50" i="282"/>
  <c r="BJ50" i="282"/>
  <c r="W50" i="282"/>
  <c r="V50" i="282"/>
  <c r="S50" i="282"/>
  <c r="R50" i="282"/>
  <c r="O50" i="282"/>
  <c r="N50" i="282"/>
  <c r="L50" i="282"/>
  <c r="BO49" i="282"/>
  <c r="BN49" i="282"/>
  <c r="BM49" i="282"/>
  <c r="BL49" i="282"/>
  <c r="BK49" i="282"/>
  <c r="BJ49" i="282"/>
  <c r="X49" i="282"/>
  <c r="U49" i="282"/>
  <c r="T49" i="282"/>
  <c r="Q49" i="282"/>
  <c r="P49" i="282"/>
  <c r="M49" i="282"/>
  <c r="L49" i="282"/>
  <c r="BO48" i="282"/>
  <c r="BN48" i="282"/>
  <c r="BM48" i="282"/>
  <c r="BL48" i="282"/>
  <c r="BK48" i="282"/>
  <c r="BJ48" i="282"/>
  <c r="X48" i="282"/>
  <c r="V48" i="282"/>
  <c r="T48" i="282"/>
  <c r="R48" i="282"/>
  <c r="P48" i="282"/>
  <c r="N48" i="282"/>
  <c r="L48" i="282"/>
  <c r="BO47" i="282"/>
  <c r="BN47" i="282"/>
  <c r="BM47" i="282"/>
  <c r="BL47" i="282"/>
  <c r="BK47" i="282"/>
  <c r="BJ47" i="282"/>
  <c r="W47" i="282"/>
  <c r="U47" i="282"/>
  <c r="S47" i="282"/>
  <c r="Q47" i="282"/>
  <c r="O47" i="282"/>
  <c r="M47" i="282"/>
  <c r="L47" i="282"/>
  <c r="BO46" i="282"/>
  <c r="BN46" i="282"/>
  <c r="BM46" i="282"/>
  <c r="BL46" i="282"/>
  <c r="BK46" i="282"/>
  <c r="BJ46" i="282"/>
  <c r="X46" i="282"/>
  <c r="X51" i="282" s="1"/>
  <c r="AB48" i="282" s="1"/>
  <c r="AL48" i="282" s="1"/>
  <c r="AW48" i="282" s="1"/>
  <c r="W46" i="282"/>
  <c r="W51" i="282" s="1"/>
  <c r="AB47" i="282" s="1"/>
  <c r="AL47" i="282" s="1"/>
  <c r="AW47" i="282" s="1"/>
  <c r="T46" i="282"/>
  <c r="T51" i="282" s="1"/>
  <c r="AA48" i="282" s="1"/>
  <c r="AK48" i="282" s="1"/>
  <c r="S46" i="282"/>
  <c r="S51" i="282" s="1"/>
  <c r="AA47" i="282" s="1"/>
  <c r="AK47" i="282" s="1"/>
  <c r="P46" i="282"/>
  <c r="P51" i="282" s="1"/>
  <c r="Z48" i="282" s="1"/>
  <c r="O46" i="282"/>
  <c r="O51" i="282" s="1"/>
  <c r="Z47" i="282" s="1"/>
  <c r="L46" i="282"/>
  <c r="H46" i="282"/>
  <c r="C46" i="282"/>
  <c r="AI47" i="282" s="1"/>
  <c r="BO45" i="282"/>
  <c r="BN45" i="282"/>
  <c r="BM45" i="282"/>
  <c r="BL45" i="282"/>
  <c r="BK45" i="282"/>
  <c r="BJ45" i="282"/>
  <c r="V45" i="282"/>
  <c r="V51" i="282" s="1"/>
  <c r="AB46" i="282" s="1"/>
  <c r="AL46" i="282" s="1"/>
  <c r="AW46" i="282" s="1"/>
  <c r="U45" i="282"/>
  <c r="U51" i="282" s="1"/>
  <c r="AB45" i="282" s="1"/>
  <c r="AL45" i="282" s="1"/>
  <c r="AW45" i="282" s="1"/>
  <c r="R45" i="282"/>
  <c r="R51" i="282" s="1"/>
  <c r="AA46" i="282" s="1"/>
  <c r="AK46" i="282" s="1"/>
  <c r="Q45" i="282"/>
  <c r="Q51" i="282" s="1"/>
  <c r="AA45" i="282" s="1"/>
  <c r="AK45" i="282" s="1"/>
  <c r="N45" i="282"/>
  <c r="N51" i="282" s="1"/>
  <c r="Z46" i="282" s="1"/>
  <c r="M45" i="282"/>
  <c r="M51" i="282" s="1"/>
  <c r="Z45" i="282" s="1"/>
  <c r="L45" i="282"/>
  <c r="H45" i="282"/>
  <c r="C45" i="282"/>
  <c r="BO39" i="282"/>
  <c r="BN39" i="282"/>
  <c r="BM39" i="282"/>
  <c r="BL39" i="282"/>
  <c r="BK39" i="282"/>
  <c r="BJ39" i="282"/>
  <c r="W39" i="282"/>
  <c r="V39" i="282"/>
  <c r="S39" i="282"/>
  <c r="R39" i="282"/>
  <c r="O39" i="282"/>
  <c r="N39" i="282"/>
  <c r="L39" i="282"/>
  <c r="BO38" i="282"/>
  <c r="BN38" i="282"/>
  <c r="BM38" i="282"/>
  <c r="BL38" i="282"/>
  <c r="BK38" i="282"/>
  <c r="BJ38" i="282"/>
  <c r="X38" i="282"/>
  <c r="U38" i="282"/>
  <c r="T38" i="282"/>
  <c r="Q38" i="282"/>
  <c r="P38" i="282"/>
  <c r="M38" i="282"/>
  <c r="L38" i="282"/>
  <c r="BO37" i="282"/>
  <c r="BN37" i="282"/>
  <c r="BM37" i="282"/>
  <c r="BL37" i="282"/>
  <c r="BK37" i="282"/>
  <c r="BJ37" i="282"/>
  <c r="X37" i="282"/>
  <c r="V37" i="282"/>
  <c r="T37" i="282"/>
  <c r="R37" i="282"/>
  <c r="P37" i="282"/>
  <c r="N37" i="282"/>
  <c r="L37" i="282"/>
  <c r="BO36" i="282"/>
  <c r="BN36" i="282"/>
  <c r="BM36" i="282"/>
  <c r="BL36" i="282"/>
  <c r="BK36" i="282"/>
  <c r="BJ36" i="282"/>
  <c r="W36" i="282"/>
  <c r="U36" i="282"/>
  <c r="S36" i="282"/>
  <c r="Q36" i="282"/>
  <c r="O36" i="282"/>
  <c r="M36" i="282"/>
  <c r="L36" i="282"/>
  <c r="BO35" i="282"/>
  <c r="BN35" i="282"/>
  <c r="BM35" i="282"/>
  <c r="BL35" i="282"/>
  <c r="BK35" i="282"/>
  <c r="BJ35" i="282"/>
  <c r="BP35" i="282" s="1"/>
  <c r="X35" i="282"/>
  <c r="X40" i="282" s="1"/>
  <c r="AB37" i="282" s="1"/>
  <c r="AL37" i="282" s="1"/>
  <c r="AW37" i="282" s="1"/>
  <c r="W35" i="282"/>
  <c r="W40" i="282" s="1"/>
  <c r="AB36" i="282" s="1"/>
  <c r="AL36" i="282" s="1"/>
  <c r="AW36" i="282" s="1"/>
  <c r="T35" i="282"/>
  <c r="T40" i="282" s="1"/>
  <c r="AA37" i="282" s="1"/>
  <c r="AK37" i="282" s="1"/>
  <c r="S35" i="282"/>
  <c r="S40" i="282" s="1"/>
  <c r="AA36" i="282" s="1"/>
  <c r="AK36" i="282" s="1"/>
  <c r="P35" i="282"/>
  <c r="P40" i="282" s="1"/>
  <c r="Z37" i="282" s="1"/>
  <c r="O35" i="282"/>
  <c r="O40" i="282" s="1"/>
  <c r="Z36" i="282" s="1"/>
  <c r="L35" i="282"/>
  <c r="H35" i="282"/>
  <c r="C35" i="282"/>
  <c r="BO34" i="282"/>
  <c r="BN34" i="282"/>
  <c r="BM34" i="282"/>
  <c r="BL34" i="282"/>
  <c r="BK34" i="282"/>
  <c r="BJ34" i="282"/>
  <c r="V34" i="282"/>
  <c r="V40" i="282" s="1"/>
  <c r="AB35" i="282" s="1"/>
  <c r="AL35" i="282" s="1"/>
  <c r="AW35" i="282" s="1"/>
  <c r="U34" i="282"/>
  <c r="U40" i="282" s="1"/>
  <c r="AB34" i="282" s="1"/>
  <c r="AL34" i="282" s="1"/>
  <c r="AW34" i="282" s="1"/>
  <c r="R34" i="282"/>
  <c r="R40" i="282" s="1"/>
  <c r="AA35" i="282" s="1"/>
  <c r="AK35" i="282" s="1"/>
  <c r="Q34" i="282"/>
  <c r="Q40" i="282" s="1"/>
  <c r="AA34" i="282" s="1"/>
  <c r="AK34" i="282" s="1"/>
  <c r="N34" i="282"/>
  <c r="N40" i="282" s="1"/>
  <c r="Z35" i="282" s="1"/>
  <c r="M34" i="282"/>
  <c r="M40" i="282" s="1"/>
  <c r="Z34" i="282" s="1"/>
  <c r="L34" i="282"/>
  <c r="H34" i="282"/>
  <c r="C34" i="282"/>
  <c r="BO28" i="282"/>
  <c r="BN28" i="282"/>
  <c r="BM28" i="282"/>
  <c r="BL28" i="282"/>
  <c r="BK28" i="282"/>
  <c r="BJ28" i="282"/>
  <c r="W28" i="282"/>
  <c r="V28" i="282"/>
  <c r="S28" i="282"/>
  <c r="R28" i="282"/>
  <c r="O28" i="282"/>
  <c r="N28" i="282"/>
  <c r="L28" i="282"/>
  <c r="BO27" i="282"/>
  <c r="BN27" i="282"/>
  <c r="BM27" i="282"/>
  <c r="BL27" i="282"/>
  <c r="BK27" i="282"/>
  <c r="BJ27" i="282"/>
  <c r="X27" i="282"/>
  <c r="U27" i="282"/>
  <c r="T27" i="282"/>
  <c r="Q27" i="282"/>
  <c r="P27" i="282"/>
  <c r="M27" i="282"/>
  <c r="L27" i="282"/>
  <c r="BO26" i="282"/>
  <c r="BN26" i="282"/>
  <c r="BM26" i="282"/>
  <c r="BL26" i="282"/>
  <c r="BK26" i="282"/>
  <c r="BJ26" i="282"/>
  <c r="X26" i="282"/>
  <c r="V26" i="282"/>
  <c r="T26" i="282"/>
  <c r="R26" i="282"/>
  <c r="P26" i="282"/>
  <c r="N26" i="282"/>
  <c r="L26" i="282"/>
  <c r="BO25" i="282"/>
  <c r="BN25" i="282"/>
  <c r="BM25" i="282"/>
  <c r="BL25" i="282"/>
  <c r="BK25" i="282"/>
  <c r="BJ25" i="282"/>
  <c r="W25" i="282"/>
  <c r="U25" i="282"/>
  <c r="S25" i="282"/>
  <c r="Q25" i="282"/>
  <c r="O25" i="282"/>
  <c r="M25" i="282"/>
  <c r="L25" i="282"/>
  <c r="BO24" i="282"/>
  <c r="BN24" i="282"/>
  <c r="BM24" i="282"/>
  <c r="BL24" i="282"/>
  <c r="BK24" i="282"/>
  <c r="BJ24" i="282"/>
  <c r="X24" i="282"/>
  <c r="X29" i="282" s="1"/>
  <c r="AB26" i="282" s="1"/>
  <c r="AL26" i="282" s="1"/>
  <c r="AW26" i="282" s="1"/>
  <c r="W24" i="282"/>
  <c r="W29" i="282" s="1"/>
  <c r="AB25" i="282" s="1"/>
  <c r="AL25" i="282" s="1"/>
  <c r="AW25" i="282" s="1"/>
  <c r="T24" i="282"/>
  <c r="T29" i="282" s="1"/>
  <c r="AA26" i="282" s="1"/>
  <c r="AK26" i="282" s="1"/>
  <c r="S24" i="282"/>
  <c r="S29" i="282" s="1"/>
  <c r="AA25" i="282" s="1"/>
  <c r="AK25" i="282" s="1"/>
  <c r="P24" i="282"/>
  <c r="P29" i="282" s="1"/>
  <c r="Z26" i="282" s="1"/>
  <c r="O24" i="282"/>
  <c r="O29" i="282" s="1"/>
  <c r="Z25" i="282" s="1"/>
  <c r="L24" i="282"/>
  <c r="H24" i="282"/>
  <c r="C24" i="282"/>
  <c r="BO23" i="282"/>
  <c r="BN23" i="282"/>
  <c r="BM23" i="282"/>
  <c r="BL23" i="282"/>
  <c r="BK23" i="282"/>
  <c r="BJ23" i="282"/>
  <c r="V23" i="282"/>
  <c r="V29" i="282" s="1"/>
  <c r="AB24" i="282" s="1"/>
  <c r="AL24" i="282" s="1"/>
  <c r="AW24" i="282" s="1"/>
  <c r="U23" i="282"/>
  <c r="U29" i="282" s="1"/>
  <c r="AB23" i="282" s="1"/>
  <c r="AL23" i="282" s="1"/>
  <c r="AW23" i="282" s="1"/>
  <c r="R23" i="282"/>
  <c r="R29" i="282" s="1"/>
  <c r="AA24" i="282" s="1"/>
  <c r="AK24" i="282" s="1"/>
  <c r="Q23" i="282"/>
  <c r="Q29" i="282" s="1"/>
  <c r="AA23" i="282" s="1"/>
  <c r="AK23" i="282" s="1"/>
  <c r="N23" i="282"/>
  <c r="N29" i="282" s="1"/>
  <c r="Z24" i="282" s="1"/>
  <c r="M23" i="282"/>
  <c r="M29" i="282" s="1"/>
  <c r="Z23" i="282" s="1"/>
  <c r="L23" i="282"/>
  <c r="H23" i="282"/>
  <c r="C23" i="282"/>
  <c r="BO17" i="282"/>
  <c r="BN17" i="282"/>
  <c r="BM17" i="282"/>
  <c r="BL17" i="282"/>
  <c r="BK17" i="282"/>
  <c r="BJ17" i="282"/>
  <c r="W17" i="282"/>
  <c r="V17" i="282"/>
  <c r="S17" i="282"/>
  <c r="R17" i="282"/>
  <c r="O17" i="282"/>
  <c r="N17" i="282"/>
  <c r="L17" i="282"/>
  <c r="BO16" i="282"/>
  <c r="BN16" i="282"/>
  <c r="BM16" i="282"/>
  <c r="BL16" i="282"/>
  <c r="BK16" i="282"/>
  <c r="BJ16" i="282"/>
  <c r="X16" i="282"/>
  <c r="U16" i="282"/>
  <c r="T16" i="282"/>
  <c r="Q16" i="282"/>
  <c r="P16" i="282"/>
  <c r="M16" i="282"/>
  <c r="L16" i="282"/>
  <c r="BO15" i="282"/>
  <c r="BN15" i="282"/>
  <c r="BM15" i="282"/>
  <c r="BL15" i="282"/>
  <c r="BK15" i="282"/>
  <c r="BJ15" i="282"/>
  <c r="X15" i="282"/>
  <c r="V15" i="282"/>
  <c r="T15" i="282"/>
  <c r="R15" i="282"/>
  <c r="P15" i="282"/>
  <c r="N15" i="282"/>
  <c r="L15" i="282"/>
  <c r="BO14" i="282"/>
  <c r="BN14" i="282"/>
  <c r="BM14" i="282"/>
  <c r="BL14" i="282"/>
  <c r="BK14" i="282"/>
  <c r="BJ14" i="282"/>
  <c r="W14" i="282"/>
  <c r="U14" i="282"/>
  <c r="S14" i="282"/>
  <c r="Q14" i="282"/>
  <c r="O14" i="282"/>
  <c r="M14" i="282"/>
  <c r="L14" i="282"/>
  <c r="BO13" i="282"/>
  <c r="BN13" i="282"/>
  <c r="BM13" i="282"/>
  <c r="BL13" i="282"/>
  <c r="BK13" i="282"/>
  <c r="BJ13" i="282"/>
  <c r="X13" i="282"/>
  <c r="X18" i="282" s="1"/>
  <c r="AB15" i="282" s="1"/>
  <c r="AL15" i="282" s="1"/>
  <c r="AW15" i="282" s="1"/>
  <c r="W13" i="282"/>
  <c r="W18" i="282" s="1"/>
  <c r="AB14" i="282" s="1"/>
  <c r="AL14" i="282" s="1"/>
  <c r="AW14" i="282" s="1"/>
  <c r="T13" i="282"/>
  <c r="T18" i="282" s="1"/>
  <c r="AA15" i="282" s="1"/>
  <c r="AK15" i="282" s="1"/>
  <c r="S13" i="282"/>
  <c r="S18" i="282" s="1"/>
  <c r="AA14" i="282" s="1"/>
  <c r="AK14" i="282" s="1"/>
  <c r="P13" i="282"/>
  <c r="P18" i="282" s="1"/>
  <c r="Z15" i="282" s="1"/>
  <c r="O13" i="282"/>
  <c r="O18" i="282" s="1"/>
  <c r="Z14" i="282" s="1"/>
  <c r="L13" i="282"/>
  <c r="H13" i="282"/>
  <c r="C13" i="282"/>
  <c r="BO12" i="282"/>
  <c r="BN12" i="282"/>
  <c r="BM12" i="282"/>
  <c r="BL12" i="282"/>
  <c r="BK12" i="282"/>
  <c r="BJ12" i="282"/>
  <c r="V12" i="282"/>
  <c r="V18" i="282" s="1"/>
  <c r="AB13" i="282" s="1"/>
  <c r="AL13" i="282" s="1"/>
  <c r="AW13" i="282" s="1"/>
  <c r="U12" i="282"/>
  <c r="U18" i="282" s="1"/>
  <c r="AB12" i="282" s="1"/>
  <c r="AL12" i="282" s="1"/>
  <c r="AW12" i="282" s="1"/>
  <c r="R12" i="282"/>
  <c r="R18" i="282" s="1"/>
  <c r="AA13" i="282" s="1"/>
  <c r="AK13" i="282" s="1"/>
  <c r="Q12" i="282"/>
  <c r="Q18" i="282" s="1"/>
  <c r="AA12" i="282" s="1"/>
  <c r="AK12" i="282" s="1"/>
  <c r="N12" i="282"/>
  <c r="N18" i="282" s="1"/>
  <c r="Z13" i="282" s="1"/>
  <c r="M12" i="282"/>
  <c r="M18" i="282" s="1"/>
  <c r="Z12" i="282" s="1"/>
  <c r="L12" i="282"/>
  <c r="H12" i="282"/>
  <c r="C12" i="282"/>
  <c r="BO94" i="281"/>
  <c r="BN94" i="281"/>
  <c r="BM94" i="281"/>
  <c r="BL94" i="281"/>
  <c r="BK94" i="281"/>
  <c r="BJ94" i="281"/>
  <c r="BO93" i="281"/>
  <c r="BN93" i="281"/>
  <c r="BM93" i="281"/>
  <c r="BL93" i="281"/>
  <c r="BK93" i="281"/>
  <c r="BJ93" i="281"/>
  <c r="BO92" i="281"/>
  <c r="BN92" i="281"/>
  <c r="BM92" i="281"/>
  <c r="BL92" i="281"/>
  <c r="BK92" i="281"/>
  <c r="BJ92" i="281"/>
  <c r="BO91" i="281"/>
  <c r="BN91" i="281"/>
  <c r="BM91" i="281"/>
  <c r="BL91" i="281"/>
  <c r="BK91" i="281"/>
  <c r="BJ91" i="281"/>
  <c r="BO90" i="281"/>
  <c r="BN90" i="281"/>
  <c r="BM90" i="281"/>
  <c r="BL90" i="281"/>
  <c r="BK90" i="281"/>
  <c r="BJ90" i="281"/>
  <c r="BO89" i="281"/>
  <c r="BN89" i="281"/>
  <c r="BM89" i="281"/>
  <c r="BL89" i="281"/>
  <c r="BK89" i="281"/>
  <c r="BJ89" i="281"/>
  <c r="C74" i="281"/>
  <c r="C73" i="281"/>
  <c r="BO72" i="281"/>
  <c r="BN72" i="281"/>
  <c r="BM72" i="281"/>
  <c r="BL72" i="281"/>
  <c r="BK72" i="281"/>
  <c r="BJ72" i="281"/>
  <c r="W72" i="281"/>
  <c r="V72" i="281"/>
  <c r="S72" i="281"/>
  <c r="R72" i="281"/>
  <c r="O72" i="281"/>
  <c r="N72" i="281"/>
  <c r="L72" i="281"/>
  <c r="BO71" i="281"/>
  <c r="BN71" i="281"/>
  <c r="BM71" i="281"/>
  <c r="BL71" i="281"/>
  <c r="BK71" i="281"/>
  <c r="BJ71" i="281"/>
  <c r="X71" i="281"/>
  <c r="U71" i="281"/>
  <c r="T71" i="281"/>
  <c r="Q71" i="281"/>
  <c r="P71" i="281"/>
  <c r="M71" i="281"/>
  <c r="L71" i="281"/>
  <c r="BO70" i="281"/>
  <c r="BN70" i="281"/>
  <c r="BM70" i="281"/>
  <c r="BL70" i="281"/>
  <c r="BK70" i="281"/>
  <c r="BJ70" i="281"/>
  <c r="X70" i="281"/>
  <c r="V70" i="281"/>
  <c r="T70" i="281"/>
  <c r="R70" i="281"/>
  <c r="P70" i="281"/>
  <c r="N70" i="281"/>
  <c r="L70" i="281"/>
  <c r="BO69" i="281"/>
  <c r="BN69" i="281"/>
  <c r="BM69" i="281"/>
  <c r="BL69" i="281"/>
  <c r="BK69" i="281"/>
  <c r="BJ69" i="281"/>
  <c r="W69" i="281"/>
  <c r="U69" i="281"/>
  <c r="S69" i="281"/>
  <c r="Q69" i="281"/>
  <c r="O69" i="281"/>
  <c r="M69" i="281"/>
  <c r="L69" i="281"/>
  <c r="BO68" i="281"/>
  <c r="BN68" i="281"/>
  <c r="BM68" i="281"/>
  <c r="BL68" i="281"/>
  <c r="BK68" i="281"/>
  <c r="BJ68" i="281"/>
  <c r="X68" i="281"/>
  <c r="W68" i="281"/>
  <c r="T68" i="281"/>
  <c r="S68" i="281"/>
  <c r="P68" i="281"/>
  <c r="O68" i="281"/>
  <c r="L68" i="281"/>
  <c r="H68" i="281"/>
  <c r="AI70" i="281" s="1"/>
  <c r="C68" i="281"/>
  <c r="BO67" i="281"/>
  <c r="BN67" i="281"/>
  <c r="BM67" i="281"/>
  <c r="BL67" i="281"/>
  <c r="BK67" i="281"/>
  <c r="BJ67" i="281"/>
  <c r="V67" i="281"/>
  <c r="V73" i="281" s="1"/>
  <c r="AB68" i="281" s="1"/>
  <c r="U67" i="281"/>
  <c r="U73" i="281" s="1"/>
  <c r="AB67" i="281" s="1"/>
  <c r="R67" i="281"/>
  <c r="R73" i="281" s="1"/>
  <c r="AA68" i="281" s="1"/>
  <c r="Q67" i="281"/>
  <c r="Q73" i="281" s="1"/>
  <c r="AA67" i="281" s="1"/>
  <c r="N67" i="281"/>
  <c r="N73" i="281" s="1"/>
  <c r="Z68" i="281" s="1"/>
  <c r="M67" i="281"/>
  <c r="M73" i="281" s="1"/>
  <c r="Z67" i="281" s="1"/>
  <c r="L67" i="281"/>
  <c r="H67" i="281"/>
  <c r="C67" i="281"/>
  <c r="C62" i="281"/>
  <c r="BO61" i="281"/>
  <c r="BN61" i="281"/>
  <c r="BM61" i="281"/>
  <c r="BL61" i="281"/>
  <c r="BK61" i="281"/>
  <c r="BJ61" i="281"/>
  <c r="W61" i="281"/>
  <c r="V61" i="281"/>
  <c r="S61" i="281"/>
  <c r="R61" i="281"/>
  <c r="O61" i="281"/>
  <c r="N61" i="281"/>
  <c r="L61" i="281"/>
  <c r="BO60" i="281"/>
  <c r="BN60" i="281"/>
  <c r="BM60" i="281"/>
  <c r="BL60" i="281"/>
  <c r="BK60" i="281"/>
  <c r="BJ60" i="281"/>
  <c r="X60" i="281"/>
  <c r="U60" i="281"/>
  <c r="T60" i="281"/>
  <c r="Q60" i="281"/>
  <c r="P60" i="281"/>
  <c r="M60" i="281"/>
  <c r="L60" i="281"/>
  <c r="BO59" i="281"/>
  <c r="BN59" i="281"/>
  <c r="BM59" i="281"/>
  <c r="BL59" i="281"/>
  <c r="BK59" i="281"/>
  <c r="BJ59" i="281"/>
  <c r="X59" i="281"/>
  <c r="V59" i="281"/>
  <c r="T59" i="281"/>
  <c r="R59" i="281"/>
  <c r="P59" i="281"/>
  <c r="N59" i="281"/>
  <c r="L59" i="281"/>
  <c r="BO58" i="281"/>
  <c r="BN58" i="281"/>
  <c r="BM58" i="281"/>
  <c r="BL58" i="281"/>
  <c r="BK58" i="281"/>
  <c r="BJ58" i="281"/>
  <c r="W58" i="281"/>
  <c r="U58" i="281"/>
  <c r="S58" i="281"/>
  <c r="Q58" i="281"/>
  <c r="O58" i="281"/>
  <c r="M58" i="281"/>
  <c r="L58" i="281"/>
  <c r="BO57" i="281"/>
  <c r="BN57" i="281"/>
  <c r="BM57" i="281"/>
  <c r="BL57" i="281"/>
  <c r="BK57" i="281"/>
  <c r="BJ57" i="281"/>
  <c r="X57" i="281"/>
  <c r="X62" i="281" s="1"/>
  <c r="AB59" i="281" s="1"/>
  <c r="W57" i="281"/>
  <c r="W62" i="281" s="1"/>
  <c r="AB58" i="281" s="1"/>
  <c r="T57" i="281"/>
  <c r="T62" i="281" s="1"/>
  <c r="AA59" i="281" s="1"/>
  <c r="S57" i="281"/>
  <c r="S62" i="281" s="1"/>
  <c r="AA58" i="281" s="1"/>
  <c r="P57" i="281"/>
  <c r="P62" i="281" s="1"/>
  <c r="Z59" i="281" s="1"/>
  <c r="O57" i="281"/>
  <c r="O62" i="281" s="1"/>
  <c r="Z58" i="281" s="1"/>
  <c r="L57" i="281"/>
  <c r="H57" i="281"/>
  <c r="C57" i="281"/>
  <c r="BO56" i="281"/>
  <c r="BN56" i="281"/>
  <c r="BM56" i="281"/>
  <c r="BL56" i="281"/>
  <c r="BK56" i="281"/>
  <c r="BJ56" i="281"/>
  <c r="V56" i="281"/>
  <c r="V62" i="281" s="1"/>
  <c r="AB57" i="281" s="1"/>
  <c r="U56" i="281"/>
  <c r="U62" i="281" s="1"/>
  <c r="AB56" i="281" s="1"/>
  <c r="R56" i="281"/>
  <c r="R62" i="281" s="1"/>
  <c r="AA57" i="281" s="1"/>
  <c r="Q56" i="281"/>
  <c r="Q62" i="281" s="1"/>
  <c r="AA56" i="281" s="1"/>
  <c r="N56" i="281"/>
  <c r="N62" i="281" s="1"/>
  <c r="Z57" i="281" s="1"/>
  <c r="M56" i="281"/>
  <c r="M62" i="281" s="1"/>
  <c r="Z56" i="281" s="1"/>
  <c r="L56" i="281"/>
  <c r="H56" i="281"/>
  <c r="C56" i="281"/>
  <c r="C51" i="281"/>
  <c r="BO50" i="281"/>
  <c r="BN50" i="281"/>
  <c r="BM50" i="281"/>
  <c r="BL50" i="281"/>
  <c r="BK50" i="281"/>
  <c r="BJ50" i="281"/>
  <c r="W50" i="281"/>
  <c r="V50" i="281"/>
  <c r="S50" i="281"/>
  <c r="R50" i="281"/>
  <c r="O50" i="281"/>
  <c r="N50" i="281"/>
  <c r="L50" i="281"/>
  <c r="BO49" i="281"/>
  <c r="BN49" i="281"/>
  <c r="BM49" i="281"/>
  <c r="BL49" i="281"/>
  <c r="BK49" i="281"/>
  <c r="BJ49" i="281"/>
  <c r="X49" i="281"/>
  <c r="U49" i="281"/>
  <c r="T49" i="281"/>
  <c r="Q49" i="281"/>
  <c r="P49" i="281"/>
  <c r="M49" i="281"/>
  <c r="L49" i="281"/>
  <c r="BO48" i="281"/>
  <c r="BN48" i="281"/>
  <c r="BM48" i="281"/>
  <c r="BL48" i="281"/>
  <c r="BK48" i="281"/>
  <c r="BJ48" i="281"/>
  <c r="X48" i="281"/>
  <c r="V48" i="281"/>
  <c r="T48" i="281"/>
  <c r="R48" i="281"/>
  <c r="P48" i="281"/>
  <c r="N48" i="281"/>
  <c r="L48" i="281"/>
  <c r="BO47" i="281"/>
  <c r="BN47" i="281"/>
  <c r="BM47" i="281"/>
  <c r="BL47" i="281"/>
  <c r="BK47" i="281"/>
  <c r="BJ47" i="281"/>
  <c r="W47" i="281"/>
  <c r="U47" i="281"/>
  <c r="S47" i="281"/>
  <c r="Q47" i="281"/>
  <c r="O47" i="281"/>
  <c r="M47" i="281"/>
  <c r="L47" i="281"/>
  <c r="BO46" i="281"/>
  <c r="BN46" i="281"/>
  <c r="BM46" i="281"/>
  <c r="BL46" i="281"/>
  <c r="BK46" i="281"/>
  <c r="BJ46" i="281"/>
  <c r="X46" i="281"/>
  <c r="X51" i="281" s="1"/>
  <c r="AB48" i="281" s="1"/>
  <c r="W46" i="281"/>
  <c r="W51" i="281" s="1"/>
  <c r="AB47" i="281" s="1"/>
  <c r="T46" i="281"/>
  <c r="T51" i="281" s="1"/>
  <c r="AA48" i="281" s="1"/>
  <c r="S46" i="281"/>
  <c r="S51" i="281" s="1"/>
  <c r="AA47" i="281" s="1"/>
  <c r="P46" i="281"/>
  <c r="P51" i="281" s="1"/>
  <c r="Z48" i="281" s="1"/>
  <c r="O46" i="281"/>
  <c r="O51" i="281" s="1"/>
  <c r="Z47" i="281" s="1"/>
  <c r="L46" i="281"/>
  <c r="H46" i="281"/>
  <c r="C46" i="281"/>
  <c r="BO45" i="281"/>
  <c r="BN45" i="281"/>
  <c r="BM45" i="281"/>
  <c r="BL45" i="281"/>
  <c r="BK45" i="281"/>
  <c r="BJ45" i="281"/>
  <c r="V45" i="281"/>
  <c r="V51" i="281" s="1"/>
  <c r="AB46" i="281" s="1"/>
  <c r="U45" i="281"/>
  <c r="U51" i="281" s="1"/>
  <c r="AB45" i="281" s="1"/>
  <c r="R45" i="281"/>
  <c r="R51" i="281" s="1"/>
  <c r="AA46" i="281" s="1"/>
  <c r="Q45" i="281"/>
  <c r="Q51" i="281" s="1"/>
  <c r="AA45" i="281" s="1"/>
  <c r="N45" i="281"/>
  <c r="N51" i="281" s="1"/>
  <c r="Z46" i="281" s="1"/>
  <c r="M45" i="281"/>
  <c r="M51" i="281" s="1"/>
  <c r="Z45" i="281" s="1"/>
  <c r="L45" i="281"/>
  <c r="H45" i="281"/>
  <c r="C45" i="281"/>
  <c r="C40" i="281"/>
  <c r="BO39" i="281"/>
  <c r="BN39" i="281"/>
  <c r="BM39" i="281"/>
  <c r="BL39" i="281"/>
  <c r="BK39" i="281"/>
  <c r="BJ39" i="281"/>
  <c r="W39" i="281"/>
  <c r="V39" i="281"/>
  <c r="S39" i="281"/>
  <c r="R39" i="281"/>
  <c r="O39" i="281"/>
  <c r="N39" i="281"/>
  <c r="L39" i="281"/>
  <c r="BO38" i="281"/>
  <c r="BN38" i="281"/>
  <c r="BM38" i="281"/>
  <c r="BL38" i="281"/>
  <c r="BK38" i="281"/>
  <c r="BJ38" i="281"/>
  <c r="X38" i="281"/>
  <c r="U38" i="281"/>
  <c r="T38" i="281"/>
  <c r="Q38" i="281"/>
  <c r="P38" i="281"/>
  <c r="M38" i="281"/>
  <c r="L38" i="281"/>
  <c r="BO37" i="281"/>
  <c r="BN37" i="281"/>
  <c r="BM37" i="281"/>
  <c r="BL37" i="281"/>
  <c r="BK37" i="281"/>
  <c r="BJ37" i="281"/>
  <c r="X37" i="281"/>
  <c r="V37" i="281"/>
  <c r="T37" i="281"/>
  <c r="R37" i="281"/>
  <c r="P37" i="281"/>
  <c r="N37" i="281"/>
  <c r="L37" i="281"/>
  <c r="BO36" i="281"/>
  <c r="BN36" i="281"/>
  <c r="BM36" i="281"/>
  <c r="BL36" i="281"/>
  <c r="BK36" i="281"/>
  <c r="BJ36" i="281"/>
  <c r="W36" i="281"/>
  <c r="U36" i="281"/>
  <c r="S36" i="281"/>
  <c r="Q36" i="281"/>
  <c r="O36" i="281"/>
  <c r="M36" i="281"/>
  <c r="L36" i="281"/>
  <c r="BO35" i="281"/>
  <c r="BN35" i="281"/>
  <c r="BM35" i="281"/>
  <c r="BL35" i="281"/>
  <c r="BK35" i="281"/>
  <c r="BJ35" i="281"/>
  <c r="X35" i="281"/>
  <c r="X40" i="281" s="1"/>
  <c r="AB37" i="281" s="1"/>
  <c r="W35" i="281"/>
  <c r="W40" i="281" s="1"/>
  <c r="AB36" i="281" s="1"/>
  <c r="T35" i="281"/>
  <c r="T40" i="281" s="1"/>
  <c r="AA37" i="281" s="1"/>
  <c r="S35" i="281"/>
  <c r="S40" i="281" s="1"/>
  <c r="AA36" i="281" s="1"/>
  <c r="P35" i="281"/>
  <c r="P40" i="281" s="1"/>
  <c r="Z37" i="281" s="1"/>
  <c r="O35" i="281"/>
  <c r="O40" i="281" s="1"/>
  <c r="Z36" i="281" s="1"/>
  <c r="L35" i="281"/>
  <c r="H35" i="281"/>
  <c r="C35" i="281"/>
  <c r="AI36" i="281" s="1"/>
  <c r="BO34" i="281"/>
  <c r="BN34" i="281"/>
  <c r="BM34" i="281"/>
  <c r="BL34" i="281"/>
  <c r="BK34" i="281"/>
  <c r="BJ34" i="281"/>
  <c r="V34" i="281"/>
  <c r="V40" i="281" s="1"/>
  <c r="AB35" i="281" s="1"/>
  <c r="U34" i="281"/>
  <c r="U40" i="281" s="1"/>
  <c r="AB34" i="281" s="1"/>
  <c r="R34" i="281"/>
  <c r="R40" i="281" s="1"/>
  <c r="AA35" i="281" s="1"/>
  <c r="Q34" i="281"/>
  <c r="Q40" i="281" s="1"/>
  <c r="AA34" i="281" s="1"/>
  <c r="N34" i="281"/>
  <c r="N40" i="281" s="1"/>
  <c r="Z35" i="281" s="1"/>
  <c r="M34" i="281"/>
  <c r="M40" i="281" s="1"/>
  <c r="Z34" i="281" s="1"/>
  <c r="L34" i="281"/>
  <c r="H34" i="281"/>
  <c r="C34" i="281"/>
  <c r="C29" i="281"/>
  <c r="BO28" i="281"/>
  <c r="BN28" i="281"/>
  <c r="BM28" i="281"/>
  <c r="BL28" i="281"/>
  <c r="BK28" i="281"/>
  <c r="BJ28" i="281"/>
  <c r="W28" i="281"/>
  <c r="V28" i="281"/>
  <c r="S28" i="281"/>
  <c r="R28" i="281"/>
  <c r="O28" i="281"/>
  <c r="N28" i="281"/>
  <c r="L28" i="281"/>
  <c r="BO27" i="281"/>
  <c r="BN27" i="281"/>
  <c r="BM27" i="281"/>
  <c r="BL27" i="281"/>
  <c r="BK27" i="281"/>
  <c r="BJ27" i="281"/>
  <c r="X27" i="281"/>
  <c r="U27" i="281"/>
  <c r="T27" i="281"/>
  <c r="Q27" i="281"/>
  <c r="P27" i="281"/>
  <c r="M27" i="281"/>
  <c r="L27" i="281"/>
  <c r="BO26" i="281"/>
  <c r="BN26" i="281"/>
  <c r="BM26" i="281"/>
  <c r="BL26" i="281"/>
  <c r="BK26" i="281"/>
  <c r="BJ26" i="281"/>
  <c r="X26" i="281"/>
  <c r="V26" i="281"/>
  <c r="T26" i="281"/>
  <c r="R26" i="281"/>
  <c r="P26" i="281"/>
  <c r="N26" i="281"/>
  <c r="L26" i="281"/>
  <c r="BO25" i="281"/>
  <c r="BN25" i="281"/>
  <c r="BM25" i="281"/>
  <c r="BL25" i="281"/>
  <c r="BK25" i="281"/>
  <c r="BJ25" i="281"/>
  <c r="W25" i="281"/>
  <c r="U25" i="281"/>
  <c r="S25" i="281"/>
  <c r="Q25" i="281"/>
  <c r="O25" i="281"/>
  <c r="M25" i="281"/>
  <c r="L25" i="281"/>
  <c r="BO24" i="281"/>
  <c r="BN24" i="281"/>
  <c r="BM24" i="281"/>
  <c r="BL24" i="281"/>
  <c r="BK24" i="281"/>
  <c r="BJ24" i="281"/>
  <c r="X24" i="281"/>
  <c r="X29" i="281" s="1"/>
  <c r="AB26" i="281" s="1"/>
  <c r="W24" i="281"/>
  <c r="W29" i="281" s="1"/>
  <c r="AB25" i="281" s="1"/>
  <c r="T24" i="281"/>
  <c r="T29" i="281" s="1"/>
  <c r="AA26" i="281" s="1"/>
  <c r="S24" i="281"/>
  <c r="S29" i="281" s="1"/>
  <c r="AA25" i="281" s="1"/>
  <c r="P24" i="281"/>
  <c r="P29" i="281" s="1"/>
  <c r="Z26" i="281" s="1"/>
  <c r="O24" i="281"/>
  <c r="O29" i="281" s="1"/>
  <c r="Z25" i="281" s="1"/>
  <c r="L24" i="281"/>
  <c r="H24" i="281"/>
  <c r="C24" i="281"/>
  <c r="BO23" i="281"/>
  <c r="BN23" i="281"/>
  <c r="BM23" i="281"/>
  <c r="BL23" i="281"/>
  <c r="BK23" i="281"/>
  <c r="BJ23" i="281"/>
  <c r="V23" i="281"/>
  <c r="V29" i="281" s="1"/>
  <c r="AB24" i="281" s="1"/>
  <c r="U23" i="281"/>
  <c r="U29" i="281" s="1"/>
  <c r="AB23" i="281" s="1"/>
  <c r="R23" i="281"/>
  <c r="R29" i="281" s="1"/>
  <c r="AA24" i="281" s="1"/>
  <c r="Q23" i="281"/>
  <c r="Q29" i="281" s="1"/>
  <c r="AA23" i="281" s="1"/>
  <c r="N23" i="281"/>
  <c r="N29" i="281" s="1"/>
  <c r="Z24" i="281" s="1"/>
  <c r="M23" i="281"/>
  <c r="M29" i="281" s="1"/>
  <c r="Z23" i="281" s="1"/>
  <c r="L23" i="281"/>
  <c r="H23" i="281"/>
  <c r="C23" i="281"/>
  <c r="C18" i="281"/>
  <c r="BO17" i="281"/>
  <c r="BN17" i="281"/>
  <c r="BM17" i="281"/>
  <c r="BL17" i="281"/>
  <c r="BK17" i="281"/>
  <c r="BJ17" i="281"/>
  <c r="W17" i="281"/>
  <c r="V17" i="281"/>
  <c r="S17" i="281"/>
  <c r="R17" i="281"/>
  <c r="O17" i="281"/>
  <c r="N17" i="281"/>
  <c r="L17" i="281"/>
  <c r="BO16" i="281"/>
  <c r="BN16" i="281"/>
  <c r="BM16" i="281"/>
  <c r="BL16" i="281"/>
  <c r="BK16" i="281"/>
  <c r="BJ16" i="281"/>
  <c r="X16" i="281"/>
  <c r="U16" i="281"/>
  <c r="T16" i="281"/>
  <c r="Q16" i="281"/>
  <c r="P16" i="281"/>
  <c r="M16" i="281"/>
  <c r="L16" i="281"/>
  <c r="BO15" i="281"/>
  <c r="BN15" i="281"/>
  <c r="BM15" i="281"/>
  <c r="BL15" i="281"/>
  <c r="BK15" i="281"/>
  <c r="BJ15" i="281"/>
  <c r="X15" i="281"/>
  <c r="V15" i="281"/>
  <c r="T15" i="281"/>
  <c r="R15" i="281"/>
  <c r="P15" i="281"/>
  <c r="N15" i="281"/>
  <c r="L15" i="281"/>
  <c r="BO14" i="281"/>
  <c r="BN14" i="281"/>
  <c r="BM14" i="281"/>
  <c r="BL14" i="281"/>
  <c r="BK14" i="281"/>
  <c r="BJ14" i="281"/>
  <c r="W14" i="281"/>
  <c r="U14" i="281"/>
  <c r="S14" i="281"/>
  <c r="Q14" i="281"/>
  <c r="O14" i="281"/>
  <c r="M14" i="281"/>
  <c r="L14" i="281"/>
  <c r="BO13" i="281"/>
  <c r="BN13" i="281"/>
  <c r="BM13" i="281"/>
  <c r="BL13" i="281"/>
  <c r="BK13" i="281"/>
  <c r="BJ13" i="281"/>
  <c r="X13" i="281"/>
  <c r="X18" i="281" s="1"/>
  <c r="AB15" i="281" s="1"/>
  <c r="W13" i="281"/>
  <c r="W18" i="281" s="1"/>
  <c r="AB14" i="281" s="1"/>
  <c r="T13" i="281"/>
  <c r="T18" i="281" s="1"/>
  <c r="AA15" i="281" s="1"/>
  <c r="S13" i="281"/>
  <c r="S18" i="281" s="1"/>
  <c r="AA14" i="281" s="1"/>
  <c r="P13" i="281"/>
  <c r="P18" i="281" s="1"/>
  <c r="Z15" i="281" s="1"/>
  <c r="O13" i="281"/>
  <c r="O18" i="281" s="1"/>
  <c r="Z14" i="281" s="1"/>
  <c r="L13" i="281"/>
  <c r="H13" i="281"/>
  <c r="AI15" i="281" s="1"/>
  <c r="C13" i="281"/>
  <c r="BO12" i="281"/>
  <c r="BN12" i="281"/>
  <c r="BM12" i="281"/>
  <c r="BL12" i="281"/>
  <c r="BK12" i="281"/>
  <c r="BJ12" i="281"/>
  <c r="V12" i="281"/>
  <c r="V18" i="281" s="1"/>
  <c r="AB13" i="281" s="1"/>
  <c r="U12" i="281"/>
  <c r="U18" i="281" s="1"/>
  <c r="AB12" i="281" s="1"/>
  <c r="R12" i="281"/>
  <c r="R18" i="281" s="1"/>
  <c r="AA13" i="281" s="1"/>
  <c r="Q12" i="281"/>
  <c r="Q18" i="281" s="1"/>
  <c r="AA12" i="281" s="1"/>
  <c r="N12" i="281"/>
  <c r="N18" i="281" s="1"/>
  <c r="Z13" i="281" s="1"/>
  <c r="M12" i="281"/>
  <c r="M18" i="281" s="1"/>
  <c r="Z12" i="281" s="1"/>
  <c r="L12" i="281"/>
  <c r="H12" i="281"/>
  <c r="C12" i="281"/>
  <c r="BO94" i="280"/>
  <c r="BN94" i="280"/>
  <c r="BM94" i="280"/>
  <c r="BL94" i="280"/>
  <c r="BK94" i="280"/>
  <c r="BJ94" i="280"/>
  <c r="BO93" i="280"/>
  <c r="BN93" i="280"/>
  <c r="BM93" i="280"/>
  <c r="BL93" i="280"/>
  <c r="BK93" i="280"/>
  <c r="BJ93" i="280"/>
  <c r="BO92" i="280"/>
  <c r="BN92" i="280"/>
  <c r="BM92" i="280"/>
  <c r="BL92" i="280"/>
  <c r="BK92" i="280"/>
  <c r="BJ92" i="280"/>
  <c r="BO91" i="280"/>
  <c r="BN91" i="280"/>
  <c r="BM91" i="280"/>
  <c r="BL91" i="280"/>
  <c r="BK91" i="280"/>
  <c r="BJ91" i="280"/>
  <c r="BO90" i="280"/>
  <c r="BN90" i="280"/>
  <c r="BM90" i="280"/>
  <c r="BL90" i="280"/>
  <c r="BK90" i="280"/>
  <c r="BJ90" i="280"/>
  <c r="BO89" i="280"/>
  <c r="BN89" i="280"/>
  <c r="BM89" i="280"/>
  <c r="BL89" i="280"/>
  <c r="BK89" i="280"/>
  <c r="BJ89" i="280"/>
  <c r="C74" i="280"/>
  <c r="BO72" i="280"/>
  <c r="BN72" i="280"/>
  <c r="BM72" i="280"/>
  <c r="BL72" i="280"/>
  <c r="BK72" i="280"/>
  <c r="BJ72" i="280"/>
  <c r="W72" i="280"/>
  <c r="V72" i="280"/>
  <c r="S72" i="280"/>
  <c r="R72" i="280"/>
  <c r="O72" i="280"/>
  <c r="N72" i="280"/>
  <c r="L72" i="280"/>
  <c r="BO71" i="280"/>
  <c r="BN71" i="280"/>
  <c r="BM71" i="280"/>
  <c r="BL71" i="280"/>
  <c r="BK71" i="280"/>
  <c r="BJ71" i="280"/>
  <c r="X71" i="280"/>
  <c r="U71" i="280"/>
  <c r="T71" i="280"/>
  <c r="Q71" i="280"/>
  <c r="P71" i="280"/>
  <c r="M71" i="280"/>
  <c r="L71" i="280"/>
  <c r="BO70" i="280"/>
  <c r="BN70" i="280"/>
  <c r="BM70" i="280"/>
  <c r="BL70" i="280"/>
  <c r="BK70" i="280"/>
  <c r="BJ70" i="280"/>
  <c r="X70" i="280"/>
  <c r="V70" i="280"/>
  <c r="T70" i="280"/>
  <c r="R70" i="280"/>
  <c r="P70" i="280"/>
  <c r="N70" i="280"/>
  <c r="L70" i="280"/>
  <c r="BO69" i="280"/>
  <c r="BN69" i="280"/>
  <c r="BM69" i="280"/>
  <c r="BL69" i="280"/>
  <c r="BK69" i="280"/>
  <c r="BJ69" i="280"/>
  <c r="W69" i="280"/>
  <c r="U69" i="280"/>
  <c r="S69" i="280"/>
  <c r="Q69" i="280"/>
  <c r="O69" i="280"/>
  <c r="M69" i="280"/>
  <c r="L69" i="280"/>
  <c r="BO68" i="280"/>
  <c r="BN68" i="280"/>
  <c r="BM68" i="280"/>
  <c r="BL68" i="280"/>
  <c r="BK68" i="280"/>
  <c r="BJ68" i="280"/>
  <c r="X68" i="280"/>
  <c r="W68" i="280"/>
  <c r="T68" i="280"/>
  <c r="S68" i="280"/>
  <c r="P68" i="280"/>
  <c r="O68" i="280"/>
  <c r="L68" i="280"/>
  <c r="H68" i="280"/>
  <c r="C68" i="280"/>
  <c r="BO67" i="280"/>
  <c r="BN67" i="280"/>
  <c r="BM67" i="280"/>
  <c r="BL67" i="280"/>
  <c r="BK67" i="280"/>
  <c r="BJ67" i="280"/>
  <c r="V67" i="280"/>
  <c r="V73" i="280" s="1"/>
  <c r="AB68" i="280" s="1"/>
  <c r="AL68" i="280" s="1"/>
  <c r="AW68" i="280" s="1"/>
  <c r="U67" i="280"/>
  <c r="U73" i="280" s="1"/>
  <c r="AB67" i="280" s="1"/>
  <c r="AL67" i="280" s="1"/>
  <c r="AW67" i="280" s="1"/>
  <c r="R67" i="280"/>
  <c r="R73" i="280" s="1"/>
  <c r="AA68" i="280" s="1"/>
  <c r="AK68" i="280" s="1"/>
  <c r="Q67" i="280"/>
  <c r="Q73" i="280" s="1"/>
  <c r="AA67" i="280" s="1"/>
  <c r="AK67" i="280" s="1"/>
  <c r="N67" i="280"/>
  <c r="N73" i="280" s="1"/>
  <c r="Z68" i="280" s="1"/>
  <c r="M67" i="280"/>
  <c r="M73" i="280" s="1"/>
  <c r="Z67" i="280" s="1"/>
  <c r="L67" i="280"/>
  <c r="H67" i="280"/>
  <c r="C67" i="280"/>
  <c r="BO61" i="280"/>
  <c r="BN61" i="280"/>
  <c r="BM61" i="280"/>
  <c r="BL61" i="280"/>
  <c r="BK61" i="280"/>
  <c r="BJ61" i="280"/>
  <c r="W61" i="280"/>
  <c r="V61" i="280"/>
  <c r="S61" i="280"/>
  <c r="R61" i="280"/>
  <c r="O61" i="280"/>
  <c r="N61" i="280"/>
  <c r="L61" i="280"/>
  <c r="BO60" i="280"/>
  <c r="BN60" i="280"/>
  <c r="BM60" i="280"/>
  <c r="BL60" i="280"/>
  <c r="BK60" i="280"/>
  <c r="BJ60" i="280"/>
  <c r="X60" i="280"/>
  <c r="U60" i="280"/>
  <c r="T60" i="280"/>
  <c r="Q60" i="280"/>
  <c r="P60" i="280"/>
  <c r="M60" i="280"/>
  <c r="L60" i="280"/>
  <c r="BO59" i="280"/>
  <c r="BN59" i="280"/>
  <c r="BM59" i="280"/>
  <c r="BL59" i="280"/>
  <c r="BK59" i="280"/>
  <c r="BJ59" i="280"/>
  <c r="X59" i="280"/>
  <c r="V59" i="280"/>
  <c r="T59" i="280"/>
  <c r="R59" i="280"/>
  <c r="P59" i="280"/>
  <c r="N59" i="280"/>
  <c r="L59" i="280"/>
  <c r="BO58" i="280"/>
  <c r="BN58" i="280"/>
  <c r="BM58" i="280"/>
  <c r="BL58" i="280"/>
  <c r="BK58" i="280"/>
  <c r="BJ58" i="280"/>
  <c r="W58" i="280"/>
  <c r="U58" i="280"/>
  <c r="S58" i="280"/>
  <c r="Q58" i="280"/>
  <c r="O58" i="280"/>
  <c r="M58" i="280"/>
  <c r="L58" i="280"/>
  <c r="BO57" i="280"/>
  <c r="BN57" i="280"/>
  <c r="BM57" i="280"/>
  <c r="BL57" i="280"/>
  <c r="BK57" i="280"/>
  <c r="BJ57" i="280"/>
  <c r="X57" i="280"/>
  <c r="X62" i="280" s="1"/>
  <c r="AB59" i="280" s="1"/>
  <c r="AL59" i="280" s="1"/>
  <c r="AW59" i="280" s="1"/>
  <c r="W57" i="280"/>
  <c r="W62" i="280" s="1"/>
  <c r="AB58" i="280" s="1"/>
  <c r="AL58" i="280" s="1"/>
  <c r="AW58" i="280" s="1"/>
  <c r="T57" i="280"/>
  <c r="T62" i="280" s="1"/>
  <c r="AA59" i="280" s="1"/>
  <c r="AK59" i="280" s="1"/>
  <c r="S57" i="280"/>
  <c r="S62" i="280" s="1"/>
  <c r="AA58" i="280" s="1"/>
  <c r="AK58" i="280" s="1"/>
  <c r="P57" i="280"/>
  <c r="P62" i="280" s="1"/>
  <c r="Z59" i="280" s="1"/>
  <c r="O57" i="280"/>
  <c r="O62" i="280" s="1"/>
  <c r="Z58" i="280" s="1"/>
  <c r="L57" i="280"/>
  <c r="H57" i="280"/>
  <c r="C57" i="280"/>
  <c r="BO56" i="280"/>
  <c r="BN56" i="280"/>
  <c r="BM56" i="280"/>
  <c r="BL56" i="280"/>
  <c r="BK56" i="280"/>
  <c r="BJ56" i="280"/>
  <c r="V56" i="280"/>
  <c r="V62" i="280" s="1"/>
  <c r="AB57" i="280" s="1"/>
  <c r="AL57" i="280" s="1"/>
  <c r="AW57" i="280" s="1"/>
  <c r="U56" i="280"/>
  <c r="U62" i="280" s="1"/>
  <c r="AB56" i="280" s="1"/>
  <c r="AL56" i="280" s="1"/>
  <c r="AW56" i="280" s="1"/>
  <c r="R56" i="280"/>
  <c r="R62" i="280" s="1"/>
  <c r="AA57" i="280" s="1"/>
  <c r="AK57" i="280" s="1"/>
  <c r="Q56" i="280"/>
  <c r="Q62" i="280" s="1"/>
  <c r="AA56" i="280" s="1"/>
  <c r="AK56" i="280" s="1"/>
  <c r="N56" i="280"/>
  <c r="N62" i="280" s="1"/>
  <c r="Z57" i="280" s="1"/>
  <c r="M56" i="280"/>
  <c r="M62" i="280" s="1"/>
  <c r="Z56" i="280" s="1"/>
  <c r="L56" i="280"/>
  <c r="H56" i="280"/>
  <c r="C56" i="280"/>
  <c r="BO50" i="280"/>
  <c r="BN50" i="280"/>
  <c r="BM50" i="280"/>
  <c r="BL50" i="280"/>
  <c r="BK50" i="280"/>
  <c r="BJ50" i="280"/>
  <c r="W50" i="280"/>
  <c r="V50" i="280"/>
  <c r="S50" i="280"/>
  <c r="R50" i="280"/>
  <c r="O50" i="280"/>
  <c r="N50" i="280"/>
  <c r="L50" i="280"/>
  <c r="BO49" i="280"/>
  <c r="BN49" i="280"/>
  <c r="BM49" i="280"/>
  <c r="BL49" i="280"/>
  <c r="BK49" i="280"/>
  <c r="BJ49" i="280"/>
  <c r="X49" i="280"/>
  <c r="U49" i="280"/>
  <c r="T49" i="280"/>
  <c r="Q49" i="280"/>
  <c r="P49" i="280"/>
  <c r="M49" i="280"/>
  <c r="L49" i="280"/>
  <c r="BO48" i="280"/>
  <c r="BN48" i="280"/>
  <c r="BM48" i="280"/>
  <c r="BL48" i="280"/>
  <c r="BK48" i="280"/>
  <c r="BJ48" i="280"/>
  <c r="X48" i="280"/>
  <c r="V48" i="280"/>
  <c r="T48" i="280"/>
  <c r="R48" i="280"/>
  <c r="P48" i="280"/>
  <c r="N48" i="280"/>
  <c r="L48" i="280"/>
  <c r="BO47" i="280"/>
  <c r="BN47" i="280"/>
  <c r="BM47" i="280"/>
  <c r="BL47" i="280"/>
  <c r="BK47" i="280"/>
  <c r="BJ47" i="280"/>
  <c r="W47" i="280"/>
  <c r="U47" i="280"/>
  <c r="S47" i="280"/>
  <c r="Q47" i="280"/>
  <c r="O47" i="280"/>
  <c r="M47" i="280"/>
  <c r="L47" i="280"/>
  <c r="BO46" i="280"/>
  <c r="BN46" i="280"/>
  <c r="BM46" i="280"/>
  <c r="BL46" i="280"/>
  <c r="BK46" i="280"/>
  <c r="BJ46" i="280"/>
  <c r="X46" i="280"/>
  <c r="X51" i="280" s="1"/>
  <c r="AB48" i="280" s="1"/>
  <c r="AL48" i="280" s="1"/>
  <c r="AW48" i="280" s="1"/>
  <c r="W46" i="280"/>
  <c r="W51" i="280" s="1"/>
  <c r="AB47" i="280" s="1"/>
  <c r="AL47" i="280" s="1"/>
  <c r="AW47" i="280" s="1"/>
  <c r="T46" i="280"/>
  <c r="T51" i="280" s="1"/>
  <c r="AA48" i="280" s="1"/>
  <c r="AK48" i="280" s="1"/>
  <c r="S46" i="280"/>
  <c r="S51" i="280" s="1"/>
  <c r="AA47" i="280" s="1"/>
  <c r="AK47" i="280" s="1"/>
  <c r="P46" i="280"/>
  <c r="P51" i="280" s="1"/>
  <c r="Z48" i="280" s="1"/>
  <c r="O46" i="280"/>
  <c r="O51" i="280" s="1"/>
  <c r="Z47" i="280" s="1"/>
  <c r="L46" i="280"/>
  <c r="H46" i="280"/>
  <c r="C46" i="280"/>
  <c r="AI47" i="280" s="1"/>
  <c r="BO45" i="280"/>
  <c r="BN45" i="280"/>
  <c r="BM45" i="280"/>
  <c r="BL45" i="280"/>
  <c r="BK45" i="280"/>
  <c r="BJ45" i="280"/>
  <c r="V45" i="280"/>
  <c r="V51" i="280" s="1"/>
  <c r="AB46" i="280" s="1"/>
  <c r="AL46" i="280" s="1"/>
  <c r="AW46" i="280" s="1"/>
  <c r="U45" i="280"/>
  <c r="U51" i="280" s="1"/>
  <c r="AB45" i="280" s="1"/>
  <c r="AL45" i="280" s="1"/>
  <c r="AW45" i="280" s="1"/>
  <c r="R45" i="280"/>
  <c r="R51" i="280" s="1"/>
  <c r="AA46" i="280" s="1"/>
  <c r="AK46" i="280" s="1"/>
  <c r="Q45" i="280"/>
  <c r="Q51" i="280" s="1"/>
  <c r="AA45" i="280" s="1"/>
  <c r="AK45" i="280" s="1"/>
  <c r="N45" i="280"/>
  <c r="N51" i="280" s="1"/>
  <c r="Z46" i="280" s="1"/>
  <c r="M45" i="280"/>
  <c r="M51" i="280" s="1"/>
  <c r="Z45" i="280" s="1"/>
  <c r="L45" i="280"/>
  <c r="H45" i="280"/>
  <c r="C45" i="280"/>
  <c r="BO39" i="280"/>
  <c r="BN39" i="280"/>
  <c r="BM39" i="280"/>
  <c r="BL39" i="280"/>
  <c r="BK39" i="280"/>
  <c r="BJ39" i="280"/>
  <c r="W39" i="280"/>
  <c r="V39" i="280"/>
  <c r="S39" i="280"/>
  <c r="R39" i="280"/>
  <c r="O39" i="280"/>
  <c r="N39" i="280"/>
  <c r="L39" i="280"/>
  <c r="BO38" i="280"/>
  <c r="BN38" i="280"/>
  <c r="BM38" i="280"/>
  <c r="BL38" i="280"/>
  <c r="BK38" i="280"/>
  <c r="BJ38" i="280"/>
  <c r="X38" i="280"/>
  <c r="U38" i="280"/>
  <c r="T38" i="280"/>
  <c r="Q38" i="280"/>
  <c r="P38" i="280"/>
  <c r="M38" i="280"/>
  <c r="L38" i="280"/>
  <c r="BO37" i="280"/>
  <c r="BN37" i="280"/>
  <c r="BM37" i="280"/>
  <c r="BL37" i="280"/>
  <c r="BK37" i="280"/>
  <c r="BJ37" i="280"/>
  <c r="X37" i="280"/>
  <c r="V37" i="280"/>
  <c r="T37" i="280"/>
  <c r="R37" i="280"/>
  <c r="P37" i="280"/>
  <c r="N37" i="280"/>
  <c r="L37" i="280"/>
  <c r="BO36" i="280"/>
  <c r="BN36" i="280"/>
  <c r="BM36" i="280"/>
  <c r="BL36" i="280"/>
  <c r="BK36" i="280"/>
  <c r="BJ36" i="280"/>
  <c r="W36" i="280"/>
  <c r="U36" i="280"/>
  <c r="S36" i="280"/>
  <c r="Q36" i="280"/>
  <c r="O36" i="280"/>
  <c r="M36" i="280"/>
  <c r="L36" i="280"/>
  <c r="BO35" i="280"/>
  <c r="BN35" i="280"/>
  <c r="BM35" i="280"/>
  <c r="BL35" i="280"/>
  <c r="BK35" i="280"/>
  <c r="BJ35" i="280"/>
  <c r="X35" i="280"/>
  <c r="X40" i="280" s="1"/>
  <c r="AB37" i="280" s="1"/>
  <c r="AL37" i="280" s="1"/>
  <c r="AW37" i="280" s="1"/>
  <c r="W35" i="280"/>
  <c r="W40" i="280" s="1"/>
  <c r="AB36" i="280" s="1"/>
  <c r="AL36" i="280" s="1"/>
  <c r="AW36" i="280" s="1"/>
  <c r="T35" i="280"/>
  <c r="T40" i="280" s="1"/>
  <c r="AA37" i="280" s="1"/>
  <c r="AK37" i="280" s="1"/>
  <c r="S35" i="280"/>
  <c r="S40" i="280" s="1"/>
  <c r="AA36" i="280" s="1"/>
  <c r="AK36" i="280" s="1"/>
  <c r="P35" i="280"/>
  <c r="P40" i="280" s="1"/>
  <c r="Z37" i="280" s="1"/>
  <c r="O35" i="280"/>
  <c r="O40" i="280" s="1"/>
  <c r="Z36" i="280" s="1"/>
  <c r="L35" i="280"/>
  <c r="H35" i="280"/>
  <c r="C35" i="280"/>
  <c r="BO34" i="280"/>
  <c r="BN34" i="280"/>
  <c r="BM34" i="280"/>
  <c r="BL34" i="280"/>
  <c r="BK34" i="280"/>
  <c r="BJ34" i="280"/>
  <c r="V34" i="280"/>
  <c r="V40" i="280" s="1"/>
  <c r="AB35" i="280" s="1"/>
  <c r="AL35" i="280" s="1"/>
  <c r="AW35" i="280" s="1"/>
  <c r="U34" i="280"/>
  <c r="U40" i="280" s="1"/>
  <c r="AB34" i="280" s="1"/>
  <c r="AL34" i="280" s="1"/>
  <c r="AW34" i="280" s="1"/>
  <c r="R34" i="280"/>
  <c r="R40" i="280" s="1"/>
  <c r="AA35" i="280" s="1"/>
  <c r="AK35" i="280" s="1"/>
  <c r="Q34" i="280"/>
  <c r="Q40" i="280" s="1"/>
  <c r="AA34" i="280" s="1"/>
  <c r="AK34" i="280" s="1"/>
  <c r="N34" i="280"/>
  <c r="N40" i="280" s="1"/>
  <c r="Z35" i="280" s="1"/>
  <c r="M34" i="280"/>
  <c r="M40" i="280" s="1"/>
  <c r="Z34" i="280" s="1"/>
  <c r="L34" i="280"/>
  <c r="H34" i="280"/>
  <c r="C34" i="280"/>
  <c r="BO28" i="280"/>
  <c r="BN28" i="280"/>
  <c r="BM28" i="280"/>
  <c r="BL28" i="280"/>
  <c r="BK28" i="280"/>
  <c r="BJ28" i="280"/>
  <c r="W28" i="280"/>
  <c r="V28" i="280"/>
  <c r="S28" i="280"/>
  <c r="R28" i="280"/>
  <c r="O28" i="280"/>
  <c r="N28" i="280"/>
  <c r="L28" i="280"/>
  <c r="BO27" i="280"/>
  <c r="BN27" i="280"/>
  <c r="BM27" i="280"/>
  <c r="BL27" i="280"/>
  <c r="BK27" i="280"/>
  <c r="BJ27" i="280"/>
  <c r="X27" i="280"/>
  <c r="U27" i="280"/>
  <c r="T27" i="280"/>
  <c r="Q27" i="280"/>
  <c r="P27" i="280"/>
  <c r="M27" i="280"/>
  <c r="L27" i="280"/>
  <c r="BO26" i="280"/>
  <c r="BN26" i="280"/>
  <c r="BM26" i="280"/>
  <c r="BL26" i="280"/>
  <c r="BK26" i="280"/>
  <c r="BJ26" i="280"/>
  <c r="X26" i="280"/>
  <c r="V26" i="280"/>
  <c r="T26" i="280"/>
  <c r="R26" i="280"/>
  <c r="P26" i="280"/>
  <c r="N26" i="280"/>
  <c r="L26" i="280"/>
  <c r="BO25" i="280"/>
  <c r="BN25" i="280"/>
  <c r="BM25" i="280"/>
  <c r="BL25" i="280"/>
  <c r="BK25" i="280"/>
  <c r="BJ25" i="280"/>
  <c r="W25" i="280"/>
  <c r="U25" i="280"/>
  <c r="S25" i="280"/>
  <c r="Q25" i="280"/>
  <c r="O25" i="280"/>
  <c r="M25" i="280"/>
  <c r="L25" i="280"/>
  <c r="BO24" i="280"/>
  <c r="BN24" i="280"/>
  <c r="BM24" i="280"/>
  <c r="BL24" i="280"/>
  <c r="BK24" i="280"/>
  <c r="BJ24" i="280"/>
  <c r="X24" i="280"/>
  <c r="X29" i="280" s="1"/>
  <c r="AB26" i="280" s="1"/>
  <c r="AL26" i="280" s="1"/>
  <c r="AW26" i="280" s="1"/>
  <c r="W24" i="280"/>
  <c r="T24" i="280"/>
  <c r="T29" i="280" s="1"/>
  <c r="AA26" i="280" s="1"/>
  <c r="AK26" i="280" s="1"/>
  <c r="S24" i="280"/>
  <c r="P24" i="280"/>
  <c r="P29" i="280" s="1"/>
  <c r="Z26" i="280" s="1"/>
  <c r="O24" i="280"/>
  <c r="L24" i="280"/>
  <c r="H24" i="280"/>
  <c r="C24" i="280"/>
  <c r="BO23" i="280"/>
  <c r="BN23" i="280"/>
  <c r="BM23" i="280"/>
  <c r="BL23" i="280"/>
  <c r="BK23" i="280"/>
  <c r="BJ23" i="280"/>
  <c r="V23" i="280"/>
  <c r="V29" i="280" s="1"/>
  <c r="AB24" i="280" s="1"/>
  <c r="AL24" i="280" s="1"/>
  <c r="AW24" i="280" s="1"/>
  <c r="U23" i="280"/>
  <c r="U29" i="280" s="1"/>
  <c r="AB23" i="280" s="1"/>
  <c r="AL23" i="280" s="1"/>
  <c r="AW23" i="280" s="1"/>
  <c r="R23" i="280"/>
  <c r="R29" i="280" s="1"/>
  <c r="AA24" i="280" s="1"/>
  <c r="AK24" i="280" s="1"/>
  <c r="Q23" i="280"/>
  <c r="Q29" i="280" s="1"/>
  <c r="AA23" i="280" s="1"/>
  <c r="AK23" i="280" s="1"/>
  <c r="N23" i="280"/>
  <c r="N29" i="280" s="1"/>
  <c r="Z24" i="280" s="1"/>
  <c r="M23" i="280"/>
  <c r="M29" i="280" s="1"/>
  <c r="Z23" i="280" s="1"/>
  <c r="L23" i="280"/>
  <c r="H23" i="280"/>
  <c r="C23" i="280"/>
  <c r="BO17" i="280"/>
  <c r="BN17" i="280"/>
  <c r="BM17" i="280"/>
  <c r="BL17" i="280"/>
  <c r="BK17" i="280"/>
  <c r="BJ17" i="280"/>
  <c r="W17" i="280"/>
  <c r="V17" i="280"/>
  <c r="S17" i="280"/>
  <c r="R17" i="280"/>
  <c r="O17" i="280"/>
  <c r="N17" i="280"/>
  <c r="L17" i="280"/>
  <c r="BO16" i="280"/>
  <c r="BN16" i="280"/>
  <c r="BM16" i="280"/>
  <c r="BL16" i="280"/>
  <c r="BK16" i="280"/>
  <c r="BJ16" i="280"/>
  <c r="X16" i="280"/>
  <c r="U16" i="280"/>
  <c r="T16" i="280"/>
  <c r="Q16" i="280"/>
  <c r="P16" i="280"/>
  <c r="M16" i="280"/>
  <c r="L16" i="280"/>
  <c r="BO15" i="280"/>
  <c r="BN15" i="280"/>
  <c r="BM15" i="280"/>
  <c r="BL15" i="280"/>
  <c r="BK15" i="280"/>
  <c r="BJ15" i="280"/>
  <c r="X15" i="280"/>
  <c r="V15" i="280"/>
  <c r="T15" i="280"/>
  <c r="R15" i="280"/>
  <c r="P15" i="280"/>
  <c r="N15" i="280"/>
  <c r="L15" i="280"/>
  <c r="BO14" i="280"/>
  <c r="BN14" i="280"/>
  <c r="BM14" i="280"/>
  <c r="BL14" i="280"/>
  <c r="BK14" i="280"/>
  <c r="BJ14" i="280"/>
  <c r="W14" i="280"/>
  <c r="U14" i="280"/>
  <c r="S14" i="280"/>
  <c r="Q14" i="280"/>
  <c r="O14" i="280"/>
  <c r="M14" i="280"/>
  <c r="L14" i="280"/>
  <c r="BO13" i="280"/>
  <c r="BN13" i="280"/>
  <c r="BM13" i="280"/>
  <c r="BL13" i="280"/>
  <c r="BK13" i="280"/>
  <c r="BJ13" i="280"/>
  <c r="X13" i="280"/>
  <c r="W13" i="280"/>
  <c r="W18" i="280" s="1"/>
  <c r="AB14" i="280" s="1"/>
  <c r="AL14" i="280" s="1"/>
  <c r="AW14" i="280" s="1"/>
  <c r="T13" i="280"/>
  <c r="S13" i="280"/>
  <c r="S18" i="280" s="1"/>
  <c r="AA14" i="280" s="1"/>
  <c r="AK14" i="280" s="1"/>
  <c r="P13" i="280"/>
  <c r="O13" i="280"/>
  <c r="O18" i="280" s="1"/>
  <c r="Z14" i="280" s="1"/>
  <c r="L13" i="280"/>
  <c r="H13" i="280"/>
  <c r="C13" i="280"/>
  <c r="BO12" i="280"/>
  <c r="BN12" i="280"/>
  <c r="BM12" i="280"/>
  <c r="BL12" i="280"/>
  <c r="BK12" i="280"/>
  <c r="BJ12" i="280"/>
  <c r="V12" i="280"/>
  <c r="V18" i="280" s="1"/>
  <c r="AB13" i="280" s="1"/>
  <c r="AL13" i="280" s="1"/>
  <c r="AW13" i="280" s="1"/>
  <c r="U12" i="280"/>
  <c r="U18" i="280" s="1"/>
  <c r="AB12" i="280" s="1"/>
  <c r="AL12" i="280" s="1"/>
  <c r="AW12" i="280" s="1"/>
  <c r="R12" i="280"/>
  <c r="R18" i="280" s="1"/>
  <c r="AA13" i="280" s="1"/>
  <c r="AK13" i="280" s="1"/>
  <c r="Q12" i="280"/>
  <c r="Q18" i="280" s="1"/>
  <c r="AA12" i="280" s="1"/>
  <c r="AK12" i="280" s="1"/>
  <c r="N12" i="280"/>
  <c r="N18" i="280" s="1"/>
  <c r="Z13" i="280" s="1"/>
  <c r="M12" i="280"/>
  <c r="M18" i="280" s="1"/>
  <c r="Z12" i="280" s="1"/>
  <c r="L12" i="280"/>
  <c r="H12" i="280"/>
  <c r="C12" i="280"/>
  <c r="BO94" i="279"/>
  <c r="BN94" i="279"/>
  <c r="BM94" i="279"/>
  <c r="BL94" i="279"/>
  <c r="BK94" i="279"/>
  <c r="BJ94" i="279"/>
  <c r="BO93" i="279"/>
  <c r="BN93" i="279"/>
  <c r="BM93" i="279"/>
  <c r="BL93" i="279"/>
  <c r="BK93" i="279"/>
  <c r="BJ93" i="279"/>
  <c r="BO92" i="279"/>
  <c r="BN92" i="279"/>
  <c r="BM92" i="279"/>
  <c r="BL92" i="279"/>
  <c r="BK92" i="279"/>
  <c r="BJ92" i="279"/>
  <c r="BO91" i="279"/>
  <c r="BN91" i="279"/>
  <c r="BM91" i="279"/>
  <c r="BL91" i="279"/>
  <c r="BK91" i="279"/>
  <c r="BJ91" i="279"/>
  <c r="BO90" i="279"/>
  <c r="BN90" i="279"/>
  <c r="BM90" i="279"/>
  <c r="BL90" i="279"/>
  <c r="BK90" i="279"/>
  <c r="BJ90" i="279"/>
  <c r="BO89" i="279"/>
  <c r="BN89" i="279"/>
  <c r="BM89" i="279"/>
  <c r="BL89" i="279"/>
  <c r="BK89" i="279"/>
  <c r="BJ89" i="279"/>
  <c r="C74" i="279"/>
  <c r="BO72" i="279"/>
  <c r="BN72" i="279"/>
  <c r="BM72" i="279"/>
  <c r="BL72" i="279"/>
  <c r="BK72" i="279"/>
  <c r="BJ72" i="279"/>
  <c r="W72" i="279"/>
  <c r="V72" i="279"/>
  <c r="S72" i="279"/>
  <c r="R72" i="279"/>
  <c r="O72" i="279"/>
  <c r="N72" i="279"/>
  <c r="L72" i="279"/>
  <c r="BO71" i="279"/>
  <c r="BN71" i="279"/>
  <c r="BM71" i="279"/>
  <c r="BL71" i="279"/>
  <c r="BK71" i="279"/>
  <c r="BJ71" i="279"/>
  <c r="X71" i="279"/>
  <c r="U71" i="279"/>
  <c r="T71" i="279"/>
  <c r="Q71" i="279"/>
  <c r="P71" i="279"/>
  <c r="M71" i="279"/>
  <c r="L71" i="279"/>
  <c r="BO70" i="279"/>
  <c r="BN70" i="279"/>
  <c r="BM70" i="279"/>
  <c r="BL70" i="279"/>
  <c r="BK70" i="279"/>
  <c r="BJ70" i="279"/>
  <c r="X70" i="279"/>
  <c r="V70" i="279"/>
  <c r="T70" i="279"/>
  <c r="R70" i="279"/>
  <c r="P70" i="279"/>
  <c r="N70" i="279"/>
  <c r="L70" i="279"/>
  <c r="BO69" i="279"/>
  <c r="BN69" i="279"/>
  <c r="BM69" i="279"/>
  <c r="BL69" i="279"/>
  <c r="BK69" i="279"/>
  <c r="BJ69" i="279"/>
  <c r="W69" i="279"/>
  <c r="U69" i="279"/>
  <c r="S69" i="279"/>
  <c r="Q69" i="279"/>
  <c r="O69" i="279"/>
  <c r="M69" i="279"/>
  <c r="L69" i="279"/>
  <c r="BO68" i="279"/>
  <c r="BN68" i="279"/>
  <c r="BM68" i="279"/>
  <c r="BL68" i="279"/>
  <c r="BK68" i="279"/>
  <c r="BJ68" i="279"/>
  <c r="X68" i="279"/>
  <c r="W68" i="279"/>
  <c r="T68" i="279"/>
  <c r="S68" i="279"/>
  <c r="P68" i="279"/>
  <c r="O68" i="279"/>
  <c r="L68" i="279"/>
  <c r="H68" i="279"/>
  <c r="AI70" i="279" s="1"/>
  <c r="C68" i="279"/>
  <c r="BO67" i="279"/>
  <c r="BN67" i="279"/>
  <c r="BM67" i="279"/>
  <c r="BL67" i="279"/>
  <c r="BK67" i="279"/>
  <c r="BJ67" i="279"/>
  <c r="V67" i="279"/>
  <c r="V73" i="279" s="1"/>
  <c r="AB68" i="279" s="1"/>
  <c r="AL68" i="279" s="1"/>
  <c r="AW68" i="279" s="1"/>
  <c r="U67" i="279"/>
  <c r="U73" i="279" s="1"/>
  <c r="AB67" i="279" s="1"/>
  <c r="AL67" i="279" s="1"/>
  <c r="AW67" i="279" s="1"/>
  <c r="R67" i="279"/>
  <c r="R73" i="279" s="1"/>
  <c r="AA68" i="279" s="1"/>
  <c r="AK68" i="279" s="1"/>
  <c r="Q67" i="279"/>
  <c r="Q73" i="279" s="1"/>
  <c r="AA67" i="279" s="1"/>
  <c r="AK67" i="279" s="1"/>
  <c r="N67" i="279"/>
  <c r="N73" i="279" s="1"/>
  <c r="Z68" i="279" s="1"/>
  <c r="M67" i="279"/>
  <c r="M73" i="279" s="1"/>
  <c r="Z67" i="279" s="1"/>
  <c r="L67" i="279"/>
  <c r="H67" i="279"/>
  <c r="C67" i="279"/>
  <c r="BO61" i="279"/>
  <c r="BN61" i="279"/>
  <c r="BM61" i="279"/>
  <c r="BL61" i="279"/>
  <c r="BK61" i="279"/>
  <c r="BJ61" i="279"/>
  <c r="W61" i="279"/>
  <c r="V61" i="279"/>
  <c r="S61" i="279"/>
  <c r="R61" i="279"/>
  <c r="O61" i="279"/>
  <c r="N61" i="279"/>
  <c r="L61" i="279"/>
  <c r="BO60" i="279"/>
  <c r="BN60" i="279"/>
  <c r="BM60" i="279"/>
  <c r="BL60" i="279"/>
  <c r="BK60" i="279"/>
  <c r="BJ60" i="279"/>
  <c r="X60" i="279"/>
  <c r="U60" i="279"/>
  <c r="T60" i="279"/>
  <c r="Q60" i="279"/>
  <c r="P60" i="279"/>
  <c r="M60" i="279"/>
  <c r="L60" i="279"/>
  <c r="BO59" i="279"/>
  <c r="BN59" i="279"/>
  <c r="BM59" i="279"/>
  <c r="BL59" i="279"/>
  <c r="BK59" i="279"/>
  <c r="BJ59" i="279"/>
  <c r="X59" i="279"/>
  <c r="V59" i="279"/>
  <c r="T59" i="279"/>
  <c r="R59" i="279"/>
  <c r="P59" i="279"/>
  <c r="N59" i="279"/>
  <c r="L59" i="279"/>
  <c r="BO58" i="279"/>
  <c r="BN58" i="279"/>
  <c r="BM58" i="279"/>
  <c r="BL58" i="279"/>
  <c r="BK58" i="279"/>
  <c r="BJ58" i="279"/>
  <c r="W58" i="279"/>
  <c r="U58" i="279"/>
  <c r="S58" i="279"/>
  <c r="Q58" i="279"/>
  <c r="O58" i="279"/>
  <c r="M58" i="279"/>
  <c r="L58" i="279"/>
  <c r="BO57" i="279"/>
  <c r="BN57" i="279"/>
  <c r="BM57" i="279"/>
  <c r="BL57" i="279"/>
  <c r="BK57" i="279"/>
  <c r="BJ57" i="279"/>
  <c r="X57" i="279"/>
  <c r="X62" i="279" s="1"/>
  <c r="AB59" i="279" s="1"/>
  <c r="AL59" i="279" s="1"/>
  <c r="AW59" i="279" s="1"/>
  <c r="W57" i="279"/>
  <c r="W62" i="279" s="1"/>
  <c r="AB58" i="279" s="1"/>
  <c r="AL58" i="279" s="1"/>
  <c r="AW58" i="279" s="1"/>
  <c r="T57" i="279"/>
  <c r="T62" i="279" s="1"/>
  <c r="AA59" i="279" s="1"/>
  <c r="AK59" i="279" s="1"/>
  <c r="S57" i="279"/>
  <c r="S62" i="279" s="1"/>
  <c r="AA58" i="279" s="1"/>
  <c r="AK58" i="279" s="1"/>
  <c r="P57" i="279"/>
  <c r="P62" i="279" s="1"/>
  <c r="Z59" i="279" s="1"/>
  <c r="O57" i="279"/>
  <c r="O62" i="279" s="1"/>
  <c r="Z58" i="279" s="1"/>
  <c r="L57" i="279"/>
  <c r="H57" i="279"/>
  <c r="C57" i="279"/>
  <c r="BO56" i="279"/>
  <c r="BN56" i="279"/>
  <c r="BM56" i="279"/>
  <c r="BL56" i="279"/>
  <c r="BK56" i="279"/>
  <c r="BJ56" i="279"/>
  <c r="V56" i="279"/>
  <c r="V62" i="279" s="1"/>
  <c r="AB57" i="279" s="1"/>
  <c r="AL57" i="279" s="1"/>
  <c r="AW57" i="279" s="1"/>
  <c r="U56" i="279"/>
  <c r="U62" i="279" s="1"/>
  <c r="AB56" i="279" s="1"/>
  <c r="AL56" i="279" s="1"/>
  <c r="AW56" i="279" s="1"/>
  <c r="R56" i="279"/>
  <c r="R62" i="279" s="1"/>
  <c r="AA57" i="279" s="1"/>
  <c r="AK57" i="279" s="1"/>
  <c r="Q56" i="279"/>
  <c r="Q62" i="279" s="1"/>
  <c r="AA56" i="279" s="1"/>
  <c r="AK56" i="279" s="1"/>
  <c r="N56" i="279"/>
  <c r="N62" i="279" s="1"/>
  <c r="Z57" i="279" s="1"/>
  <c r="M56" i="279"/>
  <c r="M62" i="279" s="1"/>
  <c r="Z56" i="279" s="1"/>
  <c r="L56" i="279"/>
  <c r="H56" i="279"/>
  <c r="C56" i="279"/>
  <c r="BO50" i="279"/>
  <c r="BN50" i="279"/>
  <c r="BM50" i="279"/>
  <c r="BL50" i="279"/>
  <c r="BK50" i="279"/>
  <c r="BJ50" i="279"/>
  <c r="W50" i="279"/>
  <c r="V50" i="279"/>
  <c r="S50" i="279"/>
  <c r="R50" i="279"/>
  <c r="O50" i="279"/>
  <c r="N50" i="279"/>
  <c r="L50" i="279"/>
  <c r="BO49" i="279"/>
  <c r="BN49" i="279"/>
  <c r="BM49" i="279"/>
  <c r="BL49" i="279"/>
  <c r="BK49" i="279"/>
  <c r="BJ49" i="279"/>
  <c r="X49" i="279"/>
  <c r="U49" i="279"/>
  <c r="T49" i="279"/>
  <c r="Q49" i="279"/>
  <c r="P49" i="279"/>
  <c r="M49" i="279"/>
  <c r="L49" i="279"/>
  <c r="BO48" i="279"/>
  <c r="BN48" i="279"/>
  <c r="BM48" i="279"/>
  <c r="BL48" i="279"/>
  <c r="BK48" i="279"/>
  <c r="BJ48" i="279"/>
  <c r="X48" i="279"/>
  <c r="V48" i="279"/>
  <c r="T48" i="279"/>
  <c r="R48" i="279"/>
  <c r="P48" i="279"/>
  <c r="N48" i="279"/>
  <c r="L48" i="279"/>
  <c r="BO47" i="279"/>
  <c r="BN47" i="279"/>
  <c r="BM47" i="279"/>
  <c r="BL47" i="279"/>
  <c r="BK47" i="279"/>
  <c r="BJ47" i="279"/>
  <c r="W47" i="279"/>
  <c r="U47" i="279"/>
  <c r="S47" i="279"/>
  <c r="Q47" i="279"/>
  <c r="O47" i="279"/>
  <c r="M47" i="279"/>
  <c r="L47" i="279"/>
  <c r="BO46" i="279"/>
  <c r="BN46" i="279"/>
  <c r="BM46" i="279"/>
  <c r="BL46" i="279"/>
  <c r="BK46" i="279"/>
  <c r="BJ46" i="279"/>
  <c r="X46" i="279"/>
  <c r="X51" i="279" s="1"/>
  <c r="AB48" i="279" s="1"/>
  <c r="AL48" i="279" s="1"/>
  <c r="AW48" i="279" s="1"/>
  <c r="W46" i="279"/>
  <c r="W51" i="279" s="1"/>
  <c r="AB47" i="279" s="1"/>
  <c r="AL47" i="279" s="1"/>
  <c r="AW47" i="279" s="1"/>
  <c r="T46" i="279"/>
  <c r="T51" i="279" s="1"/>
  <c r="AA48" i="279" s="1"/>
  <c r="AK48" i="279" s="1"/>
  <c r="S46" i="279"/>
  <c r="S51" i="279" s="1"/>
  <c r="AA47" i="279" s="1"/>
  <c r="AK47" i="279" s="1"/>
  <c r="P46" i="279"/>
  <c r="P51" i="279" s="1"/>
  <c r="Z48" i="279" s="1"/>
  <c r="O46" i="279"/>
  <c r="O51" i="279" s="1"/>
  <c r="Z47" i="279" s="1"/>
  <c r="L46" i="279"/>
  <c r="H46" i="279"/>
  <c r="C46" i="279"/>
  <c r="BO45" i="279"/>
  <c r="BN45" i="279"/>
  <c r="BM45" i="279"/>
  <c r="BL45" i="279"/>
  <c r="BK45" i="279"/>
  <c r="BJ45" i="279"/>
  <c r="V45" i="279"/>
  <c r="V51" i="279" s="1"/>
  <c r="AB46" i="279" s="1"/>
  <c r="AL46" i="279" s="1"/>
  <c r="AW46" i="279" s="1"/>
  <c r="U45" i="279"/>
  <c r="U51" i="279" s="1"/>
  <c r="AB45" i="279" s="1"/>
  <c r="AL45" i="279" s="1"/>
  <c r="AW45" i="279" s="1"/>
  <c r="R45" i="279"/>
  <c r="R51" i="279" s="1"/>
  <c r="AA46" i="279" s="1"/>
  <c r="AK46" i="279" s="1"/>
  <c r="Q45" i="279"/>
  <c r="Q51" i="279" s="1"/>
  <c r="AA45" i="279" s="1"/>
  <c r="AK45" i="279" s="1"/>
  <c r="N45" i="279"/>
  <c r="N51" i="279" s="1"/>
  <c r="Z46" i="279" s="1"/>
  <c r="M45" i="279"/>
  <c r="M51" i="279" s="1"/>
  <c r="Z45" i="279" s="1"/>
  <c r="L45" i="279"/>
  <c r="H45" i="279"/>
  <c r="C45" i="279"/>
  <c r="BO39" i="279"/>
  <c r="BN39" i="279"/>
  <c r="BM39" i="279"/>
  <c r="BL39" i="279"/>
  <c r="BK39" i="279"/>
  <c r="BJ39" i="279"/>
  <c r="W39" i="279"/>
  <c r="V39" i="279"/>
  <c r="S39" i="279"/>
  <c r="R39" i="279"/>
  <c r="O39" i="279"/>
  <c r="N39" i="279"/>
  <c r="L39" i="279"/>
  <c r="BO38" i="279"/>
  <c r="BN38" i="279"/>
  <c r="BM38" i="279"/>
  <c r="BL38" i="279"/>
  <c r="BK38" i="279"/>
  <c r="BJ38" i="279"/>
  <c r="X38" i="279"/>
  <c r="U38" i="279"/>
  <c r="T38" i="279"/>
  <c r="Q38" i="279"/>
  <c r="P38" i="279"/>
  <c r="M38" i="279"/>
  <c r="L38" i="279"/>
  <c r="BO37" i="279"/>
  <c r="BN37" i="279"/>
  <c r="BM37" i="279"/>
  <c r="BL37" i="279"/>
  <c r="BK37" i="279"/>
  <c r="BJ37" i="279"/>
  <c r="X37" i="279"/>
  <c r="V37" i="279"/>
  <c r="T37" i="279"/>
  <c r="R37" i="279"/>
  <c r="P37" i="279"/>
  <c r="N37" i="279"/>
  <c r="L37" i="279"/>
  <c r="BO36" i="279"/>
  <c r="BN36" i="279"/>
  <c r="BM36" i="279"/>
  <c r="BL36" i="279"/>
  <c r="BK36" i="279"/>
  <c r="BJ36" i="279"/>
  <c r="W36" i="279"/>
  <c r="U36" i="279"/>
  <c r="S36" i="279"/>
  <c r="Q36" i="279"/>
  <c r="O36" i="279"/>
  <c r="M36" i="279"/>
  <c r="L36" i="279"/>
  <c r="BO35" i="279"/>
  <c r="BN35" i="279"/>
  <c r="BM35" i="279"/>
  <c r="BL35" i="279"/>
  <c r="BK35" i="279"/>
  <c r="BJ35" i="279"/>
  <c r="X35" i="279"/>
  <c r="X40" i="279" s="1"/>
  <c r="AB37" i="279" s="1"/>
  <c r="AL37" i="279" s="1"/>
  <c r="AW37" i="279" s="1"/>
  <c r="W35" i="279"/>
  <c r="W40" i="279" s="1"/>
  <c r="AB36" i="279" s="1"/>
  <c r="AL36" i="279" s="1"/>
  <c r="AW36" i="279" s="1"/>
  <c r="T35" i="279"/>
  <c r="T40" i="279" s="1"/>
  <c r="AA37" i="279" s="1"/>
  <c r="AK37" i="279" s="1"/>
  <c r="S35" i="279"/>
  <c r="S40" i="279" s="1"/>
  <c r="AA36" i="279" s="1"/>
  <c r="AK36" i="279" s="1"/>
  <c r="P35" i="279"/>
  <c r="P40" i="279" s="1"/>
  <c r="Z37" i="279" s="1"/>
  <c r="O35" i="279"/>
  <c r="O40" i="279" s="1"/>
  <c r="Z36" i="279" s="1"/>
  <c r="L35" i="279"/>
  <c r="H35" i="279"/>
  <c r="C35" i="279"/>
  <c r="AI36" i="279" s="1"/>
  <c r="BO34" i="279"/>
  <c r="BN34" i="279"/>
  <c r="BM34" i="279"/>
  <c r="BL34" i="279"/>
  <c r="BK34" i="279"/>
  <c r="BJ34" i="279"/>
  <c r="V34" i="279"/>
  <c r="V40" i="279" s="1"/>
  <c r="AB35" i="279" s="1"/>
  <c r="AL35" i="279" s="1"/>
  <c r="AW35" i="279" s="1"/>
  <c r="U34" i="279"/>
  <c r="U40" i="279" s="1"/>
  <c r="AB34" i="279" s="1"/>
  <c r="AL34" i="279" s="1"/>
  <c r="AW34" i="279" s="1"/>
  <c r="R34" i="279"/>
  <c r="R40" i="279" s="1"/>
  <c r="AA35" i="279" s="1"/>
  <c r="AK35" i="279" s="1"/>
  <c r="Q34" i="279"/>
  <c r="Q40" i="279" s="1"/>
  <c r="AA34" i="279" s="1"/>
  <c r="AK34" i="279" s="1"/>
  <c r="N34" i="279"/>
  <c r="N40" i="279" s="1"/>
  <c r="Z35" i="279" s="1"/>
  <c r="M34" i="279"/>
  <c r="M40" i="279" s="1"/>
  <c r="Z34" i="279" s="1"/>
  <c r="L34" i="279"/>
  <c r="H34" i="279"/>
  <c r="C34" i="279"/>
  <c r="BO28" i="279"/>
  <c r="BN28" i="279"/>
  <c r="BM28" i="279"/>
  <c r="BL28" i="279"/>
  <c r="BK28" i="279"/>
  <c r="BJ28" i="279"/>
  <c r="W28" i="279"/>
  <c r="V28" i="279"/>
  <c r="S28" i="279"/>
  <c r="R28" i="279"/>
  <c r="O28" i="279"/>
  <c r="N28" i="279"/>
  <c r="L28" i="279"/>
  <c r="BO27" i="279"/>
  <c r="BN27" i="279"/>
  <c r="BM27" i="279"/>
  <c r="BL27" i="279"/>
  <c r="BK27" i="279"/>
  <c r="BJ27" i="279"/>
  <c r="X27" i="279"/>
  <c r="U27" i="279"/>
  <c r="T27" i="279"/>
  <c r="Q27" i="279"/>
  <c r="P27" i="279"/>
  <c r="M27" i="279"/>
  <c r="L27" i="279"/>
  <c r="BO26" i="279"/>
  <c r="BN26" i="279"/>
  <c r="BM26" i="279"/>
  <c r="BL26" i="279"/>
  <c r="BK26" i="279"/>
  <c r="BJ26" i="279"/>
  <c r="X26" i="279"/>
  <c r="V26" i="279"/>
  <c r="T26" i="279"/>
  <c r="R26" i="279"/>
  <c r="P26" i="279"/>
  <c r="N26" i="279"/>
  <c r="L26" i="279"/>
  <c r="BO25" i="279"/>
  <c r="BN25" i="279"/>
  <c r="BM25" i="279"/>
  <c r="BL25" i="279"/>
  <c r="BK25" i="279"/>
  <c r="BJ25" i="279"/>
  <c r="W25" i="279"/>
  <c r="U25" i="279"/>
  <c r="S25" i="279"/>
  <c r="Q25" i="279"/>
  <c r="O25" i="279"/>
  <c r="M25" i="279"/>
  <c r="L25" i="279"/>
  <c r="BO24" i="279"/>
  <c r="BN24" i="279"/>
  <c r="BM24" i="279"/>
  <c r="BL24" i="279"/>
  <c r="BK24" i="279"/>
  <c r="BJ24" i="279"/>
  <c r="X24" i="279"/>
  <c r="X29" i="279" s="1"/>
  <c r="AB26" i="279" s="1"/>
  <c r="AL26" i="279" s="1"/>
  <c r="AW26" i="279" s="1"/>
  <c r="W24" i="279"/>
  <c r="W29" i="279" s="1"/>
  <c r="AB25" i="279" s="1"/>
  <c r="AL25" i="279" s="1"/>
  <c r="AW25" i="279" s="1"/>
  <c r="T24" i="279"/>
  <c r="T29" i="279" s="1"/>
  <c r="AA26" i="279" s="1"/>
  <c r="AK26" i="279" s="1"/>
  <c r="S24" i="279"/>
  <c r="S29" i="279" s="1"/>
  <c r="AA25" i="279" s="1"/>
  <c r="AK25" i="279" s="1"/>
  <c r="P24" i="279"/>
  <c r="P29" i="279" s="1"/>
  <c r="Z26" i="279" s="1"/>
  <c r="O24" i="279"/>
  <c r="O29" i="279" s="1"/>
  <c r="Z25" i="279" s="1"/>
  <c r="L24" i="279"/>
  <c r="H24" i="279"/>
  <c r="C24" i="279"/>
  <c r="BO23" i="279"/>
  <c r="BN23" i="279"/>
  <c r="BM23" i="279"/>
  <c r="BL23" i="279"/>
  <c r="BK23" i="279"/>
  <c r="BJ23" i="279"/>
  <c r="V23" i="279"/>
  <c r="V29" i="279" s="1"/>
  <c r="AB24" i="279" s="1"/>
  <c r="AL24" i="279" s="1"/>
  <c r="AW24" i="279" s="1"/>
  <c r="U23" i="279"/>
  <c r="U29" i="279" s="1"/>
  <c r="AB23" i="279" s="1"/>
  <c r="AL23" i="279" s="1"/>
  <c r="AW23" i="279" s="1"/>
  <c r="R23" i="279"/>
  <c r="R29" i="279" s="1"/>
  <c r="AA24" i="279" s="1"/>
  <c r="AK24" i="279" s="1"/>
  <c r="Q23" i="279"/>
  <c r="Q29" i="279" s="1"/>
  <c r="AA23" i="279" s="1"/>
  <c r="AK23" i="279" s="1"/>
  <c r="N23" i="279"/>
  <c r="N29" i="279" s="1"/>
  <c r="Z24" i="279" s="1"/>
  <c r="M23" i="279"/>
  <c r="M29" i="279" s="1"/>
  <c r="Z23" i="279" s="1"/>
  <c r="L23" i="279"/>
  <c r="H23" i="279"/>
  <c r="C23" i="279"/>
  <c r="BO17" i="279"/>
  <c r="BN17" i="279"/>
  <c r="BM17" i="279"/>
  <c r="BL17" i="279"/>
  <c r="BK17" i="279"/>
  <c r="BJ17" i="279"/>
  <c r="W17" i="279"/>
  <c r="V17" i="279"/>
  <c r="S17" i="279"/>
  <c r="R17" i="279"/>
  <c r="O17" i="279"/>
  <c r="N17" i="279"/>
  <c r="L17" i="279"/>
  <c r="BO16" i="279"/>
  <c r="BN16" i="279"/>
  <c r="BM16" i="279"/>
  <c r="BL16" i="279"/>
  <c r="BK16" i="279"/>
  <c r="BJ16" i="279"/>
  <c r="X16" i="279"/>
  <c r="U16" i="279"/>
  <c r="T16" i="279"/>
  <c r="Q16" i="279"/>
  <c r="P16" i="279"/>
  <c r="M16" i="279"/>
  <c r="L16" i="279"/>
  <c r="BO15" i="279"/>
  <c r="BN15" i="279"/>
  <c r="BM15" i="279"/>
  <c r="BL15" i="279"/>
  <c r="BK15" i="279"/>
  <c r="BJ15" i="279"/>
  <c r="X15" i="279"/>
  <c r="V15" i="279"/>
  <c r="T15" i="279"/>
  <c r="R15" i="279"/>
  <c r="P15" i="279"/>
  <c r="N15" i="279"/>
  <c r="L15" i="279"/>
  <c r="BO14" i="279"/>
  <c r="BN14" i="279"/>
  <c r="BM14" i="279"/>
  <c r="BL14" i="279"/>
  <c r="BK14" i="279"/>
  <c r="BJ14" i="279"/>
  <c r="W14" i="279"/>
  <c r="U14" i="279"/>
  <c r="S14" i="279"/>
  <c r="Q14" i="279"/>
  <c r="O14" i="279"/>
  <c r="M14" i="279"/>
  <c r="L14" i="279"/>
  <c r="BO13" i="279"/>
  <c r="BN13" i="279"/>
  <c r="BM13" i="279"/>
  <c r="BL13" i="279"/>
  <c r="BK13" i="279"/>
  <c r="BJ13" i="279"/>
  <c r="X13" i="279"/>
  <c r="X18" i="279" s="1"/>
  <c r="AB15" i="279" s="1"/>
  <c r="AL15" i="279" s="1"/>
  <c r="AW15" i="279" s="1"/>
  <c r="W13" i="279"/>
  <c r="W18" i="279" s="1"/>
  <c r="AB14" i="279" s="1"/>
  <c r="AL14" i="279" s="1"/>
  <c r="AW14" i="279" s="1"/>
  <c r="T13" i="279"/>
  <c r="T18" i="279" s="1"/>
  <c r="AA15" i="279" s="1"/>
  <c r="AK15" i="279" s="1"/>
  <c r="S13" i="279"/>
  <c r="S18" i="279" s="1"/>
  <c r="AA14" i="279" s="1"/>
  <c r="AK14" i="279" s="1"/>
  <c r="P13" i="279"/>
  <c r="P18" i="279" s="1"/>
  <c r="Z15" i="279" s="1"/>
  <c r="O13" i="279"/>
  <c r="O18" i="279" s="1"/>
  <c r="Z14" i="279" s="1"/>
  <c r="L13" i="279"/>
  <c r="H13" i="279"/>
  <c r="AI15" i="279" s="1"/>
  <c r="C13" i="279"/>
  <c r="BO12" i="279"/>
  <c r="BN12" i="279"/>
  <c r="BM12" i="279"/>
  <c r="BL12" i="279"/>
  <c r="BK12" i="279"/>
  <c r="BJ12" i="279"/>
  <c r="V12" i="279"/>
  <c r="V18" i="279" s="1"/>
  <c r="AB13" i="279" s="1"/>
  <c r="AL13" i="279" s="1"/>
  <c r="AW13" i="279" s="1"/>
  <c r="U12" i="279"/>
  <c r="U18" i="279" s="1"/>
  <c r="AB12" i="279" s="1"/>
  <c r="AL12" i="279" s="1"/>
  <c r="AW12" i="279" s="1"/>
  <c r="R12" i="279"/>
  <c r="R18" i="279" s="1"/>
  <c r="AA13" i="279" s="1"/>
  <c r="AK13" i="279" s="1"/>
  <c r="Q12" i="279"/>
  <c r="Q18" i="279" s="1"/>
  <c r="AA12" i="279" s="1"/>
  <c r="AK12" i="279" s="1"/>
  <c r="N12" i="279"/>
  <c r="N18" i="279" s="1"/>
  <c r="Z13" i="279" s="1"/>
  <c r="M12" i="279"/>
  <c r="M18" i="279" s="1"/>
  <c r="Z12" i="279" s="1"/>
  <c r="L12" i="279"/>
  <c r="H12" i="279"/>
  <c r="C12" i="279"/>
  <c r="BO94" i="278"/>
  <c r="BN94" i="278"/>
  <c r="BM94" i="278"/>
  <c r="BL94" i="278"/>
  <c r="BK94" i="278"/>
  <c r="BJ94" i="278"/>
  <c r="BO93" i="278"/>
  <c r="BN93" i="278"/>
  <c r="BM93" i="278"/>
  <c r="BL93" i="278"/>
  <c r="BK93" i="278"/>
  <c r="BJ93" i="278"/>
  <c r="BO92" i="278"/>
  <c r="BN92" i="278"/>
  <c r="BM92" i="278"/>
  <c r="BL92" i="278"/>
  <c r="BK92" i="278"/>
  <c r="BJ92" i="278"/>
  <c r="BO91" i="278"/>
  <c r="BN91" i="278"/>
  <c r="BM91" i="278"/>
  <c r="BL91" i="278"/>
  <c r="BK91" i="278"/>
  <c r="BJ91" i="278"/>
  <c r="BO90" i="278"/>
  <c r="BN90" i="278"/>
  <c r="BM90" i="278"/>
  <c r="BL90" i="278"/>
  <c r="BK90" i="278"/>
  <c r="BJ90" i="278"/>
  <c r="BO89" i="278"/>
  <c r="BN89" i="278"/>
  <c r="BM89" i="278"/>
  <c r="BL89" i="278"/>
  <c r="BK89" i="278"/>
  <c r="BJ89" i="278"/>
  <c r="C74" i="278"/>
  <c r="BO72" i="278"/>
  <c r="BN72" i="278"/>
  <c r="BM72" i="278"/>
  <c r="BL72" i="278"/>
  <c r="BK72" i="278"/>
  <c r="BJ72" i="278"/>
  <c r="W72" i="278"/>
  <c r="V72" i="278"/>
  <c r="S72" i="278"/>
  <c r="R72" i="278"/>
  <c r="O72" i="278"/>
  <c r="N72" i="278"/>
  <c r="L72" i="278"/>
  <c r="BO71" i="278"/>
  <c r="BN71" i="278"/>
  <c r="BM71" i="278"/>
  <c r="BL71" i="278"/>
  <c r="BK71" i="278"/>
  <c r="BJ71" i="278"/>
  <c r="X71" i="278"/>
  <c r="U71" i="278"/>
  <c r="T71" i="278"/>
  <c r="Q71" i="278"/>
  <c r="P71" i="278"/>
  <c r="M71" i="278"/>
  <c r="L71" i="278"/>
  <c r="BO70" i="278"/>
  <c r="BN70" i="278"/>
  <c r="BM70" i="278"/>
  <c r="BL70" i="278"/>
  <c r="BK70" i="278"/>
  <c r="BJ70" i="278"/>
  <c r="X70" i="278"/>
  <c r="V70" i="278"/>
  <c r="T70" i="278"/>
  <c r="R70" i="278"/>
  <c r="P70" i="278"/>
  <c r="N70" i="278"/>
  <c r="L70" i="278"/>
  <c r="BO69" i="278"/>
  <c r="BN69" i="278"/>
  <c r="BM69" i="278"/>
  <c r="BL69" i="278"/>
  <c r="BK69" i="278"/>
  <c r="BJ69" i="278"/>
  <c r="W69" i="278"/>
  <c r="U69" i="278"/>
  <c r="S69" i="278"/>
  <c r="Q69" i="278"/>
  <c r="O69" i="278"/>
  <c r="M69" i="278"/>
  <c r="L69" i="278"/>
  <c r="BO68" i="278"/>
  <c r="BN68" i="278"/>
  <c r="BM68" i="278"/>
  <c r="BL68" i="278"/>
  <c r="BK68" i="278"/>
  <c r="BJ68" i="278"/>
  <c r="X68" i="278"/>
  <c r="W68" i="278"/>
  <c r="T68" i="278"/>
  <c r="S68" i="278"/>
  <c r="P68" i="278"/>
  <c r="O68" i="278"/>
  <c r="L68" i="278"/>
  <c r="H68" i="278"/>
  <c r="C68" i="278"/>
  <c r="AI69" i="278" s="1"/>
  <c r="BO67" i="278"/>
  <c r="BN67" i="278"/>
  <c r="BM67" i="278"/>
  <c r="BL67" i="278"/>
  <c r="BK67" i="278"/>
  <c r="BJ67" i="278"/>
  <c r="V67" i="278"/>
  <c r="V73" i="278" s="1"/>
  <c r="AB68" i="278" s="1"/>
  <c r="AL68" i="278" s="1"/>
  <c r="AW68" i="278" s="1"/>
  <c r="U67" i="278"/>
  <c r="U73" i="278" s="1"/>
  <c r="AB67" i="278" s="1"/>
  <c r="AL67" i="278" s="1"/>
  <c r="AW67" i="278" s="1"/>
  <c r="R67" i="278"/>
  <c r="R73" i="278" s="1"/>
  <c r="AA68" i="278" s="1"/>
  <c r="AK68" i="278" s="1"/>
  <c r="Q67" i="278"/>
  <c r="Q73" i="278" s="1"/>
  <c r="AA67" i="278" s="1"/>
  <c r="AK67" i="278" s="1"/>
  <c r="N67" i="278"/>
  <c r="N73" i="278" s="1"/>
  <c r="Z68" i="278" s="1"/>
  <c r="M67" i="278"/>
  <c r="M73" i="278" s="1"/>
  <c r="Z67" i="278" s="1"/>
  <c r="L67" i="278"/>
  <c r="H67" i="278"/>
  <c r="C67" i="278"/>
  <c r="BO61" i="278"/>
  <c r="BN61" i="278"/>
  <c r="BM61" i="278"/>
  <c r="BL61" i="278"/>
  <c r="BK61" i="278"/>
  <c r="BJ61" i="278"/>
  <c r="W61" i="278"/>
  <c r="V61" i="278"/>
  <c r="S61" i="278"/>
  <c r="R61" i="278"/>
  <c r="O61" i="278"/>
  <c r="N61" i="278"/>
  <c r="L61" i="278"/>
  <c r="BO60" i="278"/>
  <c r="BN60" i="278"/>
  <c r="BM60" i="278"/>
  <c r="BL60" i="278"/>
  <c r="BK60" i="278"/>
  <c r="BJ60" i="278"/>
  <c r="X60" i="278"/>
  <c r="U60" i="278"/>
  <c r="T60" i="278"/>
  <c r="Q60" i="278"/>
  <c r="P60" i="278"/>
  <c r="M60" i="278"/>
  <c r="L60" i="278"/>
  <c r="BO59" i="278"/>
  <c r="BN59" i="278"/>
  <c r="BM59" i="278"/>
  <c r="BL59" i="278"/>
  <c r="BK59" i="278"/>
  <c r="BJ59" i="278"/>
  <c r="X59" i="278"/>
  <c r="V59" i="278"/>
  <c r="T59" i="278"/>
  <c r="R59" i="278"/>
  <c r="P59" i="278"/>
  <c r="N59" i="278"/>
  <c r="L59" i="278"/>
  <c r="BO58" i="278"/>
  <c r="BN58" i="278"/>
  <c r="BM58" i="278"/>
  <c r="BL58" i="278"/>
  <c r="BK58" i="278"/>
  <c r="BJ58" i="278"/>
  <c r="W58" i="278"/>
  <c r="U58" i="278"/>
  <c r="S58" i="278"/>
  <c r="Q58" i="278"/>
  <c r="O58" i="278"/>
  <c r="M58" i="278"/>
  <c r="L58" i="278"/>
  <c r="BO57" i="278"/>
  <c r="BN57" i="278"/>
  <c r="BM57" i="278"/>
  <c r="BL57" i="278"/>
  <c r="BK57" i="278"/>
  <c r="BJ57" i="278"/>
  <c r="X57" i="278"/>
  <c r="X62" i="278" s="1"/>
  <c r="AB59" i="278" s="1"/>
  <c r="AL59" i="278" s="1"/>
  <c r="AW59" i="278" s="1"/>
  <c r="W57" i="278"/>
  <c r="W62" i="278" s="1"/>
  <c r="AB58" i="278" s="1"/>
  <c r="AL58" i="278" s="1"/>
  <c r="AW58" i="278" s="1"/>
  <c r="T57" i="278"/>
  <c r="T62" i="278" s="1"/>
  <c r="AA59" i="278" s="1"/>
  <c r="AK59" i="278" s="1"/>
  <c r="S57" i="278"/>
  <c r="S62" i="278" s="1"/>
  <c r="AA58" i="278" s="1"/>
  <c r="AK58" i="278" s="1"/>
  <c r="P57" i="278"/>
  <c r="P62" i="278" s="1"/>
  <c r="Z59" i="278" s="1"/>
  <c r="O57" i="278"/>
  <c r="O62" i="278" s="1"/>
  <c r="Z58" i="278" s="1"/>
  <c r="L57" i="278"/>
  <c r="H57" i="278"/>
  <c r="C57" i="278"/>
  <c r="BO56" i="278"/>
  <c r="BN56" i="278"/>
  <c r="BM56" i="278"/>
  <c r="BL56" i="278"/>
  <c r="BK56" i="278"/>
  <c r="BJ56" i="278"/>
  <c r="V56" i="278"/>
  <c r="V62" i="278" s="1"/>
  <c r="AB57" i="278" s="1"/>
  <c r="AL57" i="278" s="1"/>
  <c r="AW57" i="278" s="1"/>
  <c r="U56" i="278"/>
  <c r="U62" i="278" s="1"/>
  <c r="AB56" i="278" s="1"/>
  <c r="AL56" i="278" s="1"/>
  <c r="AW56" i="278" s="1"/>
  <c r="R56" i="278"/>
  <c r="R62" i="278" s="1"/>
  <c r="AA57" i="278" s="1"/>
  <c r="AK57" i="278" s="1"/>
  <c r="Q56" i="278"/>
  <c r="Q62" i="278" s="1"/>
  <c r="AA56" i="278" s="1"/>
  <c r="AK56" i="278" s="1"/>
  <c r="N56" i="278"/>
  <c r="N62" i="278" s="1"/>
  <c r="Z57" i="278" s="1"/>
  <c r="M56" i="278"/>
  <c r="M62" i="278" s="1"/>
  <c r="Z56" i="278" s="1"/>
  <c r="L56" i="278"/>
  <c r="H56" i="278"/>
  <c r="C56" i="278"/>
  <c r="BO50" i="278"/>
  <c r="BN50" i="278"/>
  <c r="BM50" i="278"/>
  <c r="BL50" i="278"/>
  <c r="BK50" i="278"/>
  <c r="BJ50" i="278"/>
  <c r="W50" i="278"/>
  <c r="V50" i="278"/>
  <c r="S50" i="278"/>
  <c r="R50" i="278"/>
  <c r="O50" i="278"/>
  <c r="N50" i="278"/>
  <c r="L50" i="278"/>
  <c r="BO49" i="278"/>
  <c r="BN49" i="278"/>
  <c r="BM49" i="278"/>
  <c r="BL49" i="278"/>
  <c r="BK49" i="278"/>
  <c r="BJ49" i="278"/>
  <c r="X49" i="278"/>
  <c r="U49" i="278"/>
  <c r="T49" i="278"/>
  <c r="Q49" i="278"/>
  <c r="P49" i="278"/>
  <c r="M49" i="278"/>
  <c r="L49" i="278"/>
  <c r="BO48" i="278"/>
  <c r="BN48" i="278"/>
  <c r="BM48" i="278"/>
  <c r="BL48" i="278"/>
  <c r="BK48" i="278"/>
  <c r="BJ48" i="278"/>
  <c r="X48" i="278"/>
  <c r="V48" i="278"/>
  <c r="T48" i="278"/>
  <c r="R48" i="278"/>
  <c r="P48" i="278"/>
  <c r="N48" i="278"/>
  <c r="L48" i="278"/>
  <c r="BO47" i="278"/>
  <c r="BN47" i="278"/>
  <c r="BM47" i="278"/>
  <c r="BL47" i="278"/>
  <c r="BK47" i="278"/>
  <c r="BJ47" i="278"/>
  <c r="W47" i="278"/>
  <c r="U47" i="278"/>
  <c r="S47" i="278"/>
  <c r="Q47" i="278"/>
  <c r="O47" i="278"/>
  <c r="M47" i="278"/>
  <c r="L47" i="278"/>
  <c r="BO46" i="278"/>
  <c r="BN46" i="278"/>
  <c r="BM46" i="278"/>
  <c r="BL46" i="278"/>
  <c r="BK46" i="278"/>
  <c r="BJ46" i="278"/>
  <c r="X46" i="278"/>
  <c r="X51" i="278" s="1"/>
  <c r="AB48" i="278" s="1"/>
  <c r="AL48" i="278" s="1"/>
  <c r="AW48" i="278" s="1"/>
  <c r="W46" i="278"/>
  <c r="W51" i="278" s="1"/>
  <c r="AB47" i="278" s="1"/>
  <c r="AL47" i="278" s="1"/>
  <c r="AW47" i="278" s="1"/>
  <c r="T46" i="278"/>
  <c r="T51" i="278" s="1"/>
  <c r="AA48" i="278" s="1"/>
  <c r="AK48" i="278" s="1"/>
  <c r="S46" i="278"/>
  <c r="S51" i="278" s="1"/>
  <c r="AA47" i="278" s="1"/>
  <c r="AK47" i="278" s="1"/>
  <c r="P46" i="278"/>
  <c r="P51" i="278" s="1"/>
  <c r="Z48" i="278" s="1"/>
  <c r="O46" i="278"/>
  <c r="O51" i="278" s="1"/>
  <c r="Z47" i="278" s="1"/>
  <c r="L46" i="278"/>
  <c r="H46" i="278"/>
  <c r="C46" i="278"/>
  <c r="AI47" i="278" s="1"/>
  <c r="BO45" i="278"/>
  <c r="BN45" i="278"/>
  <c r="BM45" i="278"/>
  <c r="BL45" i="278"/>
  <c r="BK45" i="278"/>
  <c r="BJ45" i="278"/>
  <c r="V45" i="278"/>
  <c r="V51" i="278" s="1"/>
  <c r="AB46" i="278" s="1"/>
  <c r="AL46" i="278" s="1"/>
  <c r="AW46" i="278" s="1"/>
  <c r="U45" i="278"/>
  <c r="U51" i="278" s="1"/>
  <c r="AB45" i="278" s="1"/>
  <c r="AL45" i="278" s="1"/>
  <c r="AW45" i="278" s="1"/>
  <c r="R45" i="278"/>
  <c r="R51" i="278" s="1"/>
  <c r="AA46" i="278" s="1"/>
  <c r="AK46" i="278" s="1"/>
  <c r="Q45" i="278"/>
  <c r="Q51" i="278" s="1"/>
  <c r="AA45" i="278" s="1"/>
  <c r="AK45" i="278" s="1"/>
  <c r="N45" i="278"/>
  <c r="N51" i="278" s="1"/>
  <c r="Z46" i="278" s="1"/>
  <c r="M45" i="278"/>
  <c r="M51" i="278" s="1"/>
  <c r="Z45" i="278" s="1"/>
  <c r="L45" i="278"/>
  <c r="H45" i="278"/>
  <c r="C45" i="278"/>
  <c r="BO39" i="278"/>
  <c r="BN39" i="278"/>
  <c r="BM39" i="278"/>
  <c r="BL39" i="278"/>
  <c r="BK39" i="278"/>
  <c r="BJ39" i="278"/>
  <c r="W39" i="278"/>
  <c r="V39" i="278"/>
  <c r="S39" i="278"/>
  <c r="R39" i="278"/>
  <c r="O39" i="278"/>
  <c r="N39" i="278"/>
  <c r="L39" i="278"/>
  <c r="BO38" i="278"/>
  <c r="BN38" i="278"/>
  <c r="BM38" i="278"/>
  <c r="BL38" i="278"/>
  <c r="BK38" i="278"/>
  <c r="BJ38" i="278"/>
  <c r="X38" i="278"/>
  <c r="U38" i="278"/>
  <c r="T38" i="278"/>
  <c r="Q38" i="278"/>
  <c r="P38" i="278"/>
  <c r="M38" i="278"/>
  <c r="L38" i="278"/>
  <c r="BO37" i="278"/>
  <c r="BN37" i="278"/>
  <c r="BM37" i="278"/>
  <c r="BL37" i="278"/>
  <c r="BK37" i="278"/>
  <c r="BJ37" i="278"/>
  <c r="X37" i="278"/>
  <c r="V37" i="278"/>
  <c r="T37" i="278"/>
  <c r="R37" i="278"/>
  <c r="P37" i="278"/>
  <c r="N37" i="278"/>
  <c r="L37" i="278"/>
  <c r="BO36" i="278"/>
  <c r="BN36" i="278"/>
  <c r="BM36" i="278"/>
  <c r="BL36" i="278"/>
  <c r="BK36" i="278"/>
  <c r="BJ36" i="278"/>
  <c r="W36" i="278"/>
  <c r="U36" i="278"/>
  <c r="S36" i="278"/>
  <c r="Q36" i="278"/>
  <c r="O36" i="278"/>
  <c r="M36" i="278"/>
  <c r="L36" i="278"/>
  <c r="BO35" i="278"/>
  <c r="BN35" i="278"/>
  <c r="BM35" i="278"/>
  <c r="BL35" i="278"/>
  <c r="BK35" i="278"/>
  <c r="BJ35" i="278"/>
  <c r="X35" i="278"/>
  <c r="X40" i="278" s="1"/>
  <c r="AB37" i="278" s="1"/>
  <c r="AL37" i="278" s="1"/>
  <c r="AW37" i="278" s="1"/>
  <c r="W35" i="278"/>
  <c r="W40" i="278" s="1"/>
  <c r="AB36" i="278" s="1"/>
  <c r="AL36" i="278" s="1"/>
  <c r="AW36" i="278" s="1"/>
  <c r="T35" i="278"/>
  <c r="T40" i="278" s="1"/>
  <c r="AA37" i="278" s="1"/>
  <c r="AK37" i="278" s="1"/>
  <c r="S35" i="278"/>
  <c r="S40" i="278" s="1"/>
  <c r="AA36" i="278" s="1"/>
  <c r="AK36" i="278" s="1"/>
  <c r="P35" i="278"/>
  <c r="P40" i="278" s="1"/>
  <c r="Z37" i="278" s="1"/>
  <c r="O35" i="278"/>
  <c r="O40" i="278" s="1"/>
  <c r="Z36" i="278" s="1"/>
  <c r="L35" i="278"/>
  <c r="H35" i="278"/>
  <c r="C35" i="278"/>
  <c r="BO34" i="278"/>
  <c r="BN34" i="278"/>
  <c r="BM34" i="278"/>
  <c r="BL34" i="278"/>
  <c r="BK34" i="278"/>
  <c r="BJ34" i="278"/>
  <c r="V34" i="278"/>
  <c r="V40" i="278" s="1"/>
  <c r="AB35" i="278" s="1"/>
  <c r="AL35" i="278" s="1"/>
  <c r="AW35" i="278" s="1"/>
  <c r="U34" i="278"/>
  <c r="U40" i="278" s="1"/>
  <c r="AB34" i="278" s="1"/>
  <c r="AL34" i="278" s="1"/>
  <c r="AW34" i="278" s="1"/>
  <c r="R34" i="278"/>
  <c r="R40" i="278" s="1"/>
  <c r="AA35" i="278" s="1"/>
  <c r="AK35" i="278" s="1"/>
  <c r="Q34" i="278"/>
  <c r="Q40" i="278" s="1"/>
  <c r="AA34" i="278" s="1"/>
  <c r="AK34" i="278" s="1"/>
  <c r="N34" i="278"/>
  <c r="N40" i="278" s="1"/>
  <c r="Z35" i="278" s="1"/>
  <c r="M34" i="278"/>
  <c r="M40" i="278" s="1"/>
  <c r="Z34" i="278" s="1"/>
  <c r="L34" i="278"/>
  <c r="H34" i="278"/>
  <c r="C34" i="278"/>
  <c r="BO28" i="278"/>
  <c r="BN28" i="278"/>
  <c r="BM28" i="278"/>
  <c r="BL28" i="278"/>
  <c r="BK28" i="278"/>
  <c r="BJ28" i="278"/>
  <c r="W28" i="278"/>
  <c r="V28" i="278"/>
  <c r="S28" i="278"/>
  <c r="R28" i="278"/>
  <c r="O28" i="278"/>
  <c r="N28" i="278"/>
  <c r="L28" i="278"/>
  <c r="BO27" i="278"/>
  <c r="BN27" i="278"/>
  <c r="BM27" i="278"/>
  <c r="BL27" i="278"/>
  <c r="BK27" i="278"/>
  <c r="BJ27" i="278"/>
  <c r="X27" i="278"/>
  <c r="U27" i="278"/>
  <c r="T27" i="278"/>
  <c r="Q27" i="278"/>
  <c r="P27" i="278"/>
  <c r="M27" i="278"/>
  <c r="L27" i="278"/>
  <c r="BO26" i="278"/>
  <c r="BN26" i="278"/>
  <c r="BM26" i="278"/>
  <c r="BL26" i="278"/>
  <c r="BK26" i="278"/>
  <c r="BJ26" i="278"/>
  <c r="X26" i="278"/>
  <c r="V26" i="278"/>
  <c r="T26" i="278"/>
  <c r="R26" i="278"/>
  <c r="P26" i="278"/>
  <c r="N26" i="278"/>
  <c r="L26" i="278"/>
  <c r="BO25" i="278"/>
  <c r="BN25" i="278"/>
  <c r="BM25" i="278"/>
  <c r="BL25" i="278"/>
  <c r="BK25" i="278"/>
  <c r="BJ25" i="278"/>
  <c r="W25" i="278"/>
  <c r="U25" i="278"/>
  <c r="S25" i="278"/>
  <c r="Q25" i="278"/>
  <c r="O25" i="278"/>
  <c r="M25" i="278"/>
  <c r="L25" i="278"/>
  <c r="BO24" i="278"/>
  <c r="BN24" i="278"/>
  <c r="BM24" i="278"/>
  <c r="BL24" i="278"/>
  <c r="BK24" i="278"/>
  <c r="BJ24" i="278"/>
  <c r="X24" i="278"/>
  <c r="X29" i="278" s="1"/>
  <c r="AB26" i="278" s="1"/>
  <c r="AL26" i="278" s="1"/>
  <c r="AW26" i="278" s="1"/>
  <c r="W24" i="278"/>
  <c r="W29" i="278" s="1"/>
  <c r="AB25" i="278" s="1"/>
  <c r="AL25" i="278" s="1"/>
  <c r="AW25" i="278" s="1"/>
  <c r="T24" i="278"/>
  <c r="T29" i="278" s="1"/>
  <c r="AA26" i="278" s="1"/>
  <c r="AK26" i="278" s="1"/>
  <c r="S24" i="278"/>
  <c r="S29" i="278" s="1"/>
  <c r="AA25" i="278" s="1"/>
  <c r="AK25" i="278" s="1"/>
  <c r="P24" i="278"/>
  <c r="P29" i="278" s="1"/>
  <c r="Z26" i="278" s="1"/>
  <c r="O24" i="278"/>
  <c r="O29" i="278" s="1"/>
  <c r="Z25" i="278" s="1"/>
  <c r="L24" i="278"/>
  <c r="H24" i="278"/>
  <c r="C24" i="278"/>
  <c r="BO23" i="278"/>
  <c r="BN23" i="278"/>
  <c r="BM23" i="278"/>
  <c r="BL23" i="278"/>
  <c r="BK23" i="278"/>
  <c r="BJ23" i="278"/>
  <c r="V23" i="278"/>
  <c r="V29" i="278" s="1"/>
  <c r="AB24" i="278" s="1"/>
  <c r="AL24" i="278" s="1"/>
  <c r="AW24" i="278" s="1"/>
  <c r="U23" i="278"/>
  <c r="U29" i="278" s="1"/>
  <c r="AB23" i="278" s="1"/>
  <c r="AL23" i="278" s="1"/>
  <c r="AW23" i="278" s="1"/>
  <c r="R23" i="278"/>
  <c r="R29" i="278" s="1"/>
  <c r="AA24" i="278" s="1"/>
  <c r="AK24" i="278" s="1"/>
  <c r="Q23" i="278"/>
  <c r="Q29" i="278" s="1"/>
  <c r="AA23" i="278" s="1"/>
  <c r="AK23" i="278" s="1"/>
  <c r="N23" i="278"/>
  <c r="N29" i="278" s="1"/>
  <c r="Z24" i="278" s="1"/>
  <c r="M23" i="278"/>
  <c r="M29" i="278" s="1"/>
  <c r="Z23" i="278" s="1"/>
  <c r="L23" i="278"/>
  <c r="H23" i="278"/>
  <c r="C23" i="278"/>
  <c r="BO17" i="278"/>
  <c r="BN17" i="278"/>
  <c r="BM17" i="278"/>
  <c r="BL17" i="278"/>
  <c r="BK17" i="278"/>
  <c r="BJ17" i="278"/>
  <c r="W17" i="278"/>
  <c r="V17" i="278"/>
  <c r="S17" i="278"/>
  <c r="R17" i="278"/>
  <c r="O17" i="278"/>
  <c r="N17" i="278"/>
  <c r="L17" i="278"/>
  <c r="BO16" i="278"/>
  <c r="BN16" i="278"/>
  <c r="BM16" i="278"/>
  <c r="BL16" i="278"/>
  <c r="BK16" i="278"/>
  <c r="BJ16" i="278"/>
  <c r="X16" i="278"/>
  <c r="U16" i="278"/>
  <c r="T16" i="278"/>
  <c r="Q16" i="278"/>
  <c r="P16" i="278"/>
  <c r="M16" i="278"/>
  <c r="L16" i="278"/>
  <c r="BO15" i="278"/>
  <c r="BN15" i="278"/>
  <c r="BM15" i="278"/>
  <c r="BL15" i="278"/>
  <c r="BK15" i="278"/>
  <c r="BJ15" i="278"/>
  <c r="X15" i="278"/>
  <c r="V15" i="278"/>
  <c r="T15" i="278"/>
  <c r="R15" i="278"/>
  <c r="P15" i="278"/>
  <c r="N15" i="278"/>
  <c r="L15" i="278"/>
  <c r="BO14" i="278"/>
  <c r="BN14" i="278"/>
  <c r="BM14" i="278"/>
  <c r="BL14" i="278"/>
  <c r="BK14" i="278"/>
  <c r="BJ14" i="278"/>
  <c r="W14" i="278"/>
  <c r="U14" i="278"/>
  <c r="S14" i="278"/>
  <c r="Q14" i="278"/>
  <c r="O14" i="278"/>
  <c r="M14" i="278"/>
  <c r="L14" i="278"/>
  <c r="BO13" i="278"/>
  <c r="BN13" i="278"/>
  <c r="BM13" i="278"/>
  <c r="BL13" i="278"/>
  <c r="BK13" i="278"/>
  <c r="BJ13" i="278"/>
  <c r="X13" i="278"/>
  <c r="X18" i="278" s="1"/>
  <c r="AB15" i="278" s="1"/>
  <c r="AL15" i="278" s="1"/>
  <c r="AW15" i="278" s="1"/>
  <c r="W13" i="278"/>
  <c r="W18" i="278" s="1"/>
  <c r="AB14" i="278" s="1"/>
  <c r="AL14" i="278" s="1"/>
  <c r="AW14" i="278" s="1"/>
  <c r="T13" i="278"/>
  <c r="T18" i="278" s="1"/>
  <c r="AA15" i="278" s="1"/>
  <c r="AK15" i="278" s="1"/>
  <c r="S13" i="278"/>
  <c r="S18" i="278" s="1"/>
  <c r="AA14" i="278" s="1"/>
  <c r="AK14" i="278" s="1"/>
  <c r="P13" i="278"/>
  <c r="P18" i="278" s="1"/>
  <c r="Z15" i="278" s="1"/>
  <c r="O13" i="278"/>
  <c r="O18" i="278" s="1"/>
  <c r="Z14" i="278" s="1"/>
  <c r="L13" i="278"/>
  <c r="H13" i="278"/>
  <c r="C13" i="278"/>
  <c r="BO12" i="278"/>
  <c r="BN12" i="278"/>
  <c r="BM12" i="278"/>
  <c r="BL12" i="278"/>
  <c r="BK12" i="278"/>
  <c r="BJ12" i="278"/>
  <c r="V12" i="278"/>
  <c r="V18" i="278" s="1"/>
  <c r="AB13" i="278" s="1"/>
  <c r="AL13" i="278" s="1"/>
  <c r="AW13" i="278" s="1"/>
  <c r="U12" i="278"/>
  <c r="U18" i="278" s="1"/>
  <c r="AB12" i="278" s="1"/>
  <c r="AL12" i="278" s="1"/>
  <c r="AW12" i="278" s="1"/>
  <c r="R12" i="278"/>
  <c r="R18" i="278" s="1"/>
  <c r="AA13" i="278" s="1"/>
  <c r="AK13" i="278" s="1"/>
  <c r="Q12" i="278"/>
  <c r="Q18" i="278" s="1"/>
  <c r="AA12" i="278" s="1"/>
  <c r="AK12" i="278" s="1"/>
  <c r="N12" i="278"/>
  <c r="N18" i="278" s="1"/>
  <c r="Z13" i="278" s="1"/>
  <c r="M12" i="278"/>
  <c r="M18" i="278" s="1"/>
  <c r="Z12" i="278" s="1"/>
  <c r="L12" i="278"/>
  <c r="H12" i="278"/>
  <c r="C12" i="278"/>
  <c r="BO94" i="277"/>
  <c r="BN94" i="277"/>
  <c r="BM94" i="277"/>
  <c r="BL94" i="277"/>
  <c r="BK94" i="277"/>
  <c r="BJ94" i="277"/>
  <c r="BO93" i="277"/>
  <c r="BN93" i="277"/>
  <c r="BM93" i="277"/>
  <c r="BL93" i="277"/>
  <c r="BK93" i="277"/>
  <c r="BJ93" i="277"/>
  <c r="BO92" i="277"/>
  <c r="BN92" i="277"/>
  <c r="BM92" i="277"/>
  <c r="BL92" i="277"/>
  <c r="BK92" i="277"/>
  <c r="BJ92" i="277"/>
  <c r="BO91" i="277"/>
  <c r="BN91" i="277"/>
  <c r="BM91" i="277"/>
  <c r="BL91" i="277"/>
  <c r="BK91" i="277"/>
  <c r="BJ91" i="277"/>
  <c r="BO90" i="277"/>
  <c r="BN90" i="277"/>
  <c r="BM90" i="277"/>
  <c r="BL90" i="277"/>
  <c r="BK90" i="277"/>
  <c r="BJ90" i="277"/>
  <c r="BO89" i="277"/>
  <c r="BN89" i="277"/>
  <c r="BM89" i="277"/>
  <c r="BL89" i="277"/>
  <c r="BK89" i="277"/>
  <c r="BJ89" i="277"/>
  <c r="C74" i="277"/>
  <c r="BO72" i="277"/>
  <c r="BN72" i="277"/>
  <c r="BM72" i="277"/>
  <c r="BL72" i="277"/>
  <c r="BK72" i="277"/>
  <c r="BJ72" i="277"/>
  <c r="W72" i="277"/>
  <c r="V72" i="277"/>
  <c r="S72" i="277"/>
  <c r="R72" i="277"/>
  <c r="O72" i="277"/>
  <c r="N72" i="277"/>
  <c r="L72" i="277"/>
  <c r="BO71" i="277"/>
  <c r="BN71" i="277"/>
  <c r="BM71" i="277"/>
  <c r="BL71" i="277"/>
  <c r="BK71" i="277"/>
  <c r="BJ71" i="277"/>
  <c r="X71" i="277"/>
  <c r="U71" i="277"/>
  <c r="T71" i="277"/>
  <c r="Q71" i="277"/>
  <c r="P71" i="277"/>
  <c r="M71" i="277"/>
  <c r="L71" i="277"/>
  <c r="BO70" i="277"/>
  <c r="BN70" i="277"/>
  <c r="BM70" i="277"/>
  <c r="BL70" i="277"/>
  <c r="BK70" i="277"/>
  <c r="BJ70" i="277"/>
  <c r="X70" i="277"/>
  <c r="V70" i="277"/>
  <c r="T70" i="277"/>
  <c r="R70" i="277"/>
  <c r="P70" i="277"/>
  <c r="N70" i="277"/>
  <c r="L70" i="277"/>
  <c r="BO69" i="277"/>
  <c r="BN69" i="277"/>
  <c r="BM69" i="277"/>
  <c r="BL69" i="277"/>
  <c r="BK69" i="277"/>
  <c r="BJ69" i="277"/>
  <c r="W69" i="277"/>
  <c r="U69" i="277"/>
  <c r="S69" i="277"/>
  <c r="Q69" i="277"/>
  <c r="O69" i="277"/>
  <c r="M69" i="277"/>
  <c r="L69" i="277"/>
  <c r="BO68" i="277"/>
  <c r="BN68" i="277"/>
  <c r="BM68" i="277"/>
  <c r="BL68" i="277"/>
  <c r="BK68" i="277"/>
  <c r="BJ68" i="277"/>
  <c r="X68" i="277"/>
  <c r="W68" i="277"/>
  <c r="T68" i="277"/>
  <c r="S68" i="277"/>
  <c r="P68" i="277"/>
  <c r="O68" i="277"/>
  <c r="L68" i="277"/>
  <c r="H68" i="277"/>
  <c r="AI70" i="277" s="1"/>
  <c r="C68" i="277"/>
  <c r="BO67" i="277"/>
  <c r="BN67" i="277"/>
  <c r="BM67" i="277"/>
  <c r="BL67" i="277"/>
  <c r="BK67" i="277"/>
  <c r="BJ67" i="277"/>
  <c r="V67" i="277"/>
  <c r="V73" i="277" s="1"/>
  <c r="AB68" i="277" s="1"/>
  <c r="AL68" i="277" s="1"/>
  <c r="AW68" i="277" s="1"/>
  <c r="U67" i="277"/>
  <c r="U73" i="277" s="1"/>
  <c r="AB67" i="277" s="1"/>
  <c r="AL67" i="277" s="1"/>
  <c r="AW67" i="277" s="1"/>
  <c r="R67" i="277"/>
  <c r="R73" i="277" s="1"/>
  <c r="AA68" i="277" s="1"/>
  <c r="AK68" i="277" s="1"/>
  <c r="Q67" i="277"/>
  <c r="Q73" i="277" s="1"/>
  <c r="AA67" i="277" s="1"/>
  <c r="AK67" i="277" s="1"/>
  <c r="N67" i="277"/>
  <c r="N73" i="277" s="1"/>
  <c r="Z68" i="277" s="1"/>
  <c r="M67" i="277"/>
  <c r="M73" i="277" s="1"/>
  <c r="Z67" i="277" s="1"/>
  <c r="L67" i="277"/>
  <c r="H67" i="277"/>
  <c r="C67" i="277"/>
  <c r="BO61" i="277"/>
  <c r="BN61" i="277"/>
  <c r="BM61" i="277"/>
  <c r="BL61" i="277"/>
  <c r="BK61" i="277"/>
  <c r="BJ61" i="277"/>
  <c r="W61" i="277"/>
  <c r="V61" i="277"/>
  <c r="S61" i="277"/>
  <c r="R61" i="277"/>
  <c r="O61" i="277"/>
  <c r="N61" i="277"/>
  <c r="L61" i="277"/>
  <c r="BO60" i="277"/>
  <c r="BN60" i="277"/>
  <c r="BM60" i="277"/>
  <c r="BL60" i="277"/>
  <c r="BK60" i="277"/>
  <c r="BJ60" i="277"/>
  <c r="X60" i="277"/>
  <c r="U60" i="277"/>
  <c r="T60" i="277"/>
  <c r="Q60" i="277"/>
  <c r="P60" i="277"/>
  <c r="M60" i="277"/>
  <c r="L60" i="277"/>
  <c r="BO59" i="277"/>
  <c r="BN59" i="277"/>
  <c r="BM59" i="277"/>
  <c r="BL59" i="277"/>
  <c r="BK59" i="277"/>
  <c r="BJ59" i="277"/>
  <c r="X59" i="277"/>
  <c r="V59" i="277"/>
  <c r="T59" i="277"/>
  <c r="R59" i="277"/>
  <c r="P59" i="277"/>
  <c r="N59" i="277"/>
  <c r="L59" i="277"/>
  <c r="BO58" i="277"/>
  <c r="BN58" i="277"/>
  <c r="BM58" i="277"/>
  <c r="BL58" i="277"/>
  <c r="BK58" i="277"/>
  <c r="BJ58" i="277"/>
  <c r="W58" i="277"/>
  <c r="U58" i="277"/>
  <c r="S58" i="277"/>
  <c r="Q58" i="277"/>
  <c r="O58" i="277"/>
  <c r="M58" i="277"/>
  <c r="L58" i="277"/>
  <c r="BO57" i="277"/>
  <c r="BN57" i="277"/>
  <c r="BM57" i="277"/>
  <c r="BL57" i="277"/>
  <c r="BK57" i="277"/>
  <c r="BJ57" i="277"/>
  <c r="X57" i="277"/>
  <c r="X62" i="277" s="1"/>
  <c r="AB59" i="277" s="1"/>
  <c r="AL59" i="277" s="1"/>
  <c r="AW59" i="277" s="1"/>
  <c r="W57" i="277"/>
  <c r="T57" i="277"/>
  <c r="T62" i="277" s="1"/>
  <c r="AA59" i="277" s="1"/>
  <c r="AK59" i="277" s="1"/>
  <c r="S57" i="277"/>
  <c r="P57" i="277"/>
  <c r="P62" i="277" s="1"/>
  <c r="Z59" i="277" s="1"/>
  <c r="O57" i="277"/>
  <c r="L57" i="277"/>
  <c r="H57" i="277"/>
  <c r="C57" i="277"/>
  <c r="BO56" i="277"/>
  <c r="BN56" i="277"/>
  <c r="BM56" i="277"/>
  <c r="BL56" i="277"/>
  <c r="BK56" i="277"/>
  <c r="BJ56" i="277"/>
  <c r="V56" i="277"/>
  <c r="V62" i="277" s="1"/>
  <c r="AB57" i="277" s="1"/>
  <c r="AL57" i="277" s="1"/>
  <c r="AW57" i="277" s="1"/>
  <c r="U56" i="277"/>
  <c r="U62" i="277" s="1"/>
  <c r="AB56" i="277" s="1"/>
  <c r="AL56" i="277" s="1"/>
  <c r="AW56" i="277" s="1"/>
  <c r="R56" i="277"/>
  <c r="R62" i="277" s="1"/>
  <c r="AA57" i="277" s="1"/>
  <c r="AK57" i="277" s="1"/>
  <c r="Q56" i="277"/>
  <c r="Q62" i="277" s="1"/>
  <c r="AA56" i="277" s="1"/>
  <c r="AK56" i="277" s="1"/>
  <c r="N56" i="277"/>
  <c r="N62" i="277" s="1"/>
  <c r="Z57" i="277" s="1"/>
  <c r="M56" i="277"/>
  <c r="M62" i="277" s="1"/>
  <c r="Z56" i="277" s="1"/>
  <c r="L56" i="277"/>
  <c r="H56" i="277"/>
  <c r="C56" i="277"/>
  <c r="BO50" i="277"/>
  <c r="BN50" i="277"/>
  <c r="BM50" i="277"/>
  <c r="BL50" i="277"/>
  <c r="BK50" i="277"/>
  <c r="BJ50" i="277"/>
  <c r="W50" i="277"/>
  <c r="V50" i="277"/>
  <c r="S50" i="277"/>
  <c r="R50" i="277"/>
  <c r="O50" i="277"/>
  <c r="N50" i="277"/>
  <c r="L50" i="277"/>
  <c r="BO49" i="277"/>
  <c r="BN49" i="277"/>
  <c r="BM49" i="277"/>
  <c r="BL49" i="277"/>
  <c r="BK49" i="277"/>
  <c r="BJ49" i="277"/>
  <c r="X49" i="277"/>
  <c r="U49" i="277"/>
  <c r="T49" i="277"/>
  <c r="Q49" i="277"/>
  <c r="P49" i="277"/>
  <c r="M49" i="277"/>
  <c r="L49" i="277"/>
  <c r="BO48" i="277"/>
  <c r="BN48" i="277"/>
  <c r="BM48" i="277"/>
  <c r="BL48" i="277"/>
  <c r="BK48" i="277"/>
  <c r="BJ48" i="277"/>
  <c r="X48" i="277"/>
  <c r="V48" i="277"/>
  <c r="T48" i="277"/>
  <c r="R48" i="277"/>
  <c r="P48" i="277"/>
  <c r="N48" i="277"/>
  <c r="L48" i="277"/>
  <c r="BO47" i="277"/>
  <c r="BN47" i="277"/>
  <c r="BM47" i="277"/>
  <c r="BL47" i="277"/>
  <c r="BK47" i="277"/>
  <c r="BJ47" i="277"/>
  <c r="W47" i="277"/>
  <c r="U47" i="277"/>
  <c r="S47" i="277"/>
  <c r="Q47" i="277"/>
  <c r="O47" i="277"/>
  <c r="M47" i="277"/>
  <c r="L47" i="277"/>
  <c r="BO46" i="277"/>
  <c r="BN46" i="277"/>
  <c r="BM46" i="277"/>
  <c r="BL46" i="277"/>
  <c r="BK46" i="277"/>
  <c r="BJ46" i="277"/>
  <c r="X46" i="277"/>
  <c r="W46" i="277"/>
  <c r="W51" i="277" s="1"/>
  <c r="AB47" i="277" s="1"/>
  <c r="AL47" i="277" s="1"/>
  <c r="AW47" i="277" s="1"/>
  <c r="T46" i="277"/>
  <c r="S46" i="277"/>
  <c r="S51" i="277" s="1"/>
  <c r="AA47" i="277" s="1"/>
  <c r="AK47" i="277" s="1"/>
  <c r="P46" i="277"/>
  <c r="O46" i="277"/>
  <c r="O51" i="277" s="1"/>
  <c r="Z47" i="277" s="1"/>
  <c r="L46" i="277"/>
  <c r="H46" i="277"/>
  <c r="C46" i="277"/>
  <c r="BO45" i="277"/>
  <c r="BN45" i="277"/>
  <c r="BM45" i="277"/>
  <c r="BL45" i="277"/>
  <c r="BK45" i="277"/>
  <c r="BJ45" i="277"/>
  <c r="V45" i="277"/>
  <c r="V51" i="277" s="1"/>
  <c r="AB46" i="277" s="1"/>
  <c r="AL46" i="277" s="1"/>
  <c r="AW46" i="277" s="1"/>
  <c r="U45" i="277"/>
  <c r="U51" i="277" s="1"/>
  <c r="AB45" i="277" s="1"/>
  <c r="AL45" i="277" s="1"/>
  <c r="AW45" i="277" s="1"/>
  <c r="R45" i="277"/>
  <c r="R51" i="277" s="1"/>
  <c r="AA46" i="277" s="1"/>
  <c r="AK46" i="277" s="1"/>
  <c r="Q45" i="277"/>
  <c r="Q51" i="277" s="1"/>
  <c r="AA45" i="277" s="1"/>
  <c r="AK45" i="277" s="1"/>
  <c r="N45" i="277"/>
  <c r="N51" i="277" s="1"/>
  <c r="Z46" i="277" s="1"/>
  <c r="M45" i="277"/>
  <c r="M51" i="277" s="1"/>
  <c r="Z45" i="277" s="1"/>
  <c r="L45" i="277"/>
  <c r="H45" i="277"/>
  <c r="C45" i="277"/>
  <c r="BO39" i="277"/>
  <c r="BN39" i="277"/>
  <c r="BM39" i="277"/>
  <c r="BL39" i="277"/>
  <c r="BK39" i="277"/>
  <c r="BJ39" i="277"/>
  <c r="W39" i="277"/>
  <c r="V39" i="277"/>
  <c r="S39" i="277"/>
  <c r="R39" i="277"/>
  <c r="O39" i="277"/>
  <c r="N39" i="277"/>
  <c r="L39" i="277"/>
  <c r="BO38" i="277"/>
  <c r="BN38" i="277"/>
  <c r="BM38" i="277"/>
  <c r="BL38" i="277"/>
  <c r="BK38" i="277"/>
  <c r="BJ38" i="277"/>
  <c r="X38" i="277"/>
  <c r="U38" i="277"/>
  <c r="T38" i="277"/>
  <c r="Q38" i="277"/>
  <c r="P38" i="277"/>
  <c r="M38" i="277"/>
  <c r="L38" i="277"/>
  <c r="BO37" i="277"/>
  <c r="BN37" i="277"/>
  <c r="BM37" i="277"/>
  <c r="BL37" i="277"/>
  <c r="BK37" i="277"/>
  <c r="BJ37" i="277"/>
  <c r="X37" i="277"/>
  <c r="V37" i="277"/>
  <c r="T37" i="277"/>
  <c r="R37" i="277"/>
  <c r="P37" i="277"/>
  <c r="N37" i="277"/>
  <c r="L37" i="277"/>
  <c r="BO36" i="277"/>
  <c r="BN36" i="277"/>
  <c r="BM36" i="277"/>
  <c r="BL36" i="277"/>
  <c r="BK36" i="277"/>
  <c r="BJ36" i="277"/>
  <c r="W36" i="277"/>
  <c r="U36" i="277"/>
  <c r="S36" i="277"/>
  <c r="Q36" i="277"/>
  <c r="O36" i="277"/>
  <c r="M36" i="277"/>
  <c r="L36" i="277"/>
  <c r="BO35" i="277"/>
  <c r="BN35" i="277"/>
  <c r="BM35" i="277"/>
  <c r="BL35" i="277"/>
  <c r="BK35" i="277"/>
  <c r="BJ35" i="277"/>
  <c r="X35" i="277"/>
  <c r="X40" i="277" s="1"/>
  <c r="AB37" i="277" s="1"/>
  <c r="AL37" i="277" s="1"/>
  <c r="AW37" i="277" s="1"/>
  <c r="W35" i="277"/>
  <c r="T35" i="277"/>
  <c r="T40" i="277" s="1"/>
  <c r="AA37" i="277" s="1"/>
  <c r="AK37" i="277" s="1"/>
  <c r="S35" i="277"/>
  <c r="P35" i="277"/>
  <c r="P40" i="277" s="1"/>
  <c r="Z37" i="277" s="1"/>
  <c r="O35" i="277"/>
  <c r="L35" i="277"/>
  <c r="H35" i="277"/>
  <c r="C35" i="277"/>
  <c r="AI36" i="277" s="1"/>
  <c r="BO34" i="277"/>
  <c r="BN34" i="277"/>
  <c r="BM34" i="277"/>
  <c r="BL34" i="277"/>
  <c r="BK34" i="277"/>
  <c r="BJ34" i="277"/>
  <c r="V34" i="277"/>
  <c r="V40" i="277" s="1"/>
  <c r="AB35" i="277" s="1"/>
  <c r="AL35" i="277" s="1"/>
  <c r="AW35" i="277" s="1"/>
  <c r="U34" i="277"/>
  <c r="U40" i="277" s="1"/>
  <c r="AB34" i="277" s="1"/>
  <c r="AL34" i="277" s="1"/>
  <c r="AW34" i="277" s="1"/>
  <c r="R34" i="277"/>
  <c r="R40" i="277" s="1"/>
  <c r="AA35" i="277" s="1"/>
  <c r="AK35" i="277" s="1"/>
  <c r="Q34" i="277"/>
  <c r="Q40" i="277" s="1"/>
  <c r="AA34" i="277" s="1"/>
  <c r="AK34" i="277" s="1"/>
  <c r="N34" i="277"/>
  <c r="N40" i="277" s="1"/>
  <c r="Z35" i="277" s="1"/>
  <c r="M34" i="277"/>
  <c r="M40" i="277" s="1"/>
  <c r="Z34" i="277" s="1"/>
  <c r="L34" i="277"/>
  <c r="H34" i="277"/>
  <c r="C34" i="277"/>
  <c r="BO28" i="277"/>
  <c r="BN28" i="277"/>
  <c r="BM28" i="277"/>
  <c r="BL28" i="277"/>
  <c r="BK28" i="277"/>
  <c r="BJ28" i="277"/>
  <c r="W28" i="277"/>
  <c r="V28" i="277"/>
  <c r="S28" i="277"/>
  <c r="R28" i="277"/>
  <c r="O28" i="277"/>
  <c r="N28" i="277"/>
  <c r="L28" i="277"/>
  <c r="BO27" i="277"/>
  <c r="BN27" i="277"/>
  <c r="BM27" i="277"/>
  <c r="BL27" i="277"/>
  <c r="BK27" i="277"/>
  <c r="BJ27" i="277"/>
  <c r="X27" i="277"/>
  <c r="U27" i="277"/>
  <c r="T27" i="277"/>
  <c r="Q27" i="277"/>
  <c r="P27" i="277"/>
  <c r="M27" i="277"/>
  <c r="L27" i="277"/>
  <c r="BO26" i="277"/>
  <c r="BN26" i="277"/>
  <c r="BM26" i="277"/>
  <c r="BL26" i="277"/>
  <c r="BK26" i="277"/>
  <c r="BJ26" i="277"/>
  <c r="X26" i="277"/>
  <c r="V26" i="277"/>
  <c r="T26" i="277"/>
  <c r="R26" i="277"/>
  <c r="P26" i="277"/>
  <c r="N26" i="277"/>
  <c r="L26" i="277"/>
  <c r="BO25" i="277"/>
  <c r="BN25" i="277"/>
  <c r="BM25" i="277"/>
  <c r="BL25" i="277"/>
  <c r="BK25" i="277"/>
  <c r="BJ25" i="277"/>
  <c r="W25" i="277"/>
  <c r="U25" i="277"/>
  <c r="S25" i="277"/>
  <c r="Q25" i="277"/>
  <c r="O25" i="277"/>
  <c r="M25" i="277"/>
  <c r="L25" i="277"/>
  <c r="BO24" i="277"/>
  <c r="BN24" i="277"/>
  <c r="BM24" i="277"/>
  <c r="BL24" i="277"/>
  <c r="BK24" i="277"/>
  <c r="BJ24" i="277"/>
  <c r="X24" i="277"/>
  <c r="W24" i="277"/>
  <c r="W29" i="277" s="1"/>
  <c r="AB25" i="277" s="1"/>
  <c r="AL25" i="277" s="1"/>
  <c r="AW25" i="277" s="1"/>
  <c r="T24" i="277"/>
  <c r="S24" i="277"/>
  <c r="S29" i="277" s="1"/>
  <c r="AA25" i="277" s="1"/>
  <c r="AK25" i="277" s="1"/>
  <c r="P24" i="277"/>
  <c r="O24" i="277"/>
  <c r="O29" i="277" s="1"/>
  <c r="Z25" i="277" s="1"/>
  <c r="L24" i="277"/>
  <c r="H24" i="277"/>
  <c r="C24" i="277"/>
  <c r="BO23" i="277"/>
  <c r="BN23" i="277"/>
  <c r="BM23" i="277"/>
  <c r="BL23" i="277"/>
  <c r="BK23" i="277"/>
  <c r="BJ23" i="277"/>
  <c r="V23" i="277"/>
  <c r="V29" i="277" s="1"/>
  <c r="AB24" i="277" s="1"/>
  <c r="AL24" i="277" s="1"/>
  <c r="AW24" i="277" s="1"/>
  <c r="U23" i="277"/>
  <c r="U29" i="277" s="1"/>
  <c r="AB23" i="277" s="1"/>
  <c r="AL23" i="277" s="1"/>
  <c r="AW23" i="277" s="1"/>
  <c r="R23" i="277"/>
  <c r="R29" i="277" s="1"/>
  <c r="AA24" i="277" s="1"/>
  <c r="AK24" i="277" s="1"/>
  <c r="Q23" i="277"/>
  <c r="Q29" i="277" s="1"/>
  <c r="AA23" i="277" s="1"/>
  <c r="AK23" i="277" s="1"/>
  <c r="N23" i="277"/>
  <c r="N29" i="277" s="1"/>
  <c r="Z24" i="277" s="1"/>
  <c r="M23" i="277"/>
  <c r="M29" i="277" s="1"/>
  <c r="Z23" i="277" s="1"/>
  <c r="L23" i="277"/>
  <c r="H23" i="277"/>
  <c r="C23" i="277"/>
  <c r="BO17" i="277"/>
  <c r="BN17" i="277"/>
  <c r="BM17" i="277"/>
  <c r="BL17" i="277"/>
  <c r="BK17" i="277"/>
  <c r="BJ17" i="277"/>
  <c r="W17" i="277"/>
  <c r="V17" i="277"/>
  <c r="S17" i="277"/>
  <c r="R17" i="277"/>
  <c r="O17" i="277"/>
  <c r="N17" i="277"/>
  <c r="L17" i="277"/>
  <c r="BO16" i="277"/>
  <c r="BN16" i="277"/>
  <c r="BM16" i="277"/>
  <c r="BL16" i="277"/>
  <c r="BK16" i="277"/>
  <c r="BJ16" i="277"/>
  <c r="X16" i="277"/>
  <c r="U16" i="277"/>
  <c r="T16" i="277"/>
  <c r="Q16" i="277"/>
  <c r="P16" i="277"/>
  <c r="M16" i="277"/>
  <c r="L16" i="277"/>
  <c r="BO15" i="277"/>
  <c r="BN15" i="277"/>
  <c r="BM15" i="277"/>
  <c r="BL15" i="277"/>
  <c r="BK15" i="277"/>
  <c r="BJ15" i="277"/>
  <c r="X15" i="277"/>
  <c r="V15" i="277"/>
  <c r="T15" i="277"/>
  <c r="R15" i="277"/>
  <c r="P15" i="277"/>
  <c r="N15" i="277"/>
  <c r="L15" i="277"/>
  <c r="BO14" i="277"/>
  <c r="BN14" i="277"/>
  <c r="BM14" i="277"/>
  <c r="BL14" i="277"/>
  <c r="BK14" i="277"/>
  <c r="BJ14" i="277"/>
  <c r="W14" i="277"/>
  <c r="U14" i="277"/>
  <c r="S14" i="277"/>
  <c r="Q14" i="277"/>
  <c r="O14" i="277"/>
  <c r="M14" i="277"/>
  <c r="L14" i="277"/>
  <c r="BO13" i="277"/>
  <c r="BN13" i="277"/>
  <c r="BM13" i="277"/>
  <c r="BL13" i="277"/>
  <c r="BK13" i="277"/>
  <c r="BJ13" i="277"/>
  <c r="X13" i="277"/>
  <c r="X18" i="277" s="1"/>
  <c r="AB15" i="277" s="1"/>
  <c r="AL15" i="277" s="1"/>
  <c r="AW15" i="277" s="1"/>
  <c r="W13" i="277"/>
  <c r="T13" i="277"/>
  <c r="T18" i="277" s="1"/>
  <c r="AA15" i="277" s="1"/>
  <c r="AK15" i="277" s="1"/>
  <c r="S13" i="277"/>
  <c r="P13" i="277"/>
  <c r="P18" i="277" s="1"/>
  <c r="Z15" i="277" s="1"/>
  <c r="O13" i="277"/>
  <c r="L13" i="277"/>
  <c r="H13" i="277"/>
  <c r="AI15" i="277" s="1"/>
  <c r="C13" i="277"/>
  <c r="BO12" i="277"/>
  <c r="BN12" i="277"/>
  <c r="BM12" i="277"/>
  <c r="BL12" i="277"/>
  <c r="BK12" i="277"/>
  <c r="BJ12" i="277"/>
  <c r="V12" i="277"/>
  <c r="V18" i="277" s="1"/>
  <c r="AB13" i="277" s="1"/>
  <c r="AL13" i="277" s="1"/>
  <c r="AW13" i="277" s="1"/>
  <c r="U12" i="277"/>
  <c r="U18" i="277" s="1"/>
  <c r="AB12" i="277" s="1"/>
  <c r="AL12" i="277" s="1"/>
  <c r="AW12" i="277" s="1"/>
  <c r="R12" i="277"/>
  <c r="R18" i="277" s="1"/>
  <c r="AA13" i="277" s="1"/>
  <c r="AK13" i="277" s="1"/>
  <c r="Q12" i="277"/>
  <c r="Q18" i="277" s="1"/>
  <c r="AA12" i="277" s="1"/>
  <c r="AK12" i="277" s="1"/>
  <c r="N12" i="277"/>
  <c r="N18" i="277" s="1"/>
  <c r="Z13" i="277" s="1"/>
  <c r="M12" i="277"/>
  <c r="M18" i="277" s="1"/>
  <c r="Z12" i="277" s="1"/>
  <c r="L12" i="277"/>
  <c r="H12" i="277"/>
  <c r="C12" i="277"/>
  <c r="BO94" i="276"/>
  <c r="BN94" i="276"/>
  <c r="BM94" i="276"/>
  <c r="BL94" i="276"/>
  <c r="BK94" i="276"/>
  <c r="BJ94" i="276"/>
  <c r="BO93" i="276"/>
  <c r="BN93" i="276"/>
  <c r="BM93" i="276"/>
  <c r="BL93" i="276"/>
  <c r="BK93" i="276"/>
  <c r="BJ93" i="276"/>
  <c r="BO92" i="276"/>
  <c r="BN92" i="276"/>
  <c r="BM92" i="276"/>
  <c r="BL92" i="276"/>
  <c r="BK92" i="276"/>
  <c r="BJ92" i="276"/>
  <c r="BO91" i="276"/>
  <c r="BN91" i="276"/>
  <c r="BM91" i="276"/>
  <c r="BL91" i="276"/>
  <c r="BK91" i="276"/>
  <c r="BJ91" i="276"/>
  <c r="BO90" i="276"/>
  <c r="BN90" i="276"/>
  <c r="BM90" i="276"/>
  <c r="BL90" i="276"/>
  <c r="BK90" i="276"/>
  <c r="BJ90" i="276"/>
  <c r="BO89" i="276"/>
  <c r="BN89" i="276"/>
  <c r="BM89" i="276"/>
  <c r="BL89" i="276"/>
  <c r="BK89" i="276"/>
  <c r="BJ89" i="276"/>
  <c r="C74" i="276"/>
  <c r="BO72" i="276"/>
  <c r="BN72" i="276"/>
  <c r="BM72" i="276"/>
  <c r="BL72" i="276"/>
  <c r="BK72" i="276"/>
  <c r="BJ72" i="276"/>
  <c r="W72" i="276"/>
  <c r="V72" i="276"/>
  <c r="S72" i="276"/>
  <c r="R72" i="276"/>
  <c r="O72" i="276"/>
  <c r="N72" i="276"/>
  <c r="L72" i="276"/>
  <c r="BO71" i="276"/>
  <c r="BN71" i="276"/>
  <c r="BM71" i="276"/>
  <c r="BL71" i="276"/>
  <c r="BK71" i="276"/>
  <c r="BJ71" i="276"/>
  <c r="X71" i="276"/>
  <c r="U71" i="276"/>
  <c r="T71" i="276"/>
  <c r="Q71" i="276"/>
  <c r="P71" i="276"/>
  <c r="M71" i="276"/>
  <c r="L71" i="276"/>
  <c r="BO70" i="276"/>
  <c r="BN70" i="276"/>
  <c r="BM70" i="276"/>
  <c r="BL70" i="276"/>
  <c r="BK70" i="276"/>
  <c r="BJ70" i="276"/>
  <c r="X70" i="276"/>
  <c r="V70" i="276"/>
  <c r="T70" i="276"/>
  <c r="R70" i="276"/>
  <c r="P70" i="276"/>
  <c r="N70" i="276"/>
  <c r="L70" i="276"/>
  <c r="BO69" i="276"/>
  <c r="BN69" i="276"/>
  <c r="BM69" i="276"/>
  <c r="BL69" i="276"/>
  <c r="BK69" i="276"/>
  <c r="BJ69" i="276"/>
  <c r="W69" i="276"/>
  <c r="U69" i="276"/>
  <c r="S69" i="276"/>
  <c r="Q69" i="276"/>
  <c r="O69" i="276"/>
  <c r="M69" i="276"/>
  <c r="L69" i="276"/>
  <c r="BO68" i="276"/>
  <c r="BN68" i="276"/>
  <c r="BM68" i="276"/>
  <c r="BL68" i="276"/>
  <c r="BK68" i="276"/>
  <c r="BJ68" i="276"/>
  <c r="X68" i="276"/>
  <c r="W68" i="276"/>
  <c r="T68" i="276"/>
  <c r="S68" i="276"/>
  <c r="P68" i="276"/>
  <c r="O68" i="276"/>
  <c r="L68" i="276"/>
  <c r="H68" i="276"/>
  <c r="C68" i="276"/>
  <c r="AI69" i="276" s="1"/>
  <c r="BO67" i="276"/>
  <c r="BN67" i="276"/>
  <c r="BM67" i="276"/>
  <c r="BL67" i="276"/>
  <c r="BK67" i="276"/>
  <c r="BJ67" i="276"/>
  <c r="V67" i="276"/>
  <c r="V73" i="276" s="1"/>
  <c r="AB68" i="276" s="1"/>
  <c r="AL68" i="276" s="1"/>
  <c r="AW68" i="276" s="1"/>
  <c r="U67" i="276"/>
  <c r="U73" i="276" s="1"/>
  <c r="AB67" i="276" s="1"/>
  <c r="AL67" i="276" s="1"/>
  <c r="AW67" i="276" s="1"/>
  <c r="R67" i="276"/>
  <c r="R73" i="276" s="1"/>
  <c r="AA68" i="276" s="1"/>
  <c r="AK68" i="276" s="1"/>
  <c r="Q67" i="276"/>
  <c r="Q73" i="276" s="1"/>
  <c r="AA67" i="276" s="1"/>
  <c r="AK67" i="276" s="1"/>
  <c r="N67" i="276"/>
  <c r="N73" i="276" s="1"/>
  <c r="Z68" i="276" s="1"/>
  <c r="M67" i="276"/>
  <c r="M73" i="276" s="1"/>
  <c r="Z67" i="276" s="1"/>
  <c r="L67" i="276"/>
  <c r="H67" i="276"/>
  <c r="C67" i="276"/>
  <c r="BO61" i="276"/>
  <c r="BN61" i="276"/>
  <c r="BM61" i="276"/>
  <c r="BL61" i="276"/>
  <c r="BK61" i="276"/>
  <c r="BJ61" i="276"/>
  <c r="BP61" i="276" s="1"/>
  <c r="W61" i="276"/>
  <c r="V61" i="276"/>
  <c r="S61" i="276"/>
  <c r="R61" i="276"/>
  <c r="O61" i="276"/>
  <c r="N61" i="276"/>
  <c r="L61" i="276"/>
  <c r="BO60" i="276"/>
  <c r="BN60" i="276"/>
  <c r="BM60" i="276"/>
  <c r="BL60" i="276"/>
  <c r="BK60" i="276"/>
  <c r="BJ60" i="276"/>
  <c r="X60" i="276"/>
  <c r="U60" i="276"/>
  <c r="T60" i="276"/>
  <c r="Q60" i="276"/>
  <c r="P60" i="276"/>
  <c r="M60" i="276"/>
  <c r="L60" i="276"/>
  <c r="BO59" i="276"/>
  <c r="BN59" i="276"/>
  <c r="BM59" i="276"/>
  <c r="BL59" i="276"/>
  <c r="BK59" i="276"/>
  <c r="BJ59" i="276"/>
  <c r="X59" i="276"/>
  <c r="V59" i="276"/>
  <c r="T59" i="276"/>
  <c r="R59" i="276"/>
  <c r="P59" i="276"/>
  <c r="N59" i="276"/>
  <c r="L59" i="276"/>
  <c r="BO58" i="276"/>
  <c r="BN58" i="276"/>
  <c r="BM58" i="276"/>
  <c r="BL58" i="276"/>
  <c r="BK58" i="276"/>
  <c r="BJ58" i="276"/>
  <c r="W58" i="276"/>
  <c r="U58" i="276"/>
  <c r="S58" i="276"/>
  <c r="Q58" i="276"/>
  <c r="O58" i="276"/>
  <c r="M58" i="276"/>
  <c r="L58" i="276"/>
  <c r="BO57" i="276"/>
  <c r="BN57" i="276"/>
  <c r="BM57" i="276"/>
  <c r="BL57" i="276"/>
  <c r="BK57" i="276"/>
  <c r="BJ57" i="276"/>
  <c r="X57" i="276"/>
  <c r="X62" i="276" s="1"/>
  <c r="AB59" i="276" s="1"/>
  <c r="AL59" i="276" s="1"/>
  <c r="AW59" i="276" s="1"/>
  <c r="W57" i="276"/>
  <c r="W62" i="276" s="1"/>
  <c r="AB58" i="276" s="1"/>
  <c r="AL58" i="276" s="1"/>
  <c r="AW58" i="276" s="1"/>
  <c r="T57" i="276"/>
  <c r="T62" i="276" s="1"/>
  <c r="AA59" i="276" s="1"/>
  <c r="AK59" i="276" s="1"/>
  <c r="S57" i="276"/>
  <c r="S62" i="276" s="1"/>
  <c r="AA58" i="276" s="1"/>
  <c r="AK58" i="276" s="1"/>
  <c r="P57" i="276"/>
  <c r="P62" i="276" s="1"/>
  <c r="Z59" i="276" s="1"/>
  <c r="O57" i="276"/>
  <c r="O62" i="276" s="1"/>
  <c r="Z58" i="276" s="1"/>
  <c r="L57" i="276"/>
  <c r="H57" i="276"/>
  <c r="C57" i="276"/>
  <c r="BO56" i="276"/>
  <c r="BN56" i="276"/>
  <c r="BM56" i="276"/>
  <c r="BL56" i="276"/>
  <c r="BK56" i="276"/>
  <c r="BJ56" i="276"/>
  <c r="V56" i="276"/>
  <c r="V62" i="276" s="1"/>
  <c r="AB57" i="276" s="1"/>
  <c r="AL57" i="276" s="1"/>
  <c r="AW57" i="276" s="1"/>
  <c r="U56" i="276"/>
  <c r="U62" i="276" s="1"/>
  <c r="AB56" i="276" s="1"/>
  <c r="AL56" i="276" s="1"/>
  <c r="AW56" i="276" s="1"/>
  <c r="R56" i="276"/>
  <c r="R62" i="276" s="1"/>
  <c r="AA57" i="276" s="1"/>
  <c r="AK57" i="276" s="1"/>
  <c r="Q56" i="276"/>
  <c r="Q62" i="276" s="1"/>
  <c r="AA56" i="276" s="1"/>
  <c r="AK56" i="276" s="1"/>
  <c r="N56" i="276"/>
  <c r="N62" i="276" s="1"/>
  <c r="Z57" i="276" s="1"/>
  <c r="M56" i="276"/>
  <c r="M62" i="276" s="1"/>
  <c r="Z56" i="276" s="1"/>
  <c r="L56" i="276"/>
  <c r="H56" i="276"/>
  <c r="C56" i="276"/>
  <c r="BO50" i="276"/>
  <c r="BN50" i="276"/>
  <c r="BM50" i="276"/>
  <c r="BL50" i="276"/>
  <c r="BK50" i="276"/>
  <c r="BJ50" i="276"/>
  <c r="W50" i="276"/>
  <c r="V50" i="276"/>
  <c r="S50" i="276"/>
  <c r="R50" i="276"/>
  <c r="O50" i="276"/>
  <c r="N50" i="276"/>
  <c r="L50" i="276"/>
  <c r="BO49" i="276"/>
  <c r="BN49" i="276"/>
  <c r="BM49" i="276"/>
  <c r="BL49" i="276"/>
  <c r="BK49" i="276"/>
  <c r="BJ49" i="276"/>
  <c r="X49" i="276"/>
  <c r="U49" i="276"/>
  <c r="T49" i="276"/>
  <c r="Q49" i="276"/>
  <c r="P49" i="276"/>
  <c r="M49" i="276"/>
  <c r="L49" i="276"/>
  <c r="BO48" i="276"/>
  <c r="BN48" i="276"/>
  <c r="BM48" i="276"/>
  <c r="BL48" i="276"/>
  <c r="BK48" i="276"/>
  <c r="BJ48" i="276"/>
  <c r="X48" i="276"/>
  <c r="V48" i="276"/>
  <c r="T48" i="276"/>
  <c r="R48" i="276"/>
  <c r="P48" i="276"/>
  <c r="N48" i="276"/>
  <c r="L48" i="276"/>
  <c r="BO47" i="276"/>
  <c r="BN47" i="276"/>
  <c r="BM47" i="276"/>
  <c r="BL47" i="276"/>
  <c r="BK47" i="276"/>
  <c r="BJ47" i="276"/>
  <c r="W47" i="276"/>
  <c r="U47" i="276"/>
  <c r="S47" i="276"/>
  <c r="Q47" i="276"/>
  <c r="O47" i="276"/>
  <c r="M47" i="276"/>
  <c r="L47" i="276"/>
  <c r="BO46" i="276"/>
  <c r="BN46" i="276"/>
  <c r="BM46" i="276"/>
  <c r="BL46" i="276"/>
  <c r="BK46" i="276"/>
  <c r="BJ46" i="276"/>
  <c r="X46" i="276"/>
  <c r="X51" i="276" s="1"/>
  <c r="AB48" i="276" s="1"/>
  <c r="AL48" i="276" s="1"/>
  <c r="AW48" i="276" s="1"/>
  <c r="W46" i="276"/>
  <c r="W51" i="276" s="1"/>
  <c r="AB47" i="276" s="1"/>
  <c r="AL47" i="276" s="1"/>
  <c r="AW47" i="276" s="1"/>
  <c r="T46" i="276"/>
  <c r="T51" i="276" s="1"/>
  <c r="AA48" i="276" s="1"/>
  <c r="AK48" i="276" s="1"/>
  <c r="S46" i="276"/>
  <c r="S51" i="276" s="1"/>
  <c r="AA47" i="276" s="1"/>
  <c r="AK47" i="276" s="1"/>
  <c r="P46" i="276"/>
  <c r="P51" i="276" s="1"/>
  <c r="Z48" i="276" s="1"/>
  <c r="O46" i="276"/>
  <c r="O51" i="276" s="1"/>
  <c r="Z47" i="276" s="1"/>
  <c r="L46" i="276"/>
  <c r="H46" i="276"/>
  <c r="C46" i="276"/>
  <c r="AI47" i="276" s="1"/>
  <c r="BO45" i="276"/>
  <c r="BN45" i="276"/>
  <c r="BM45" i="276"/>
  <c r="BL45" i="276"/>
  <c r="BK45" i="276"/>
  <c r="BJ45" i="276"/>
  <c r="V45" i="276"/>
  <c r="V51" i="276" s="1"/>
  <c r="AB46" i="276" s="1"/>
  <c r="AL46" i="276" s="1"/>
  <c r="AW46" i="276" s="1"/>
  <c r="U45" i="276"/>
  <c r="U51" i="276" s="1"/>
  <c r="AB45" i="276" s="1"/>
  <c r="AL45" i="276" s="1"/>
  <c r="AW45" i="276" s="1"/>
  <c r="R45" i="276"/>
  <c r="R51" i="276" s="1"/>
  <c r="AA46" i="276" s="1"/>
  <c r="AK46" i="276" s="1"/>
  <c r="Q45" i="276"/>
  <c r="Q51" i="276" s="1"/>
  <c r="AA45" i="276" s="1"/>
  <c r="AK45" i="276" s="1"/>
  <c r="N45" i="276"/>
  <c r="N51" i="276" s="1"/>
  <c r="Z46" i="276" s="1"/>
  <c r="M45" i="276"/>
  <c r="M51" i="276" s="1"/>
  <c r="Z45" i="276" s="1"/>
  <c r="L45" i="276"/>
  <c r="H45" i="276"/>
  <c r="C45" i="276"/>
  <c r="BO39" i="276"/>
  <c r="BN39" i="276"/>
  <c r="BM39" i="276"/>
  <c r="BL39" i="276"/>
  <c r="BK39" i="276"/>
  <c r="BJ39" i="276"/>
  <c r="W39" i="276"/>
  <c r="V39" i="276"/>
  <c r="S39" i="276"/>
  <c r="R39" i="276"/>
  <c r="O39" i="276"/>
  <c r="N39" i="276"/>
  <c r="L39" i="276"/>
  <c r="BO38" i="276"/>
  <c r="BN38" i="276"/>
  <c r="BM38" i="276"/>
  <c r="BL38" i="276"/>
  <c r="BK38" i="276"/>
  <c r="BJ38" i="276"/>
  <c r="X38" i="276"/>
  <c r="U38" i="276"/>
  <c r="T38" i="276"/>
  <c r="Q38" i="276"/>
  <c r="P38" i="276"/>
  <c r="M38" i="276"/>
  <c r="L38" i="276"/>
  <c r="BO37" i="276"/>
  <c r="BN37" i="276"/>
  <c r="BM37" i="276"/>
  <c r="BL37" i="276"/>
  <c r="BK37" i="276"/>
  <c r="BJ37" i="276"/>
  <c r="X37" i="276"/>
  <c r="V37" i="276"/>
  <c r="T37" i="276"/>
  <c r="R37" i="276"/>
  <c r="P37" i="276"/>
  <c r="N37" i="276"/>
  <c r="L37" i="276"/>
  <c r="BO36" i="276"/>
  <c r="BN36" i="276"/>
  <c r="BM36" i="276"/>
  <c r="BL36" i="276"/>
  <c r="BK36" i="276"/>
  <c r="BJ36" i="276"/>
  <c r="W36" i="276"/>
  <c r="U36" i="276"/>
  <c r="S36" i="276"/>
  <c r="Q36" i="276"/>
  <c r="O36" i="276"/>
  <c r="M36" i="276"/>
  <c r="L36" i="276"/>
  <c r="BO35" i="276"/>
  <c r="BN35" i="276"/>
  <c r="BM35" i="276"/>
  <c r="BL35" i="276"/>
  <c r="BK35" i="276"/>
  <c r="BJ35" i="276"/>
  <c r="X35" i="276"/>
  <c r="X40" i="276" s="1"/>
  <c r="AB37" i="276" s="1"/>
  <c r="AL37" i="276" s="1"/>
  <c r="AW37" i="276" s="1"/>
  <c r="W35" i="276"/>
  <c r="W40" i="276" s="1"/>
  <c r="AB36" i="276" s="1"/>
  <c r="AL36" i="276" s="1"/>
  <c r="AW36" i="276" s="1"/>
  <c r="T35" i="276"/>
  <c r="T40" i="276" s="1"/>
  <c r="AA37" i="276" s="1"/>
  <c r="AK37" i="276" s="1"/>
  <c r="S35" i="276"/>
  <c r="S40" i="276" s="1"/>
  <c r="AA36" i="276" s="1"/>
  <c r="AK36" i="276" s="1"/>
  <c r="P35" i="276"/>
  <c r="P40" i="276" s="1"/>
  <c r="Z37" i="276" s="1"/>
  <c r="O35" i="276"/>
  <c r="O40" i="276" s="1"/>
  <c r="Z36" i="276" s="1"/>
  <c r="L35" i="276"/>
  <c r="H35" i="276"/>
  <c r="C35" i="276"/>
  <c r="BO34" i="276"/>
  <c r="BN34" i="276"/>
  <c r="BM34" i="276"/>
  <c r="BL34" i="276"/>
  <c r="BK34" i="276"/>
  <c r="BJ34" i="276"/>
  <c r="V34" i="276"/>
  <c r="V40" i="276" s="1"/>
  <c r="AB35" i="276" s="1"/>
  <c r="AL35" i="276" s="1"/>
  <c r="AW35" i="276" s="1"/>
  <c r="U34" i="276"/>
  <c r="U40" i="276" s="1"/>
  <c r="AB34" i="276" s="1"/>
  <c r="AL34" i="276" s="1"/>
  <c r="AW34" i="276" s="1"/>
  <c r="R34" i="276"/>
  <c r="R40" i="276" s="1"/>
  <c r="AA35" i="276" s="1"/>
  <c r="AK35" i="276" s="1"/>
  <c r="Q34" i="276"/>
  <c r="Q40" i="276" s="1"/>
  <c r="AA34" i="276" s="1"/>
  <c r="AK34" i="276" s="1"/>
  <c r="N34" i="276"/>
  <c r="N40" i="276" s="1"/>
  <c r="Z35" i="276" s="1"/>
  <c r="M34" i="276"/>
  <c r="M40" i="276" s="1"/>
  <c r="Z34" i="276" s="1"/>
  <c r="L34" i="276"/>
  <c r="H34" i="276"/>
  <c r="AI35" i="276" s="1"/>
  <c r="C34" i="276"/>
  <c r="AI34" i="276" s="1"/>
  <c r="BO28" i="276"/>
  <c r="BN28" i="276"/>
  <c r="BM28" i="276"/>
  <c r="BL28" i="276"/>
  <c r="BK28" i="276"/>
  <c r="BJ28" i="276"/>
  <c r="W28" i="276"/>
  <c r="V28" i="276"/>
  <c r="S28" i="276"/>
  <c r="R28" i="276"/>
  <c r="O28" i="276"/>
  <c r="N28" i="276"/>
  <c r="L28" i="276"/>
  <c r="BO27" i="276"/>
  <c r="BN27" i="276"/>
  <c r="BM27" i="276"/>
  <c r="BL27" i="276"/>
  <c r="BK27" i="276"/>
  <c r="BJ27" i="276"/>
  <c r="X27" i="276"/>
  <c r="U27" i="276"/>
  <c r="T27" i="276"/>
  <c r="Q27" i="276"/>
  <c r="P27" i="276"/>
  <c r="M27" i="276"/>
  <c r="L27" i="276"/>
  <c r="BO26" i="276"/>
  <c r="BN26" i="276"/>
  <c r="BM26" i="276"/>
  <c r="BL26" i="276"/>
  <c r="BK26" i="276"/>
  <c r="BJ26" i="276"/>
  <c r="X26" i="276"/>
  <c r="V26" i="276"/>
  <c r="T26" i="276"/>
  <c r="R26" i="276"/>
  <c r="P26" i="276"/>
  <c r="N26" i="276"/>
  <c r="L26" i="276"/>
  <c r="BO25" i="276"/>
  <c r="BN25" i="276"/>
  <c r="BM25" i="276"/>
  <c r="BL25" i="276"/>
  <c r="BK25" i="276"/>
  <c r="BJ25" i="276"/>
  <c r="W25" i="276"/>
  <c r="U25" i="276"/>
  <c r="S25" i="276"/>
  <c r="Q25" i="276"/>
  <c r="O25" i="276"/>
  <c r="M25" i="276"/>
  <c r="L25" i="276"/>
  <c r="BO24" i="276"/>
  <c r="BN24" i="276"/>
  <c r="BM24" i="276"/>
  <c r="BL24" i="276"/>
  <c r="BK24" i="276"/>
  <c r="BJ24" i="276"/>
  <c r="X24" i="276"/>
  <c r="X29" i="276" s="1"/>
  <c r="AB26" i="276" s="1"/>
  <c r="AL26" i="276" s="1"/>
  <c r="AW26" i="276" s="1"/>
  <c r="W24" i="276"/>
  <c r="W29" i="276" s="1"/>
  <c r="AB25" i="276" s="1"/>
  <c r="AL25" i="276" s="1"/>
  <c r="AW25" i="276" s="1"/>
  <c r="T24" i="276"/>
  <c r="T29" i="276" s="1"/>
  <c r="AA26" i="276" s="1"/>
  <c r="AK26" i="276" s="1"/>
  <c r="S24" i="276"/>
  <c r="S29" i="276" s="1"/>
  <c r="AA25" i="276" s="1"/>
  <c r="AK25" i="276" s="1"/>
  <c r="P24" i="276"/>
  <c r="P29" i="276" s="1"/>
  <c r="Z26" i="276" s="1"/>
  <c r="O24" i="276"/>
  <c r="O29" i="276" s="1"/>
  <c r="Z25" i="276" s="1"/>
  <c r="L24" i="276"/>
  <c r="H24" i="276"/>
  <c r="C24" i="276"/>
  <c r="BO23" i="276"/>
  <c r="BN23" i="276"/>
  <c r="BM23" i="276"/>
  <c r="BL23" i="276"/>
  <c r="BK23" i="276"/>
  <c r="BJ23" i="276"/>
  <c r="V23" i="276"/>
  <c r="V29" i="276" s="1"/>
  <c r="AB24" i="276" s="1"/>
  <c r="AL24" i="276" s="1"/>
  <c r="AW24" i="276" s="1"/>
  <c r="U23" i="276"/>
  <c r="U29" i="276" s="1"/>
  <c r="AB23" i="276" s="1"/>
  <c r="AL23" i="276" s="1"/>
  <c r="AW23" i="276" s="1"/>
  <c r="R23" i="276"/>
  <c r="R29" i="276" s="1"/>
  <c r="AA24" i="276" s="1"/>
  <c r="AK24" i="276" s="1"/>
  <c r="Q23" i="276"/>
  <c r="Q29" i="276" s="1"/>
  <c r="AA23" i="276" s="1"/>
  <c r="AK23" i="276" s="1"/>
  <c r="N23" i="276"/>
  <c r="N29" i="276" s="1"/>
  <c r="Z24" i="276" s="1"/>
  <c r="M23" i="276"/>
  <c r="M29" i="276" s="1"/>
  <c r="Z23" i="276" s="1"/>
  <c r="L23" i="276"/>
  <c r="H23" i="276"/>
  <c r="C23" i="276"/>
  <c r="BO17" i="276"/>
  <c r="BN17" i="276"/>
  <c r="BM17" i="276"/>
  <c r="BL17" i="276"/>
  <c r="BK17" i="276"/>
  <c r="BJ17" i="276"/>
  <c r="W17" i="276"/>
  <c r="V17" i="276"/>
  <c r="S17" i="276"/>
  <c r="R17" i="276"/>
  <c r="O17" i="276"/>
  <c r="N17" i="276"/>
  <c r="L17" i="276"/>
  <c r="BO16" i="276"/>
  <c r="BN16" i="276"/>
  <c r="BM16" i="276"/>
  <c r="BL16" i="276"/>
  <c r="BK16" i="276"/>
  <c r="BJ16" i="276"/>
  <c r="X16" i="276"/>
  <c r="U16" i="276"/>
  <c r="T16" i="276"/>
  <c r="Q16" i="276"/>
  <c r="P16" i="276"/>
  <c r="M16" i="276"/>
  <c r="L16" i="276"/>
  <c r="BO15" i="276"/>
  <c r="BN15" i="276"/>
  <c r="BM15" i="276"/>
  <c r="BL15" i="276"/>
  <c r="BK15" i="276"/>
  <c r="BJ15" i="276"/>
  <c r="X15" i="276"/>
  <c r="V15" i="276"/>
  <c r="T15" i="276"/>
  <c r="R15" i="276"/>
  <c r="P15" i="276"/>
  <c r="N15" i="276"/>
  <c r="L15" i="276"/>
  <c r="BO14" i="276"/>
  <c r="BN14" i="276"/>
  <c r="BM14" i="276"/>
  <c r="BL14" i="276"/>
  <c r="BK14" i="276"/>
  <c r="BJ14" i="276"/>
  <c r="W14" i="276"/>
  <c r="U14" i="276"/>
  <c r="S14" i="276"/>
  <c r="Q14" i="276"/>
  <c r="O14" i="276"/>
  <c r="M14" i="276"/>
  <c r="L14" i="276"/>
  <c r="BO13" i="276"/>
  <c r="BN13" i="276"/>
  <c r="BM13" i="276"/>
  <c r="BL13" i="276"/>
  <c r="BK13" i="276"/>
  <c r="BJ13" i="276"/>
  <c r="X13" i="276"/>
  <c r="X18" i="276" s="1"/>
  <c r="AB15" i="276" s="1"/>
  <c r="AL15" i="276" s="1"/>
  <c r="AW15" i="276" s="1"/>
  <c r="W13" i="276"/>
  <c r="W18" i="276" s="1"/>
  <c r="AB14" i="276" s="1"/>
  <c r="AL14" i="276" s="1"/>
  <c r="AW14" i="276" s="1"/>
  <c r="T13" i="276"/>
  <c r="T18" i="276" s="1"/>
  <c r="AA15" i="276" s="1"/>
  <c r="AK15" i="276" s="1"/>
  <c r="S13" i="276"/>
  <c r="S18" i="276" s="1"/>
  <c r="AA14" i="276" s="1"/>
  <c r="AK14" i="276" s="1"/>
  <c r="P13" i="276"/>
  <c r="P18" i="276" s="1"/>
  <c r="Z15" i="276" s="1"/>
  <c r="O13" i="276"/>
  <c r="O18" i="276" s="1"/>
  <c r="Z14" i="276" s="1"/>
  <c r="L13" i="276"/>
  <c r="H13" i="276"/>
  <c r="C13" i="276"/>
  <c r="BO12" i="276"/>
  <c r="BN12" i="276"/>
  <c r="BM12" i="276"/>
  <c r="BL12" i="276"/>
  <c r="BK12" i="276"/>
  <c r="BJ12" i="276"/>
  <c r="V12" i="276"/>
  <c r="V18" i="276" s="1"/>
  <c r="AB13" i="276" s="1"/>
  <c r="AL13" i="276" s="1"/>
  <c r="AW13" i="276" s="1"/>
  <c r="U12" i="276"/>
  <c r="U18" i="276" s="1"/>
  <c r="AB12" i="276" s="1"/>
  <c r="AL12" i="276" s="1"/>
  <c r="AW12" i="276" s="1"/>
  <c r="R12" i="276"/>
  <c r="R18" i="276" s="1"/>
  <c r="AA13" i="276" s="1"/>
  <c r="AK13" i="276" s="1"/>
  <c r="Q12" i="276"/>
  <c r="Q18" i="276" s="1"/>
  <c r="AA12" i="276" s="1"/>
  <c r="AK12" i="276" s="1"/>
  <c r="N12" i="276"/>
  <c r="N18" i="276" s="1"/>
  <c r="Z13" i="276" s="1"/>
  <c r="M12" i="276"/>
  <c r="M18" i="276" s="1"/>
  <c r="Z12" i="276" s="1"/>
  <c r="L12" i="276"/>
  <c r="H12" i="276"/>
  <c r="C12" i="276"/>
  <c r="BO94" i="275"/>
  <c r="BN94" i="275"/>
  <c r="BM94" i="275"/>
  <c r="BL94" i="275"/>
  <c r="BK94" i="275"/>
  <c r="BJ94" i="275"/>
  <c r="BO93" i="275"/>
  <c r="BN93" i="275"/>
  <c r="BM93" i="275"/>
  <c r="BL93" i="275"/>
  <c r="BK93" i="275"/>
  <c r="BJ93" i="275"/>
  <c r="BO92" i="275"/>
  <c r="BN92" i="275"/>
  <c r="BM92" i="275"/>
  <c r="BL92" i="275"/>
  <c r="BK92" i="275"/>
  <c r="BJ92" i="275"/>
  <c r="BO91" i="275"/>
  <c r="BN91" i="275"/>
  <c r="BM91" i="275"/>
  <c r="BL91" i="275"/>
  <c r="BK91" i="275"/>
  <c r="BJ91" i="275"/>
  <c r="BO90" i="275"/>
  <c r="BN90" i="275"/>
  <c r="BM90" i="275"/>
  <c r="BL90" i="275"/>
  <c r="BK90" i="275"/>
  <c r="BJ90" i="275"/>
  <c r="BO89" i="275"/>
  <c r="BN89" i="275"/>
  <c r="BM89" i="275"/>
  <c r="BL89" i="275"/>
  <c r="BK89" i="275"/>
  <c r="BJ89" i="275"/>
  <c r="C74" i="275"/>
  <c r="BO72" i="275"/>
  <c r="BN72" i="275"/>
  <c r="BM72" i="275"/>
  <c r="BL72" i="275"/>
  <c r="BK72" i="275"/>
  <c r="BJ72" i="275"/>
  <c r="W72" i="275"/>
  <c r="V72" i="275"/>
  <c r="S72" i="275"/>
  <c r="R72" i="275"/>
  <c r="O72" i="275"/>
  <c r="N72" i="275"/>
  <c r="L72" i="275"/>
  <c r="BO71" i="275"/>
  <c r="BN71" i="275"/>
  <c r="BM71" i="275"/>
  <c r="BL71" i="275"/>
  <c r="BK71" i="275"/>
  <c r="BJ71" i="275"/>
  <c r="X71" i="275"/>
  <c r="U71" i="275"/>
  <c r="T71" i="275"/>
  <c r="Q71" i="275"/>
  <c r="P71" i="275"/>
  <c r="M71" i="275"/>
  <c r="L71" i="275"/>
  <c r="BO70" i="275"/>
  <c r="BN70" i="275"/>
  <c r="BM70" i="275"/>
  <c r="BL70" i="275"/>
  <c r="BK70" i="275"/>
  <c r="BJ70" i="275"/>
  <c r="X70" i="275"/>
  <c r="V70" i="275"/>
  <c r="T70" i="275"/>
  <c r="R70" i="275"/>
  <c r="P70" i="275"/>
  <c r="N70" i="275"/>
  <c r="L70" i="275"/>
  <c r="BO69" i="275"/>
  <c r="BN69" i="275"/>
  <c r="BM69" i="275"/>
  <c r="BL69" i="275"/>
  <c r="BK69" i="275"/>
  <c r="BJ69" i="275"/>
  <c r="W69" i="275"/>
  <c r="U69" i="275"/>
  <c r="S69" i="275"/>
  <c r="Q69" i="275"/>
  <c r="O69" i="275"/>
  <c r="M69" i="275"/>
  <c r="L69" i="275"/>
  <c r="BO68" i="275"/>
  <c r="BN68" i="275"/>
  <c r="BM68" i="275"/>
  <c r="BL68" i="275"/>
  <c r="BK68" i="275"/>
  <c r="BJ68" i="275"/>
  <c r="X68" i="275"/>
  <c r="W68" i="275"/>
  <c r="T68" i="275"/>
  <c r="S68" i="275"/>
  <c r="P68" i="275"/>
  <c r="O68" i="275"/>
  <c r="L68" i="275"/>
  <c r="H68" i="275"/>
  <c r="AI70" i="275" s="1"/>
  <c r="C68" i="275"/>
  <c r="AI69" i="275" s="1"/>
  <c r="BO67" i="275"/>
  <c r="BN67" i="275"/>
  <c r="BM67" i="275"/>
  <c r="BL67" i="275"/>
  <c r="BK67" i="275"/>
  <c r="BJ67" i="275"/>
  <c r="V67" i="275"/>
  <c r="V73" i="275" s="1"/>
  <c r="AB68" i="275" s="1"/>
  <c r="AL68" i="275" s="1"/>
  <c r="AW68" i="275" s="1"/>
  <c r="U67" i="275"/>
  <c r="U73" i="275" s="1"/>
  <c r="AB67" i="275" s="1"/>
  <c r="AL67" i="275" s="1"/>
  <c r="AW67" i="275" s="1"/>
  <c r="R67" i="275"/>
  <c r="R73" i="275" s="1"/>
  <c r="AA68" i="275" s="1"/>
  <c r="AK68" i="275" s="1"/>
  <c r="Q67" i="275"/>
  <c r="Q73" i="275" s="1"/>
  <c r="AA67" i="275" s="1"/>
  <c r="AK67" i="275" s="1"/>
  <c r="N67" i="275"/>
  <c r="N73" i="275" s="1"/>
  <c r="Z68" i="275" s="1"/>
  <c r="M67" i="275"/>
  <c r="M73" i="275" s="1"/>
  <c r="Z67" i="275" s="1"/>
  <c r="L67" i="275"/>
  <c r="H67" i="275"/>
  <c r="AI68" i="275" s="1"/>
  <c r="C67" i="275"/>
  <c r="AI67" i="275" s="1"/>
  <c r="BO61" i="275"/>
  <c r="BN61" i="275"/>
  <c r="BM61" i="275"/>
  <c r="BL61" i="275"/>
  <c r="BK61" i="275"/>
  <c r="BJ61" i="275"/>
  <c r="W61" i="275"/>
  <c r="V61" i="275"/>
  <c r="S61" i="275"/>
  <c r="R61" i="275"/>
  <c r="O61" i="275"/>
  <c r="N61" i="275"/>
  <c r="L61" i="275"/>
  <c r="BO60" i="275"/>
  <c r="BN60" i="275"/>
  <c r="BM60" i="275"/>
  <c r="BL60" i="275"/>
  <c r="BK60" i="275"/>
  <c r="BJ60" i="275"/>
  <c r="X60" i="275"/>
  <c r="U60" i="275"/>
  <c r="T60" i="275"/>
  <c r="Q60" i="275"/>
  <c r="P60" i="275"/>
  <c r="M60" i="275"/>
  <c r="L60" i="275"/>
  <c r="BO59" i="275"/>
  <c r="BN59" i="275"/>
  <c r="BM59" i="275"/>
  <c r="BL59" i="275"/>
  <c r="BK59" i="275"/>
  <c r="BJ59" i="275"/>
  <c r="X59" i="275"/>
  <c r="V59" i="275"/>
  <c r="T59" i="275"/>
  <c r="R59" i="275"/>
  <c r="P59" i="275"/>
  <c r="N59" i="275"/>
  <c r="L59" i="275"/>
  <c r="BO58" i="275"/>
  <c r="BN58" i="275"/>
  <c r="BM58" i="275"/>
  <c r="BL58" i="275"/>
  <c r="BK58" i="275"/>
  <c r="BJ58" i="275"/>
  <c r="W58" i="275"/>
  <c r="U58" i="275"/>
  <c r="S58" i="275"/>
  <c r="Q58" i="275"/>
  <c r="O58" i="275"/>
  <c r="M58" i="275"/>
  <c r="L58" i="275"/>
  <c r="BO57" i="275"/>
  <c r="BN57" i="275"/>
  <c r="BM57" i="275"/>
  <c r="BL57" i="275"/>
  <c r="BK57" i="275"/>
  <c r="BJ57" i="275"/>
  <c r="X57" i="275"/>
  <c r="X62" i="275" s="1"/>
  <c r="AB59" i="275" s="1"/>
  <c r="AL59" i="275" s="1"/>
  <c r="AW59" i="275" s="1"/>
  <c r="W57" i="275"/>
  <c r="W62" i="275" s="1"/>
  <c r="AB58" i="275" s="1"/>
  <c r="AL58" i="275" s="1"/>
  <c r="AW58" i="275" s="1"/>
  <c r="T57" i="275"/>
  <c r="T62" i="275" s="1"/>
  <c r="AA59" i="275" s="1"/>
  <c r="AK59" i="275" s="1"/>
  <c r="S57" i="275"/>
  <c r="S62" i="275" s="1"/>
  <c r="AA58" i="275" s="1"/>
  <c r="AK58" i="275" s="1"/>
  <c r="P57" i="275"/>
  <c r="P62" i="275" s="1"/>
  <c r="Z59" i="275" s="1"/>
  <c r="O57" i="275"/>
  <c r="O62" i="275" s="1"/>
  <c r="Z58" i="275" s="1"/>
  <c r="L57" i="275"/>
  <c r="H57" i="275"/>
  <c r="C57" i="275"/>
  <c r="BO56" i="275"/>
  <c r="BN56" i="275"/>
  <c r="BM56" i="275"/>
  <c r="BL56" i="275"/>
  <c r="BK56" i="275"/>
  <c r="BJ56" i="275"/>
  <c r="V56" i="275"/>
  <c r="V62" i="275" s="1"/>
  <c r="AB57" i="275" s="1"/>
  <c r="AL57" i="275" s="1"/>
  <c r="AW57" i="275" s="1"/>
  <c r="U56" i="275"/>
  <c r="U62" i="275" s="1"/>
  <c r="AB56" i="275" s="1"/>
  <c r="AL56" i="275" s="1"/>
  <c r="AW56" i="275" s="1"/>
  <c r="R56" i="275"/>
  <c r="R62" i="275" s="1"/>
  <c r="AA57" i="275" s="1"/>
  <c r="AK57" i="275" s="1"/>
  <c r="Q56" i="275"/>
  <c r="Q62" i="275" s="1"/>
  <c r="AA56" i="275" s="1"/>
  <c r="AK56" i="275" s="1"/>
  <c r="N56" i="275"/>
  <c r="N62" i="275" s="1"/>
  <c r="Z57" i="275" s="1"/>
  <c r="M56" i="275"/>
  <c r="M62" i="275" s="1"/>
  <c r="Z56" i="275" s="1"/>
  <c r="L56" i="275"/>
  <c r="H56" i="275"/>
  <c r="C56" i="275"/>
  <c r="BO50" i="275"/>
  <c r="BN50" i="275"/>
  <c r="BM50" i="275"/>
  <c r="BL50" i="275"/>
  <c r="BK50" i="275"/>
  <c r="BJ50" i="275"/>
  <c r="W50" i="275"/>
  <c r="V50" i="275"/>
  <c r="S50" i="275"/>
  <c r="R50" i="275"/>
  <c r="O50" i="275"/>
  <c r="N50" i="275"/>
  <c r="L50" i="275"/>
  <c r="BO49" i="275"/>
  <c r="BN49" i="275"/>
  <c r="BM49" i="275"/>
  <c r="BL49" i="275"/>
  <c r="BK49" i="275"/>
  <c r="BJ49" i="275"/>
  <c r="X49" i="275"/>
  <c r="U49" i="275"/>
  <c r="T49" i="275"/>
  <c r="Q49" i="275"/>
  <c r="P49" i="275"/>
  <c r="M49" i="275"/>
  <c r="L49" i="275"/>
  <c r="BO48" i="275"/>
  <c r="BN48" i="275"/>
  <c r="BM48" i="275"/>
  <c r="BL48" i="275"/>
  <c r="BK48" i="275"/>
  <c r="BJ48" i="275"/>
  <c r="X48" i="275"/>
  <c r="V48" i="275"/>
  <c r="T48" i="275"/>
  <c r="R48" i="275"/>
  <c r="P48" i="275"/>
  <c r="N48" i="275"/>
  <c r="L48" i="275"/>
  <c r="BO47" i="275"/>
  <c r="BN47" i="275"/>
  <c r="BM47" i="275"/>
  <c r="BL47" i="275"/>
  <c r="BK47" i="275"/>
  <c r="BJ47" i="275"/>
  <c r="W47" i="275"/>
  <c r="U47" i="275"/>
  <c r="S47" i="275"/>
  <c r="Q47" i="275"/>
  <c r="O47" i="275"/>
  <c r="M47" i="275"/>
  <c r="L47" i="275"/>
  <c r="BO46" i="275"/>
  <c r="BN46" i="275"/>
  <c r="BM46" i="275"/>
  <c r="BL46" i="275"/>
  <c r="BK46" i="275"/>
  <c r="BJ46" i="275"/>
  <c r="X46" i="275"/>
  <c r="X51" i="275" s="1"/>
  <c r="AB48" i="275" s="1"/>
  <c r="AL48" i="275" s="1"/>
  <c r="AW48" i="275" s="1"/>
  <c r="W46" i="275"/>
  <c r="W51" i="275" s="1"/>
  <c r="AB47" i="275" s="1"/>
  <c r="AL47" i="275" s="1"/>
  <c r="AW47" i="275" s="1"/>
  <c r="T46" i="275"/>
  <c r="T51" i="275" s="1"/>
  <c r="AA48" i="275" s="1"/>
  <c r="AK48" i="275" s="1"/>
  <c r="S46" i="275"/>
  <c r="S51" i="275" s="1"/>
  <c r="AA47" i="275" s="1"/>
  <c r="AK47" i="275" s="1"/>
  <c r="P46" i="275"/>
  <c r="P51" i="275" s="1"/>
  <c r="Z48" i="275" s="1"/>
  <c r="O46" i="275"/>
  <c r="O51" i="275" s="1"/>
  <c r="Z47" i="275" s="1"/>
  <c r="L46" i="275"/>
  <c r="H46" i="275"/>
  <c r="AI48" i="275" s="1"/>
  <c r="C46" i="275"/>
  <c r="AI47" i="275" s="1"/>
  <c r="BO45" i="275"/>
  <c r="BN45" i="275"/>
  <c r="BM45" i="275"/>
  <c r="BL45" i="275"/>
  <c r="BK45" i="275"/>
  <c r="BJ45" i="275"/>
  <c r="V45" i="275"/>
  <c r="V51" i="275" s="1"/>
  <c r="AB46" i="275" s="1"/>
  <c r="AL46" i="275" s="1"/>
  <c r="AW46" i="275" s="1"/>
  <c r="U45" i="275"/>
  <c r="U51" i="275" s="1"/>
  <c r="AB45" i="275" s="1"/>
  <c r="AL45" i="275" s="1"/>
  <c r="AW45" i="275" s="1"/>
  <c r="R45" i="275"/>
  <c r="R51" i="275" s="1"/>
  <c r="AA46" i="275" s="1"/>
  <c r="AK46" i="275" s="1"/>
  <c r="Q45" i="275"/>
  <c r="Q51" i="275" s="1"/>
  <c r="AA45" i="275" s="1"/>
  <c r="AK45" i="275" s="1"/>
  <c r="N45" i="275"/>
  <c r="N51" i="275" s="1"/>
  <c r="Z46" i="275" s="1"/>
  <c r="M45" i="275"/>
  <c r="M51" i="275" s="1"/>
  <c r="Z45" i="275" s="1"/>
  <c r="L45" i="275"/>
  <c r="H45" i="275"/>
  <c r="AI46" i="275" s="1"/>
  <c r="C45" i="275"/>
  <c r="AI45" i="275" s="1"/>
  <c r="BO39" i="275"/>
  <c r="BN39" i="275"/>
  <c r="BM39" i="275"/>
  <c r="BL39" i="275"/>
  <c r="BK39" i="275"/>
  <c r="BJ39" i="275"/>
  <c r="W39" i="275"/>
  <c r="V39" i="275"/>
  <c r="S39" i="275"/>
  <c r="R39" i="275"/>
  <c r="O39" i="275"/>
  <c r="N39" i="275"/>
  <c r="L39" i="275"/>
  <c r="BO38" i="275"/>
  <c r="BN38" i="275"/>
  <c r="BM38" i="275"/>
  <c r="BL38" i="275"/>
  <c r="BK38" i="275"/>
  <c r="BJ38" i="275"/>
  <c r="X38" i="275"/>
  <c r="U38" i="275"/>
  <c r="T38" i="275"/>
  <c r="Q38" i="275"/>
  <c r="P38" i="275"/>
  <c r="M38" i="275"/>
  <c r="L38" i="275"/>
  <c r="BO37" i="275"/>
  <c r="BN37" i="275"/>
  <c r="BM37" i="275"/>
  <c r="BL37" i="275"/>
  <c r="BK37" i="275"/>
  <c r="BJ37" i="275"/>
  <c r="X37" i="275"/>
  <c r="V37" i="275"/>
  <c r="T37" i="275"/>
  <c r="R37" i="275"/>
  <c r="P37" i="275"/>
  <c r="N37" i="275"/>
  <c r="L37" i="275"/>
  <c r="BO36" i="275"/>
  <c r="BN36" i="275"/>
  <c r="BM36" i="275"/>
  <c r="BL36" i="275"/>
  <c r="BK36" i="275"/>
  <c r="BJ36" i="275"/>
  <c r="W36" i="275"/>
  <c r="U36" i="275"/>
  <c r="S36" i="275"/>
  <c r="Q36" i="275"/>
  <c r="O36" i="275"/>
  <c r="M36" i="275"/>
  <c r="L36" i="275"/>
  <c r="BO35" i="275"/>
  <c r="BN35" i="275"/>
  <c r="BM35" i="275"/>
  <c r="BL35" i="275"/>
  <c r="BK35" i="275"/>
  <c r="BJ35" i="275"/>
  <c r="X35" i="275"/>
  <c r="X40" i="275" s="1"/>
  <c r="AB37" i="275" s="1"/>
  <c r="AL37" i="275" s="1"/>
  <c r="AW37" i="275" s="1"/>
  <c r="W35" i="275"/>
  <c r="W40" i="275" s="1"/>
  <c r="AB36" i="275" s="1"/>
  <c r="AL36" i="275" s="1"/>
  <c r="AW36" i="275" s="1"/>
  <c r="T35" i="275"/>
  <c r="T40" i="275" s="1"/>
  <c r="AA37" i="275" s="1"/>
  <c r="AK37" i="275" s="1"/>
  <c r="S35" i="275"/>
  <c r="S40" i="275" s="1"/>
  <c r="AA36" i="275" s="1"/>
  <c r="AK36" i="275" s="1"/>
  <c r="P35" i="275"/>
  <c r="P40" i="275" s="1"/>
  <c r="Z37" i="275" s="1"/>
  <c r="O35" i="275"/>
  <c r="O40" i="275" s="1"/>
  <c r="Z36" i="275" s="1"/>
  <c r="L35" i="275"/>
  <c r="H35" i="275"/>
  <c r="C35" i="275"/>
  <c r="BO34" i="275"/>
  <c r="BN34" i="275"/>
  <c r="BM34" i="275"/>
  <c r="BL34" i="275"/>
  <c r="BK34" i="275"/>
  <c r="BJ34" i="275"/>
  <c r="V34" i="275"/>
  <c r="V40" i="275" s="1"/>
  <c r="AB35" i="275" s="1"/>
  <c r="AL35" i="275" s="1"/>
  <c r="AW35" i="275" s="1"/>
  <c r="U34" i="275"/>
  <c r="U40" i="275" s="1"/>
  <c r="AB34" i="275" s="1"/>
  <c r="AL34" i="275" s="1"/>
  <c r="AW34" i="275" s="1"/>
  <c r="R34" i="275"/>
  <c r="R40" i="275" s="1"/>
  <c r="AA35" i="275" s="1"/>
  <c r="AK35" i="275" s="1"/>
  <c r="Q34" i="275"/>
  <c r="Q40" i="275" s="1"/>
  <c r="AA34" i="275" s="1"/>
  <c r="AK34" i="275" s="1"/>
  <c r="N34" i="275"/>
  <c r="N40" i="275" s="1"/>
  <c r="Z35" i="275" s="1"/>
  <c r="M34" i="275"/>
  <c r="M40" i="275" s="1"/>
  <c r="Z34" i="275" s="1"/>
  <c r="L34" i="275"/>
  <c r="H34" i="275"/>
  <c r="C34" i="275"/>
  <c r="BO28" i="275"/>
  <c r="BN28" i="275"/>
  <c r="BM28" i="275"/>
  <c r="BL28" i="275"/>
  <c r="BK28" i="275"/>
  <c r="BJ28" i="275"/>
  <c r="W28" i="275"/>
  <c r="V28" i="275"/>
  <c r="S28" i="275"/>
  <c r="R28" i="275"/>
  <c r="O28" i="275"/>
  <c r="N28" i="275"/>
  <c r="L28" i="275"/>
  <c r="BO27" i="275"/>
  <c r="BN27" i="275"/>
  <c r="BM27" i="275"/>
  <c r="BL27" i="275"/>
  <c r="BK27" i="275"/>
  <c r="BJ27" i="275"/>
  <c r="X27" i="275"/>
  <c r="U27" i="275"/>
  <c r="T27" i="275"/>
  <c r="Q27" i="275"/>
  <c r="P27" i="275"/>
  <c r="M27" i="275"/>
  <c r="L27" i="275"/>
  <c r="BO26" i="275"/>
  <c r="BN26" i="275"/>
  <c r="BM26" i="275"/>
  <c r="BL26" i="275"/>
  <c r="BK26" i="275"/>
  <c r="BJ26" i="275"/>
  <c r="X26" i="275"/>
  <c r="V26" i="275"/>
  <c r="T26" i="275"/>
  <c r="R26" i="275"/>
  <c r="P26" i="275"/>
  <c r="N26" i="275"/>
  <c r="L26" i="275"/>
  <c r="BO25" i="275"/>
  <c r="BN25" i="275"/>
  <c r="BM25" i="275"/>
  <c r="BL25" i="275"/>
  <c r="BK25" i="275"/>
  <c r="BJ25" i="275"/>
  <c r="W25" i="275"/>
  <c r="U25" i="275"/>
  <c r="S25" i="275"/>
  <c r="Q25" i="275"/>
  <c r="O25" i="275"/>
  <c r="M25" i="275"/>
  <c r="L25" i="275"/>
  <c r="BO24" i="275"/>
  <c r="BN24" i="275"/>
  <c r="BM24" i="275"/>
  <c r="BL24" i="275"/>
  <c r="BK24" i="275"/>
  <c r="BJ24" i="275"/>
  <c r="X24" i="275"/>
  <c r="X29" i="275" s="1"/>
  <c r="AB26" i="275" s="1"/>
  <c r="AL26" i="275" s="1"/>
  <c r="AW26" i="275" s="1"/>
  <c r="W24" i="275"/>
  <c r="W29" i="275" s="1"/>
  <c r="AB25" i="275" s="1"/>
  <c r="AL25" i="275" s="1"/>
  <c r="AW25" i="275" s="1"/>
  <c r="T24" i="275"/>
  <c r="T29" i="275" s="1"/>
  <c r="AA26" i="275" s="1"/>
  <c r="AK26" i="275" s="1"/>
  <c r="S24" i="275"/>
  <c r="S29" i="275" s="1"/>
  <c r="AA25" i="275" s="1"/>
  <c r="AK25" i="275" s="1"/>
  <c r="P24" i="275"/>
  <c r="P29" i="275" s="1"/>
  <c r="Z26" i="275" s="1"/>
  <c r="O24" i="275"/>
  <c r="O29" i="275" s="1"/>
  <c r="Z25" i="275" s="1"/>
  <c r="L24" i="275"/>
  <c r="H24" i="275"/>
  <c r="AI26" i="275" s="1"/>
  <c r="C24" i="275"/>
  <c r="AI25" i="275" s="1"/>
  <c r="BO23" i="275"/>
  <c r="BN23" i="275"/>
  <c r="BM23" i="275"/>
  <c r="BL23" i="275"/>
  <c r="BK23" i="275"/>
  <c r="BJ23" i="275"/>
  <c r="V23" i="275"/>
  <c r="V29" i="275" s="1"/>
  <c r="AB24" i="275" s="1"/>
  <c r="AL24" i="275" s="1"/>
  <c r="AW24" i="275" s="1"/>
  <c r="U23" i="275"/>
  <c r="U29" i="275" s="1"/>
  <c r="AB23" i="275" s="1"/>
  <c r="AL23" i="275" s="1"/>
  <c r="AW23" i="275" s="1"/>
  <c r="R23" i="275"/>
  <c r="R29" i="275" s="1"/>
  <c r="AA24" i="275" s="1"/>
  <c r="AK24" i="275" s="1"/>
  <c r="Q23" i="275"/>
  <c r="Q29" i="275" s="1"/>
  <c r="AA23" i="275" s="1"/>
  <c r="AK23" i="275" s="1"/>
  <c r="N23" i="275"/>
  <c r="N29" i="275" s="1"/>
  <c r="Z24" i="275" s="1"/>
  <c r="M23" i="275"/>
  <c r="M29" i="275" s="1"/>
  <c r="Z23" i="275" s="1"/>
  <c r="L23" i="275"/>
  <c r="H23" i="275"/>
  <c r="AI24" i="275" s="1"/>
  <c r="C23" i="275"/>
  <c r="AI23" i="275" s="1"/>
  <c r="BO17" i="275"/>
  <c r="BN17" i="275"/>
  <c r="BM17" i="275"/>
  <c r="BL17" i="275"/>
  <c r="BK17" i="275"/>
  <c r="BJ17" i="275"/>
  <c r="W17" i="275"/>
  <c r="V17" i="275"/>
  <c r="S17" i="275"/>
  <c r="R17" i="275"/>
  <c r="O17" i="275"/>
  <c r="N17" i="275"/>
  <c r="L17" i="275"/>
  <c r="BO16" i="275"/>
  <c r="BN16" i="275"/>
  <c r="BM16" i="275"/>
  <c r="BL16" i="275"/>
  <c r="BK16" i="275"/>
  <c r="BJ16" i="275"/>
  <c r="X16" i="275"/>
  <c r="U16" i="275"/>
  <c r="T16" i="275"/>
  <c r="Q16" i="275"/>
  <c r="P16" i="275"/>
  <c r="M16" i="275"/>
  <c r="L16" i="275"/>
  <c r="BO15" i="275"/>
  <c r="BN15" i="275"/>
  <c r="BM15" i="275"/>
  <c r="BL15" i="275"/>
  <c r="BK15" i="275"/>
  <c r="BJ15" i="275"/>
  <c r="X15" i="275"/>
  <c r="V15" i="275"/>
  <c r="T15" i="275"/>
  <c r="R15" i="275"/>
  <c r="P15" i="275"/>
  <c r="N15" i="275"/>
  <c r="L15" i="275"/>
  <c r="BO14" i="275"/>
  <c r="BN14" i="275"/>
  <c r="BM14" i="275"/>
  <c r="BL14" i="275"/>
  <c r="BK14" i="275"/>
  <c r="BJ14" i="275"/>
  <c r="W14" i="275"/>
  <c r="U14" i="275"/>
  <c r="S14" i="275"/>
  <c r="Q14" i="275"/>
  <c r="O14" i="275"/>
  <c r="M14" i="275"/>
  <c r="L14" i="275"/>
  <c r="BO13" i="275"/>
  <c r="BN13" i="275"/>
  <c r="BM13" i="275"/>
  <c r="BL13" i="275"/>
  <c r="BK13" i="275"/>
  <c r="BJ13" i="275"/>
  <c r="X13" i="275"/>
  <c r="X18" i="275" s="1"/>
  <c r="AB15" i="275" s="1"/>
  <c r="AL15" i="275" s="1"/>
  <c r="AW15" i="275" s="1"/>
  <c r="W13" i="275"/>
  <c r="W18" i="275" s="1"/>
  <c r="AB14" i="275" s="1"/>
  <c r="AL14" i="275" s="1"/>
  <c r="AW14" i="275" s="1"/>
  <c r="T13" i="275"/>
  <c r="T18" i="275" s="1"/>
  <c r="AA15" i="275" s="1"/>
  <c r="AK15" i="275" s="1"/>
  <c r="S13" i="275"/>
  <c r="S18" i="275" s="1"/>
  <c r="AA14" i="275" s="1"/>
  <c r="AK14" i="275" s="1"/>
  <c r="P13" i="275"/>
  <c r="P18" i="275" s="1"/>
  <c r="Z15" i="275" s="1"/>
  <c r="O13" i="275"/>
  <c r="O18" i="275" s="1"/>
  <c r="Z14" i="275" s="1"/>
  <c r="L13" i="275"/>
  <c r="H13" i="275"/>
  <c r="C13" i="275"/>
  <c r="BO12" i="275"/>
  <c r="BN12" i="275"/>
  <c r="BM12" i="275"/>
  <c r="BL12" i="275"/>
  <c r="BK12" i="275"/>
  <c r="BJ12" i="275"/>
  <c r="V12" i="275"/>
  <c r="V18" i="275" s="1"/>
  <c r="AB13" i="275" s="1"/>
  <c r="AL13" i="275" s="1"/>
  <c r="AW13" i="275" s="1"/>
  <c r="U12" i="275"/>
  <c r="U18" i="275" s="1"/>
  <c r="AB12" i="275" s="1"/>
  <c r="AL12" i="275" s="1"/>
  <c r="AW12" i="275" s="1"/>
  <c r="R12" i="275"/>
  <c r="R18" i="275" s="1"/>
  <c r="AA13" i="275" s="1"/>
  <c r="AK13" i="275" s="1"/>
  <c r="Q12" i="275"/>
  <c r="Q18" i="275" s="1"/>
  <c r="AA12" i="275" s="1"/>
  <c r="AK12" i="275" s="1"/>
  <c r="N12" i="275"/>
  <c r="N18" i="275" s="1"/>
  <c r="Z13" i="275" s="1"/>
  <c r="M12" i="275"/>
  <c r="M18" i="275" s="1"/>
  <c r="Z12" i="275" s="1"/>
  <c r="L12" i="275"/>
  <c r="H12" i="275"/>
  <c r="C12" i="275"/>
  <c r="BO94" i="274"/>
  <c r="BN94" i="274"/>
  <c r="BM94" i="274"/>
  <c r="BL94" i="274"/>
  <c r="BK94" i="274"/>
  <c r="BJ94" i="274"/>
  <c r="BO93" i="274"/>
  <c r="BN93" i="274"/>
  <c r="BM93" i="274"/>
  <c r="BL93" i="274"/>
  <c r="BK93" i="274"/>
  <c r="BJ93" i="274"/>
  <c r="BO92" i="274"/>
  <c r="BN92" i="274"/>
  <c r="BM92" i="274"/>
  <c r="BL92" i="274"/>
  <c r="BK92" i="274"/>
  <c r="BJ92" i="274"/>
  <c r="BO91" i="274"/>
  <c r="BN91" i="274"/>
  <c r="BM91" i="274"/>
  <c r="BL91" i="274"/>
  <c r="BK91" i="274"/>
  <c r="BJ91" i="274"/>
  <c r="BO90" i="274"/>
  <c r="BN90" i="274"/>
  <c r="BM90" i="274"/>
  <c r="BL90" i="274"/>
  <c r="BK90" i="274"/>
  <c r="BJ90" i="274"/>
  <c r="BO89" i="274"/>
  <c r="BN89" i="274"/>
  <c r="BM89" i="274"/>
  <c r="BL89" i="274"/>
  <c r="BK89" i="274"/>
  <c r="BJ89" i="274"/>
  <c r="C74" i="274"/>
  <c r="BO72" i="274"/>
  <c r="BN72" i="274"/>
  <c r="BM72" i="274"/>
  <c r="BL72" i="274"/>
  <c r="BK72" i="274"/>
  <c r="BJ72" i="274"/>
  <c r="W72" i="274"/>
  <c r="V72" i="274"/>
  <c r="S72" i="274"/>
  <c r="R72" i="274"/>
  <c r="O72" i="274"/>
  <c r="N72" i="274"/>
  <c r="L72" i="274"/>
  <c r="BO71" i="274"/>
  <c r="BN71" i="274"/>
  <c r="BM71" i="274"/>
  <c r="BL71" i="274"/>
  <c r="BK71" i="274"/>
  <c r="BJ71" i="274"/>
  <c r="X71" i="274"/>
  <c r="U71" i="274"/>
  <c r="T71" i="274"/>
  <c r="Q71" i="274"/>
  <c r="P71" i="274"/>
  <c r="M71" i="274"/>
  <c r="L71" i="274"/>
  <c r="BO70" i="274"/>
  <c r="BN70" i="274"/>
  <c r="BM70" i="274"/>
  <c r="BL70" i="274"/>
  <c r="BK70" i="274"/>
  <c r="BJ70" i="274"/>
  <c r="X70" i="274"/>
  <c r="V70" i="274"/>
  <c r="T70" i="274"/>
  <c r="R70" i="274"/>
  <c r="P70" i="274"/>
  <c r="N70" i="274"/>
  <c r="L70" i="274"/>
  <c r="BO69" i="274"/>
  <c r="BN69" i="274"/>
  <c r="BM69" i="274"/>
  <c r="BL69" i="274"/>
  <c r="BK69" i="274"/>
  <c r="BJ69" i="274"/>
  <c r="W69" i="274"/>
  <c r="U69" i="274"/>
  <c r="S69" i="274"/>
  <c r="Q69" i="274"/>
  <c r="O69" i="274"/>
  <c r="M69" i="274"/>
  <c r="L69" i="274"/>
  <c r="BO68" i="274"/>
  <c r="BN68" i="274"/>
  <c r="BM68" i="274"/>
  <c r="BL68" i="274"/>
  <c r="BK68" i="274"/>
  <c r="BJ68" i="274"/>
  <c r="X68" i="274"/>
  <c r="W68" i="274"/>
  <c r="T68" i="274"/>
  <c r="S68" i="274"/>
  <c r="P68" i="274"/>
  <c r="O68" i="274"/>
  <c r="L68" i="274"/>
  <c r="H68" i="274"/>
  <c r="AI70" i="274" s="1"/>
  <c r="C68" i="274"/>
  <c r="BO67" i="274"/>
  <c r="BN67" i="274"/>
  <c r="BM67" i="274"/>
  <c r="BL67" i="274"/>
  <c r="BK67" i="274"/>
  <c r="BJ67" i="274"/>
  <c r="V67" i="274"/>
  <c r="V73" i="274" s="1"/>
  <c r="AB68" i="274" s="1"/>
  <c r="AL68" i="274" s="1"/>
  <c r="AW68" i="274" s="1"/>
  <c r="U67" i="274"/>
  <c r="U73" i="274" s="1"/>
  <c r="AB67" i="274" s="1"/>
  <c r="AL67" i="274" s="1"/>
  <c r="AW67" i="274" s="1"/>
  <c r="R67" i="274"/>
  <c r="R73" i="274" s="1"/>
  <c r="AA68" i="274" s="1"/>
  <c r="AK68" i="274" s="1"/>
  <c r="Q67" i="274"/>
  <c r="Q73" i="274" s="1"/>
  <c r="AA67" i="274" s="1"/>
  <c r="AK67" i="274" s="1"/>
  <c r="N67" i="274"/>
  <c r="N73" i="274" s="1"/>
  <c r="Z68" i="274" s="1"/>
  <c r="M67" i="274"/>
  <c r="M73" i="274" s="1"/>
  <c r="Z67" i="274" s="1"/>
  <c r="L67" i="274"/>
  <c r="H67" i="274"/>
  <c r="C67" i="274"/>
  <c r="BO61" i="274"/>
  <c r="BN61" i="274"/>
  <c r="BM61" i="274"/>
  <c r="BL61" i="274"/>
  <c r="BK61" i="274"/>
  <c r="BJ61" i="274"/>
  <c r="W61" i="274"/>
  <c r="V61" i="274"/>
  <c r="S61" i="274"/>
  <c r="R61" i="274"/>
  <c r="O61" i="274"/>
  <c r="N61" i="274"/>
  <c r="L61" i="274"/>
  <c r="BO60" i="274"/>
  <c r="BN60" i="274"/>
  <c r="BM60" i="274"/>
  <c r="BL60" i="274"/>
  <c r="BK60" i="274"/>
  <c r="BJ60" i="274"/>
  <c r="X60" i="274"/>
  <c r="U60" i="274"/>
  <c r="T60" i="274"/>
  <c r="Q60" i="274"/>
  <c r="P60" i="274"/>
  <c r="M60" i="274"/>
  <c r="L60" i="274"/>
  <c r="BO59" i="274"/>
  <c r="BN59" i="274"/>
  <c r="BM59" i="274"/>
  <c r="BL59" i="274"/>
  <c r="BK59" i="274"/>
  <c r="BJ59" i="274"/>
  <c r="X59" i="274"/>
  <c r="V59" i="274"/>
  <c r="T59" i="274"/>
  <c r="R59" i="274"/>
  <c r="P59" i="274"/>
  <c r="N59" i="274"/>
  <c r="L59" i="274"/>
  <c r="BO58" i="274"/>
  <c r="BN58" i="274"/>
  <c r="BM58" i="274"/>
  <c r="BL58" i="274"/>
  <c r="BK58" i="274"/>
  <c r="BJ58" i="274"/>
  <c r="W58" i="274"/>
  <c r="U58" i="274"/>
  <c r="S58" i="274"/>
  <c r="Q58" i="274"/>
  <c r="O58" i="274"/>
  <c r="M58" i="274"/>
  <c r="L58" i="274"/>
  <c r="BO57" i="274"/>
  <c r="BN57" i="274"/>
  <c r="BM57" i="274"/>
  <c r="BL57" i="274"/>
  <c r="BK57" i="274"/>
  <c r="BJ57" i="274"/>
  <c r="X57" i="274"/>
  <c r="X62" i="274" s="1"/>
  <c r="AB59" i="274" s="1"/>
  <c r="AL59" i="274" s="1"/>
  <c r="AW59" i="274" s="1"/>
  <c r="W57" i="274"/>
  <c r="W62" i="274" s="1"/>
  <c r="AB58" i="274" s="1"/>
  <c r="AL58" i="274" s="1"/>
  <c r="AW58" i="274" s="1"/>
  <c r="T57" i="274"/>
  <c r="T62" i="274" s="1"/>
  <c r="AA59" i="274" s="1"/>
  <c r="AK59" i="274" s="1"/>
  <c r="S57" i="274"/>
  <c r="S62" i="274" s="1"/>
  <c r="AA58" i="274" s="1"/>
  <c r="AK58" i="274" s="1"/>
  <c r="P57" i="274"/>
  <c r="P62" i="274" s="1"/>
  <c r="Z59" i="274" s="1"/>
  <c r="O57" i="274"/>
  <c r="O62" i="274" s="1"/>
  <c r="Z58" i="274" s="1"/>
  <c r="L57" i="274"/>
  <c r="H57" i="274"/>
  <c r="AI59" i="274" s="1"/>
  <c r="C57" i="274"/>
  <c r="AI58" i="274" s="1"/>
  <c r="BO56" i="274"/>
  <c r="BN56" i="274"/>
  <c r="BM56" i="274"/>
  <c r="BL56" i="274"/>
  <c r="BK56" i="274"/>
  <c r="BJ56" i="274"/>
  <c r="V56" i="274"/>
  <c r="V62" i="274" s="1"/>
  <c r="AB57" i="274" s="1"/>
  <c r="AL57" i="274" s="1"/>
  <c r="AW57" i="274" s="1"/>
  <c r="U56" i="274"/>
  <c r="U62" i="274" s="1"/>
  <c r="AB56" i="274" s="1"/>
  <c r="AL56" i="274" s="1"/>
  <c r="AW56" i="274" s="1"/>
  <c r="R56" i="274"/>
  <c r="R62" i="274" s="1"/>
  <c r="AA57" i="274" s="1"/>
  <c r="AK57" i="274" s="1"/>
  <c r="Q56" i="274"/>
  <c r="Q62" i="274" s="1"/>
  <c r="AA56" i="274" s="1"/>
  <c r="AK56" i="274" s="1"/>
  <c r="N56" i="274"/>
  <c r="N62" i="274" s="1"/>
  <c r="Z57" i="274" s="1"/>
  <c r="M56" i="274"/>
  <c r="M62" i="274" s="1"/>
  <c r="Z56" i="274" s="1"/>
  <c r="L56" i="274"/>
  <c r="H56" i="274"/>
  <c r="AI57" i="274" s="1"/>
  <c r="C56" i="274"/>
  <c r="BO50" i="274"/>
  <c r="BN50" i="274"/>
  <c r="BM50" i="274"/>
  <c r="BL50" i="274"/>
  <c r="BK50" i="274"/>
  <c r="BJ50" i="274"/>
  <c r="W50" i="274"/>
  <c r="V50" i="274"/>
  <c r="S50" i="274"/>
  <c r="R50" i="274"/>
  <c r="O50" i="274"/>
  <c r="N50" i="274"/>
  <c r="L50" i="274"/>
  <c r="BO49" i="274"/>
  <c r="BN49" i="274"/>
  <c r="BM49" i="274"/>
  <c r="BL49" i="274"/>
  <c r="BK49" i="274"/>
  <c r="BJ49" i="274"/>
  <c r="X49" i="274"/>
  <c r="U49" i="274"/>
  <c r="T49" i="274"/>
  <c r="Q49" i="274"/>
  <c r="P49" i="274"/>
  <c r="M49" i="274"/>
  <c r="L49" i="274"/>
  <c r="BO48" i="274"/>
  <c r="BN48" i="274"/>
  <c r="BM48" i="274"/>
  <c r="BL48" i="274"/>
  <c r="BK48" i="274"/>
  <c r="BJ48" i="274"/>
  <c r="X48" i="274"/>
  <c r="V48" i="274"/>
  <c r="T48" i="274"/>
  <c r="R48" i="274"/>
  <c r="P48" i="274"/>
  <c r="N48" i="274"/>
  <c r="L48" i="274"/>
  <c r="BO47" i="274"/>
  <c r="BN47" i="274"/>
  <c r="BM47" i="274"/>
  <c r="BL47" i="274"/>
  <c r="BK47" i="274"/>
  <c r="BJ47" i="274"/>
  <c r="W47" i="274"/>
  <c r="U47" i="274"/>
  <c r="S47" i="274"/>
  <c r="Q47" i="274"/>
  <c r="O47" i="274"/>
  <c r="M47" i="274"/>
  <c r="L47" i="274"/>
  <c r="BO46" i="274"/>
  <c r="BN46" i="274"/>
  <c r="BM46" i="274"/>
  <c r="BL46" i="274"/>
  <c r="BK46" i="274"/>
  <c r="BJ46" i="274"/>
  <c r="X46" i="274"/>
  <c r="X51" i="274" s="1"/>
  <c r="AB48" i="274" s="1"/>
  <c r="AL48" i="274" s="1"/>
  <c r="AW48" i="274" s="1"/>
  <c r="W46" i="274"/>
  <c r="W51" i="274" s="1"/>
  <c r="AB47" i="274" s="1"/>
  <c r="AL47" i="274" s="1"/>
  <c r="AW47" i="274" s="1"/>
  <c r="T46" i="274"/>
  <c r="T51" i="274" s="1"/>
  <c r="AA48" i="274" s="1"/>
  <c r="AK48" i="274" s="1"/>
  <c r="S46" i="274"/>
  <c r="S51" i="274" s="1"/>
  <c r="AA47" i="274" s="1"/>
  <c r="AK47" i="274" s="1"/>
  <c r="P46" i="274"/>
  <c r="P51" i="274" s="1"/>
  <c r="Z48" i="274" s="1"/>
  <c r="O46" i="274"/>
  <c r="O51" i="274" s="1"/>
  <c r="Z47" i="274" s="1"/>
  <c r="L46" i="274"/>
  <c r="H46" i="274"/>
  <c r="C46" i="274"/>
  <c r="BO45" i="274"/>
  <c r="BN45" i="274"/>
  <c r="BM45" i="274"/>
  <c r="BL45" i="274"/>
  <c r="BK45" i="274"/>
  <c r="BJ45" i="274"/>
  <c r="V45" i="274"/>
  <c r="V51" i="274" s="1"/>
  <c r="AB46" i="274" s="1"/>
  <c r="AL46" i="274" s="1"/>
  <c r="AW46" i="274" s="1"/>
  <c r="U45" i="274"/>
  <c r="U51" i="274" s="1"/>
  <c r="AB45" i="274" s="1"/>
  <c r="AL45" i="274" s="1"/>
  <c r="AW45" i="274" s="1"/>
  <c r="R45" i="274"/>
  <c r="R51" i="274" s="1"/>
  <c r="AA46" i="274" s="1"/>
  <c r="AK46" i="274" s="1"/>
  <c r="Q45" i="274"/>
  <c r="Q51" i="274" s="1"/>
  <c r="AA45" i="274" s="1"/>
  <c r="AK45" i="274" s="1"/>
  <c r="N45" i="274"/>
  <c r="N51" i="274" s="1"/>
  <c r="Z46" i="274" s="1"/>
  <c r="M45" i="274"/>
  <c r="M51" i="274" s="1"/>
  <c r="Z45" i="274" s="1"/>
  <c r="L45" i="274"/>
  <c r="H45" i="274"/>
  <c r="C45" i="274"/>
  <c r="BO39" i="274"/>
  <c r="BN39" i="274"/>
  <c r="BM39" i="274"/>
  <c r="BL39" i="274"/>
  <c r="BK39" i="274"/>
  <c r="BJ39" i="274"/>
  <c r="W39" i="274"/>
  <c r="V39" i="274"/>
  <c r="S39" i="274"/>
  <c r="R39" i="274"/>
  <c r="O39" i="274"/>
  <c r="N39" i="274"/>
  <c r="L39" i="274"/>
  <c r="BO38" i="274"/>
  <c r="BN38" i="274"/>
  <c r="BM38" i="274"/>
  <c r="BL38" i="274"/>
  <c r="BK38" i="274"/>
  <c r="BJ38" i="274"/>
  <c r="X38" i="274"/>
  <c r="U38" i="274"/>
  <c r="T38" i="274"/>
  <c r="Q38" i="274"/>
  <c r="P38" i="274"/>
  <c r="M38" i="274"/>
  <c r="L38" i="274"/>
  <c r="BO37" i="274"/>
  <c r="BN37" i="274"/>
  <c r="BM37" i="274"/>
  <c r="BL37" i="274"/>
  <c r="BK37" i="274"/>
  <c r="BJ37" i="274"/>
  <c r="X37" i="274"/>
  <c r="V37" i="274"/>
  <c r="T37" i="274"/>
  <c r="R37" i="274"/>
  <c r="P37" i="274"/>
  <c r="N37" i="274"/>
  <c r="L37" i="274"/>
  <c r="BO36" i="274"/>
  <c r="BN36" i="274"/>
  <c r="BM36" i="274"/>
  <c r="BL36" i="274"/>
  <c r="BK36" i="274"/>
  <c r="BJ36" i="274"/>
  <c r="W36" i="274"/>
  <c r="U36" i="274"/>
  <c r="S36" i="274"/>
  <c r="Q36" i="274"/>
  <c r="O36" i="274"/>
  <c r="M36" i="274"/>
  <c r="L36" i="274"/>
  <c r="BO35" i="274"/>
  <c r="BN35" i="274"/>
  <c r="BM35" i="274"/>
  <c r="BL35" i="274"/>
  <c r="BK35" i="274"/>
  <c r="BJ35" i="274"/>
  <c r="X35" i="274"/>
  <c r="X40" i="274" s="1"/>
  <c r="AB37" i="274" s="1"/>
  <c r="AL37" i="274" s="1"/>
  <c r="AW37" i="274" s="1"/>
  <c r="W35" i="274"/>
  <c r="W40" i="274" s="1"/>
  <c r="AB36" i="274" s="1"/>
  <c r="AL36" i="274" s="1"/>
  <c r="AW36" i="274" s="1"/>
  <c r="T35" i="274"/>
  <c r="T40" i="274" s="1"/>
  <c r="AA37" i="274" s="1"/>
  <c r="AK37" i="274" s="1"/>
  <c r="S35" i="274"/>
  <c r="S40" i="274" s="1"/>
  <c r="AA36" i="274" s="1"/>
  <c r="AK36" i="274" s="1"/>
  <c r="P35" i="274"/>
  <c r="P40" i="274" s="1"/>
  <c r="Z37" i="274" s="1"/>
  <c r="O35" i="274"/>
  <c r="O40" i="274" s="1"/>
  <c r="Z36" i="274" s="1"/>
  <c r="L35" i="274"/>
  <c r="H35" i="274"/>
  <c r="C35" i="274"/>
  <c r="AI36" i="274" s="1"/>
  <c r="BO34" i="274"/>
  <c r="BN34" i="274"/>
  <c r="BM34" i="274"/>
  <c r="BL34" i="274"/>
  <c r="BK34" i="274"/>
  <c r="BJ34" i="274"/>
  <c r="V34" i="274"/>
  <c r="V40" i="274" s="1"/>
  <c r="AB35" i="274" s="1"/>
  <c r="AL35" i="274" s="1"/>
  <c r="AW35" i="274" s="1"/>
  <c r="U34" i="274"/>
  <c r="U40" i="274" s="1"/>
  <c r="AB34" i="274" s="1"/>
  <c r="AL34" i="274" s="1"/>
  <c r="AW34" i="274" s="1"/>
  <c r="R34" i="274"/>
  <c r="R40" i="274" s="1"/>
  <c r="AA35" i="274" s="1"/>
  <c r="AK35" i="274" s="1"/>
  <c r="Q34" i="274"/>
  <c r="Q40" i="274" s="1"/>
  <c r="AA34" i="274" s="1"/>
  <c r="AK34" i="274" s="1"/>
  <c r="N34" i="274"/>
  <c r="N40" i="274" s="1"/>
  <c r="Z35" i="274" s="1"/>
  <c r="M34" i="274"/>
  <c r="M40" i="274" s="1"/>
  <c r="Z34" i="274" s="1"/>
  <c r="L34" i="274"/>
  <c r="H34" i="274"/>
  <c r="C34" i="274"/>
  <c r="BO28" i="274"/>
  <c r="BN28" i="274"/>
  <c r="BM28" i="274"/>
  <c r="BL28" i="274"/>
  <c r="BK28" i="274"/>
  <c r="BJ28" i="274"/>
  <c r="W28" i="274"/>
  <c r="V28" i="274"/>
  <c r="S28" i="274"/>
  <c r="R28" i="274"/>
  <c r="O28" i="274"/>
  <c r="N28" i="274"/>
  <c r="L28" i="274"/>
  <c r="BO27" i="274"/>
  <c r="BN27" i="274"/>
  <c r="BM27" i="274"/>
  <c r="BL27" i="274"/>
  <c r="BK27" i="274"/>
  <c r="BJ27" i="274"/>
  <c r="X27" i="274"/>
  <c r="U27" i="274"/>
  <c r="T27" i="274"/>
  <c r="Q27" i="274"/>
  <c r="P27" i="274"/>
  <c r="M27" i="274"/>
  <c r="L27" i="274"/>
  <c r="BO26" i="274"/>
  <c r="BN26" i="274"/>
  <c r="BM26" i="274"/>
  <c r="BL26" i="274"/>
  <c r="BK26" i="274"/>
  <c r="BJ26" i="274"/>
  <c r="X26" i="274"/>
  <c r="V26" i="274"/>
  <c r="T26" i="274"/>
  <c r="R26" i="274"/>
  <c r="P26" i="274"/>
  <c r="N26" i="274"/>
  <c r="L26" i="274"/>
  <c r="BO25" i="274"/>
  <c r="BN25" i="274"/>
  <c r="BM25" i="274"/>
  <c r="BL25" i="274"/>
  <c r="BK25" i="274"/>
  <c r="BJ25" i="274"/>
  <c r="W25" i="274"/>
  <c r="U25" i="274"/>
  <c r="S25" i="274"/>
  <c r="Q25" i="274"/>
  <c r="O25" i="274"/>
  <c r="M25" i="274"/>
  <c r="L25" i="274"/>
  <c r="BO24" i="274"/>
  <c r="BN24" i="274"/>
  <c r="BM24" i="274"/>
  <c r="BL24" i="274"/>
  <c r="BK24" i="274"/>
  <c r="BJ24" i="274"/>
  <c r="X24" i="274"/>
  <c r="X29" i="274" s="1"/>
  <c r="AB26" i="274" s="1"/>
  <c r="AL26" i="274" s="1"/>
  <c r="AW26" i="274" s="1"/>
  <c r="W24" i="274"/>
  <c r="W29" i="274" s="1"/>
  <c r="AB25" i="274" s="1"/>
  <c r="AL25" i="274" s="1"/>
  <c r="AW25" i="274" s="1"/>
  <c r="T24" i="274"/>
  <c r="T29" i="274" s="1"/>
  <c r="AA26" i="274" s="1"/>
  <c r="AK26" i="274" s="1"/>
  <c r="S24" i="274"/>
  <c r="S29" i="274" s="1"/>
  <c r="AA25" i="274" s="1"/>
  <c r="AK25" i="274" s="1"/>
  <c r="P24" i="274"/>
  <c r="P29" i="274" s="1"/>
  <c r="Z26" i="274" s="1"/>
  <c r="O24" i="274"/>
  <c r="O29" i="274" s="1"/>
  <c r="Z25" i="274" s="1"/>
  <c r="L24" i="274"/>
  <c r="H24" i="274"/>
  <c r="C24" i="274"/>
  <c r="BO23" i="274"/>
  <c r="BN23" i="274"/>
  <c r="BM23" i="274"/>
  <c r="BL23" i="274"/>
  <c r="BK23" i="274"/>
  <c r="BJ23" i="274"/>
  <c r="V23" i="274"/>
  <c r="V29" i="274" s="1"/>
  <c r="AB24" i="274" s="1"/>
  <c r="AL24" i="274" s="1"/>
  <c r="AW24" i="274" s="1"/>
  <c r="U23" i="274"/>
  <c r="U29" i="274" s="1"/>
  <c r="AB23" i="274" s="1"/>
  <c r="AL23" i="274" s="1"/>
  <c r="AW23" i="274" s="1"/>
  <c r="R23" i="274"/>
  <c r="R29" i="274" s="1"/>
  <c r="AA24" i="274" s="1"/>
  <c r="AK24" i="274" s="1"/>
  <c r="Q23" i="274"/>
  <c r="Q29" i="274" s="1"/>
  <c r="AA23" i="274" s="1"/>
  <c r="AK23" i="274" s="1"/>
  <c r="N23" i="274"/>
  <c r="N29" i="274" s="1"/>
  <c r="Z24" i="274" s="1"/>
  <c r="M23" i="274"/>
  <c r="M29" i="274" s="1"/>
  <c r="Z23" i="274" s="1"/>
  <c r="L23" i="274"/>
  <c r="H23" i="274"/>
  <c r="C23" i="274"/>
  <c r="BO17" i="274"/>
  <c r="BN17" i="274"/>
  <c r="BM17" i="274"/>
  <c r="BL17" i="274"/>
  <c r="BK17" i="274"/>
  <c r="BJ17" i="274"/>
  <c r="W17" i="274"/>
  <c r="V17" i="274"/>
  <c r="S17" i="274"/>
  <c r="R17" i="274"/>
  <c r="O17" i="274"/>
  <c r="N17" i="274"/>
  <c r="L17" i="274"/>
  <c r="BO16" i="274"/>
  <c r="BN16" i="274"/>
  <c r="BM16" i="274"/>
  <c r="BL16" i="274"/>
  <c r="BK16" i="274"/>
  <c r="BJ16" i="274"/>
  <c r="X16" i="274"/>
  <c r="U16" i="274"/>
  <c r="T16" i="274"/>
  <c r="Q16" i="274"/>
  <c r="P16" i="274"/>
  <c r="M16" i="274"/>
  <c r="L16" i="274"/>
  <c r="BO15" i="274"/>
  <c r="BN15" i="274"/>
  <c r="BM15" i="274"/>
  <c r="BL15" i="274"/>
  <c r="BK15" i="274"/>
  <c r="BJ15" i="274"/>
  <c r="X15" i="274"/>
  <c r="V15" i="274"/>
  <c r="T15" i="274"/>
  <c r="R15" i="274"/>
  <c r="P15" i="274"/>
  <c r="N15" i="274"/>
  <c r="L15" i="274"/>
  <c r="BO14" i="274"/>
  <c r="BN14" i="274"/>
  <c r="BM14" i="274"/>
  <c r="BL14" i="274"/>
  <c r="BK14" i="274"/>
  <c r="BJ14" i="274"/>
  <c r="W14" i="274"/>
  <c r="U14" i="274"/>
  <c r="S14" i="274"/>
  <c r="Q14" i="274"/>
  <c r="O14" i="274"/>
  <c r="M14" i="274"/>
  <c r="L14" i="274"/>
  <c r="BO13" i="274"/>
  <c r="BN13" i="274"/>
  <c r="BM13" i="274"/>
  <c r="BL13" i="274"/>
  <c r="BK13" i="274"/>
  <c r="BJ13" i="274"/>
  <c r="X13" i="274"/>
  <c r="X18" i="274" s="1"/>
  <c r="AB15" i="274" s="1"/>
  <c r="AL15" i="274" s="1"/>
  <c r="AW15" i="274" s="1"/>
  <c r="W13" i="274"/>
  <c r="W18" i="274" s="1"/>
  <c r="AB14" i="274" s="1"/>
  <c r="AL14" i="274" s="1"/>
  <c r="AW14" i="274" s="1"/>
  <c r="T13" i="274"/>
  <c r="T18" i="274" s="1"/>
  <c r="AA15" i="274" s="1"/>
  <c r="AK15" i="274" s="1"/>
  <c r="S13" i="274"/>
  <c r="S18" i="274" s="1"/>
  <c r="AA14" i="274" s="1"/>
  <c r="AK14" i="274" s="1"/>
  <c r="P13" i="274"/>
  <c r="P18" i="274" s="1"/>
  <c r="Z15" i="274" s="1"/>
  <c r="O13" i="274"/>
  <c r="O18" i="274" s="1"/>
  <c r="Z14" i="274" s="1"/>
  <c r="L13" i="274"/>
  <c r="H13" i="274"/>
  <c r="AI15" i="274" s="1"/>
  <c r="C13" i="274"/>
  <c r="AI14" i="274" s="1"/>
  <c r="BO12" i="274"/>
  <c r="BN12" i="274"/>
  <c r="BM12" i="274"/>
  <c r="BL12" i="274"/>
  <c r="BK12" i="274"/>
  <c r="BJ12" i="274"/>
  <c r="V12" i="274"/>
  <c r="V18" i="274" s="1"/>
  <c r="AB13" i="274" s="1"/>
  <c r="AL13" i="274" s="1"/>
  <c r="AW13" i="274" s="1"/>
  <c r="U12" i="274"/>
  <c r="U18" i="274" s="1"/>
  <c r="AB12" i="274" s="1"/>
  <c r="AL12" i="274" s="1"/>
  <c r="AW12" i="274" s="1"/>
  <c r="R12" i="274"/>
  <c r="R18" i="274" s="1"/>
  <c r="AA13" i="274" s="1"/>
  <c r="AK13" i="274" s="1"/>
  <c r="Q12" i="274"/>
  <c r="Q18" i="274" s="1"/>
  <c r="AA12" i="274" s="1"/>
  <c r="AK12" i="274" s="1"/>
  <c r="N12" i="274"/>
  <c r="N18" i="274" s="1"/>
  <c r="Z13" i="274" s="1"/>
  <c r="M12" i="274"/>
  <c r="M18" i="274" s="1"/>
  <c r="Z12" i="274" s="1"/>
  <c r="L12" i="274"/>
  <c r="H12" i="274"/>
  <c r="AI13" i="274" s="1"/>
  <c r="C12" i="274"/>
  <c r="BO94" i="273"/>
  <c r="BN94" i="273"/>
  <c r="BM94" i="273"/>
  <c r="BL94" i="273"/>
  <c r="BK94" i="273"/>
  <c r="BJ94" i="273"/>
  <c r="BO93" i="273"/>
  <c r="BN93" i="273"/>
  <c r="BM93" i="273"/>
  <c r="BL93" i="273"/>
  <c r="BK93" i="273"/>
  <c r="BJ93" i="273"/>
  <c r="BO92" i="273"/>
  <c r="BN92" i="273"/>
  <c r="BM92" i="273"/>
  <c r="BL92" i="273"/>
  <c r="BK92" i="273"/>
  <c r="BJ92" i="273"/>
  <c r="BO91" i="273"/>
  <c r="BN91" i="273"/>
  <c r="BM91" i="273"/>
  <c r="BL91" i="273"/>
  <c r="BK91" i="273"/>
  <c r="BJ91" i="273"/>
  <c r="BO90" i="273"/>
  <c r="BN90" i="273"/>
  <c r="BM90" i="273"/>
  <c r="BL90" i="273"/>
  <c r="BK90" i="273"/>
  <c r="BJ90" i="273"/>
  <c r="BO89" i="273"/>
  <c r="BN89" i="273"/>
  <c r="BM89" i="273"/>
  <c r="BL89" i="273"/>
  <c r="BK89" i="273"/>
  <c r="BJ89" i="273"/>
  <c r="C74" i="273"/>
  <c r="C73" i="273"/>
  <c r="BO72" i="273"/>
  <c r="BN72" i="273"/>
  <c r="BM72" i="273"/>
  <c r="BL72" i="273"/>
  <c r="BK72" i="273"/>
  <c r="BJ72" i="273"/>
  <c r="W72" i="273"/>
  <c r="V72" i="273"/>
  <c r="S72" i="273"/>
  <c r="R72" i="273"/>
  <c r="O72" i="273"/>
  <c r="N72" i="273"/>
  <c r="L72" i="273"/>
  <c r="BO71" i="273"/>
  <c r="BN71" i="273"/>
  <c r="BM71" i="273"/>
  <c r="BL71" i="273"/>
  <c r="BK71" i="273"/>
  <c r="BJ71" i="273"/>
  <c r="X71" i="273"/>
  <c r="U71" i="273"/>
  <c r="T71" i="273"/>
  <c r="Q71" i="273"/>
  <c r="P71" i="273"/>
  <c r="M71" i="273"/>
  <c r="L71" i="273"/>
  <c r="BO70" i="273"/>
  <c r="BN70" i="273"/>
  <c r="BM70" i="273"/>
  <c r="BL70" i="273"/>
  <c r="BK70" i="273"/>
  <c r="BJ70" i="273"/>
  <c r="X70" i="273"/>
  <c r="V70" i="273"/>
  <c r="T70" i="273"/>
  <c r="R70" i="273"/>
  <c r="P70" i="273"/>
  <c r="N70" i="273"/>
  <c r="L70" i="273"/>
  <c r="BO69" i="273"/>
  <c r="BN69" i="273"/>
  <c r="BM69" i="273"/>
  <c r="BL69" i="273"/>
  <c r="BK69" i="273"/>
  <c r="BJ69" i="273"/>
  <c r="W69" i="273"/>
  <c r="U69" i="273"/>
  <c r="S69" i="273"/>
  <c r="Q69" i="273"/>
  <c r="O69" i="273"/>
  <c r="M69" i="273"/>
  <c r="L69" i="273"/>
  <c r="BO68" i="273"/>
  <c r="BN68" i="273"/>
  <c r="BM68" i="273"/>
  <c r="BL68" i="273"/>
  <c r="BK68" i="273"/>
  <c r="BJ68" i="273"/>
  <c r="X68" i="273"/>
  <c r="W68" i="273"/>
  <c r="T68" i="273"/>
  <c r="S68" i="273"/>
  <c r="P68" i="273"/>
  <c r="O68" i="273"/>
  <c r="L68" i="273"/>
  <c r="H68" i="273"/>
  <c r="AI70" i="273" s="1"/>
  <c r="C68" i="273"/>
  <c r="BO67" i="273"/>
  <c r="BN67" i="273"/>
  <c r="BM67" i="273"/>
  <c r="BL67" i="273"/>
  <c r="BK67" i="273"/>
  <c r="BJ67" i="273"/>
  <c r="V67" i="273"/>
  <c r="V73" i="273" s="1"/>
  <c r="AB68" i="273" s="1"/>
  <c r="U67" i="273"/>
  <c r="U73" i="273" s="1"/>
  <c r="AB67" i="273" s="1"/>
  <c r="R67" i="273"/>
  <c r="R73" i="273" s="1"/>
  <c r="AA68" i="273" s="1"/>
  <c r="Q67" i="273"/>
  <c r="Q73" i="273" s="1"/>
  <c r="AA67" i="273" s="1"/>
  <c r="N67" i="273"/>
  <c r="N73" i="273" s="1"/>
  <c r="Z68" i="273" s="1"/>
  <c r="M67" i="273"/>
  <c r="M73" i="273" s="1"/>
  <c r="Z67" i="273" s="1"/>
  <c r="L67" i="273"/>
  <c r="H67" i="273"/>
  <c r="C67" i="273"/>
  <c r="C62" i="273"/>
  <c r="BO61" i="273"/>
  <c r="BN61" i="273"/>
  <c r="BM61" i="273"/>
  <c r="BL61" i="273"/>
  <c r="BK61" i="273"/>
  <c r="BJ61" i="273"/>
  <c r="W61" i="273"/>
  <c r="V61" i="273"/>
  <c r="S61" i="273"/>
  <c r="R61" i="273"/>
  <c r="O61" i="273"/>
  <c r="N61" i="273"/>
  <c r="L61" i="273"/>
  <c r="BO60" i="273"/>
  <c r="BN60" i="273"/>
  <c r="BM60" i="273"/>
  <c r="BL60" i="273"/>
  <c r="BK60" i="273"/>
  <c r="BJ60" i="273"/>
  <c r="X60" i="273"/>
  <c r="U60" i="273"/>
  <c r="T60" i="273"/>
  <c r="Q60" i="273"/>
  <c r="P60" i="273"/>
  <c r="M60" i="273"/>
  <c r="L60" i="273"/>
  <c r="BO59" i="273"/>
  <c r="BN59" i="273"/>
  <c r="BM59" i="273"/>
  <c r="BL59" i="273"/>
  <c r="BK59" i="273"/>
  <c r="BJ59" i="273"/>
  <c r="X59" i="273"/>
  <c r="V59" i="273"/>
  <c r="T59" i="273"/>
  <c r="R59" i="273"/>
  <c r="P59" i="273"/>
  <c r="N59" i="273"/>
  <c r="L59" i="273"/>
  <c r="BO58" i="273"/>
  <c r="BN58" i="273"/>
  <c r="BM58" i="273"/>
  <c r="BL58" i="273"/>
  <c r="BK58" i="273"/>
  <c r="BJ58" i="273"/>
  <c r="W58" i="273"/>
  <c r="U58" i="273"/>
  <c r="S58" i="273"/>
  <c r="Q58" i="273"/>
  <c r="O58" i="273"/>
  <c r="M58" i="273"/>
  <c r="L58" i="273"/>
  <c r="BO57" i="273"/>
  <c r="BN57" i="273"/>
  <c r="BM57" i="273"/>
  <c r="BL57" i="273"/>
  <c r="BK57" i="273"/>
  <c r="BJ57" i="273"/>
  <c r="X57" i="273"/>
  <c r="X62" i="273" s="1"/>
  <c r="AB59" i="273" s="1"/>
  <c r="W57" i="273"/>
  <c r="W62" i="273" s="1"/>
  <c r="AB58" i="273" s="1"/>
  <c r="T57" i="273"/>
  <c r="T62" i="273" s="1"/>
  <c r="AA59" i="273" s="1"/>
  <c r="S57" i="273"/>
  <c r="S62" i="273" s="1"/>
  <c r="AA58" i="273" s="1"/>
  <c r="P57" i="273"/>
  <c r="P62" i="273" s="1"/>
  <c r="Z59" i="273" s="1"/>
  <c r="O57" i="273"/>
  <c r="O62" i="273" s="1"/>
  <c r="Z58" i="273" s="1"/>
  <c r="L57" i="273"/>
  <c r="H57" i="273"/>
  <c r="C57" i="273"/>
  <c r="BO56" i="273"/>
  <c r="BN56" i="273"/>
  <c r="BM56" i="273"/>
  <c r="BL56" i="273"/>
  <c r="BK56" i="273"/>
  <c r="BJ56" i="273"/>
  <c r="V56" i="273"/>
  <c r="V62" i="273" s="1"/>
  <c r="AB57" i="273" s="1"/>
  <c r="U56" i="273"/>
  <c r="U62" i="273" s="1"/>
  <c r="AB56" i="273" s="1"/>
  <c r="R56" i="273"/>
  <c r="R62" i="273" s="1"/>
  <c r="AA57" i="273" s="1"/>
  <c r="Q56" i="273"/>
  <c r="Q62" i="273" s="1"/>
  <c r="AA56" i="273" s="1"/>
  <c r="N56" i="273"/>
  <c r="N62" i="273" s="1"/>
  <c r="Z57" i="273" s="1"/>
  <c r="M56" i="273"/>
  <c r="M62" i="273" s="1"/>
  <c r="Z56" i="273" s="1"/>
  <c r="L56" i="273"/>
  <c r="H56" i="273"/>
  <c r="C56" i="273"/>
  <c r="C51" i="273"/>
  <c r="BO50" i="273"/>
  <c r="BN50" i="273"/>
  <c r="BM50" i="273"/>
  <c r="BL50" i="273"/>
  <c r="BK50" i="273"/>
  <c r="BJ50" i="273"/>
  <c r="W50" i="273"/>
  <c r="V50" i="273"/>
  <c r="S50" i="273"/>
  <c r="R50" i="273"/>
  <c r="O50" i="273"/>
  <c r="N50" i="273"/>
  <c r="L50" i="273"/>
  <c r="BO49" i="273"/>
  <c r="BN49" i="273"/>
  <c r="BM49" i="273"/>
  <c r="BL49" i="273"/>
  <c r="BK49" i="273"/>
  <c r="BJ49" i="273"/>
  <c r="X49" i="273"/>
  <c r="U49" i="273"/>
  <c r="T49" i="273"/>
  <c r="Q49" i="273"/>
  <c r="P49" i="273"/>
  <c r="M49" i="273"/>
  <c r="L49" i="273"/>
  <c r="BO48" i="273"/>
  <c r="BN48" i="273"/>
  <c r="BM48" i="273"/>
  <c r="BL48" i="273"/>
  <c r="BK48" i="273"/>
  <c r="BJ48" i="273"/>
  <c r="X48" i="273"/>
  <c r="V48" i="273"/>
  <c r="T48" i="273"/>
  <c r="R48" i="273"/>
  <c r="P48" i="273"/>
  <c r="N48" i="273"/>
  <c r="L48" i="273"/>
  <c r="BO47" i="273"/>
  <c r="BN47" i="273"/>
  <c r="BM47" i="273"/>
  <c r="BL47" i="273"/>
  <c r="BK47" i="273"/>
  <c r="BJ47" i="273"/>
  <c r="W47" i="273"/>
  <c r="U47" i="273"/>
  <c r="S47" i="273"/>
  <c r="Q47" i="273"/>
  <c r="O47" i="273"/>
  <c r="M47" i="273"/>
  <c r="L47" i="273"/>
  <c r="BO46" i="273"/>
  <c r="BN46" i="273"/>
  <c r="BM46" i="273"/>
  <c r="BL46" i="273"/>
  <c r="BK46" i="273"/>
  <c r="BJ46" i="273"/>
  <c r="X46" i="273"/>
  <c r="X51" i="273" s="1"/>
  <c r="AB48" i="273" s="1"/>
  <c r="W46" i="273"/>
  <c r="W51" i="273" s="1"/>
  <c r="AB47" i="273" s="1"/>
  <c r="T46" i="273"/>
  <c r="T51" i="273" s="1"/>
  <c r="AA48" i="273" s="1"/>
  <c r="S46" i="273"/>
  <c r="S51" i="273" s="1"/>
  <c r="AA47" i="273" s="1"/>
  <c r="P46" i="273"/>
  <c r="P51" i="273" s="1"/>
  <c r="Z48" i="273" s="1"/>
  <c r="O46" i="273"/>
  <c r="O51" i="273" s="1"/>
  <c r="Z47" i="273" s="1"/>
  <c r="L46" i="273"/>
  <c r="H46" i="273"/>
  <c r="C46" i="273"/>
  <c r="BO45" i="273"/>
  <c r="BN45" i="273"/>
  <c r="BM45" i="273"/>
  <c r="BL45" i="273"/>
  <c r="BK45" i="273"/>
  <c r="BJ45" i="273"/>
  <c r="V45" i="273"/>
  <c r="V51" i="273" s="1"/>
  <c r="AB46" i="273" s="1"/>
  <c r="U45" i="273"/>
  <c r="U51" i="273" s="1"/>
  <c r="AB45" i="273" s="1"/>
  <c r="R45" i="273"/>
  <c r="R51" i="273" s="1"/>
  <c r="AA46" i="273" s="1"/>
  <c r="Q45" i="273"/>
  <c r="Q51" i="273" s="1"/>
  <c r="AA45" i="273" s="1"/>
  <c r="N45" i="273"/>
  <c r="N51" i="273" s="1"/>
  <c r="Z46" i="273" s="1"/>
  <c r="M45" i="273"/>
  <c r="M51" i="273" s="1"/>
  <c r="Z45" i="273" s="1"/>
  <c r="L45" i="273"/>
  <c r="H45" i="273"/>
  <c r="C45" i="273"/>
  <c r="C40" i="273"/>
  <c r="BO39" i="273"/>
  <c r="BN39" i="273"/>
  <c r="BM39" i="273"/>
  <c r="BL39" i="273"/>
  <c r="BK39" i="273"/>
  <c r="BJ39" i="273"/>
  <c r="W39" i="273"/>
  <c r="V39" i="273"/>
  <c r="S39" i="273"/>
  <c r="R39" i="273"/>
  <c r="O39" i="273"/>
  <c r="N39" i="273"/>
  <c r="L39" i="273"/>
  <c r="BO38" i="273"/>
  <c r="BN38" i="273"/>
  <c r="BM38" i="273"/>
  <c r="BL38" i="273"/>
  <c r="BK38" i="273"/>
  <c r="BJ38" i="273"/>
  <c r="X38" i="273"/>
  <c r="U38" i="273"/>
  <c r="T38" i="273"/>
  <c r="Q38" i="273"/>
  <c r="P38" i="273"/>
  <c r="M38" i="273"/>
  <c r="L38" i="273"/>
  <c r="BO37" i="273"/>
  <c r="BN37" i="273"/>
  <c r="BM37" i="273"/>
  <c r="BL37" i="273"/>
  <c r="BK37" i="273"/>
  <c r="BJ37" i="273"/>
  <c r="X37" i="273"/>
  <c r="V37" i="273"/>
  <c r="T37" i="273"/>
  <c r="R37" i="273"/>
  <c r="P37" i="273"/>
  <c r="N37" i="273"/>
  <c r="L37" i="273"/>
  <c r="BO36" i="273"/>
  <c r="BN36" i="273"/>
  <c r="BM36" i="273"/>
  <c r="BL36" i="273"/>
  <c r="BK36" i="273"/>
  <c r="BJ36" i="273"/>
  <c r="W36" i="273"/>
  <c r="U36" i="273"/>
  <c r="S36" i="273"/>
  <c r="Q36" i="273"/>
  <c r="O36" i="273"/>
  <c r="M36" i="273"/>
  <c r="L36" i="273"/>
  <c r="BO35" i="273"/>
  <c r="BN35" i="273"/>
  <c r="BM35" i="273"/>
  <c r="BL35" i="273"/>
  <c r="BK35" i="273"/>
  <c r="BJ35" i="273"/>
  <c r="X35" i="273"/>
  <c r="X40" i="273" s="1"/>
  <c r="AB37" i="273" s="1"/>
  <c r="W35" i="273"/>
  <c r="W40" i="273" s="1"/>
  <c r="AB36" i="273" s="1"/>
  <c r="T35" i="273"/>
  <c r="T40" i="273" s="1"/>
  <c r="AA37" i="273" s="1"/>
  <c r="S35" i="273"/>
  <c r="S40" i="273" s="1"/>
  <c r="AA36" i="273" s="1"/>
  <c r="P35" i="273"/>
  <c r="P40" i="273" s="1"/>
  <c r="Z37" i="273" s="1"/>
  <c r="O35" i="273"/>
  <c r="O40" i="273" s="1"/>
  <c r="Z36" i="273" s="1"/>
  <c r="L35" i="273"/>
  <c r="H35" i="273"/>
  <c r="C35" i="273"/>
  <c r="AI36" i="273" s="1"/>
  <c r="BO34" i="273"/>
  <c r="BN34" i="273"/>
  <c r="BM34" i="273"/>
  <c r="BL34" i="273"/>
  <c r="BK34" i="273"/>
  <c r="BJ34" i="273"/>
  <c r="V34" i="273"/>
  <c r="V40" i="273" s="1"/>
  <c r="AB35" i="273" s="1"/>
  <c r="U34" i="273"/>
  <c r="U40" i="273" s="1"/>
  <c r="AB34" i="273" s="1"/>
  <c r="R34" i="273"/>
  <c r="R40" i="273" s="1"/>
  <c r="AA35" i="273" s="1"/>
  <c r="Q34" i="273"/>
  <c r="Q40" i="273" s="1"/>
  <c r="AA34" i="273" s="1"/>
  <c r="N34" i="273"/>
  <c r="N40" i="273" s="1"/>
  <c r="Z35" i="273" s="1"/>
  <c r="M34" i="273"/>
  <c r="M40" i="273" s="1"/>
  <c r="Z34" i="273" s="1"/>
  <c r="L34" i="273"/>
  <c r="H34" i="273"/>
  <c r="C34" i="273"/>
  <c r="C29" i="273"/>
  <c r="BO28" i="273"/>
  <c r="BN28" i="273"/>
  <c r="BM28" i="273"/>
  <c r="BL28" i="273"/>
  <c r="BK28" i="273"/>
  <c r="BJ28" i="273"/>
  <c r="W28" i="273"/>
  <c r="V28" i="273"/>
  <c r="S28" i="273"/>
  <c r="R28" i="273"/>
  <c r="O28" i="273"/>
  <c r="N28" i="273"/>
  <c r="L28" i="273"/>
  <c r="BO27" i="273"/>
  <c r="BN27" i="273"/>
  <c r="BM27" i="273"/>
  <c r="BL27" i="273"/>
  <c r="BK27" i="273"/>
  <c r="BJ27" i="273"/>
  <c r="X27" i="273"/>
  <c r="U27" i="273"/>
  <c r="T27" i="273"/>
  <c r="Q27" i="273"/>
  <c r="P27" i="273"/>
  <c r="M27" i="273"/>
  <c r="L27" i="273"/>
  <c r="BO26" i="273"/>
  <c r="BN26" i="273"/>
  <c r="BM26" i="273"/>
  <c r="BL26" i="273"/>
  <c r="BK26" i="273"/>
  <c r="BJ26" i="273"/>
  <c r="X26" i="273"/>
  <c r="V26" i="273"/>
  <c r="T26" i="273"/>
  <c r="R26" i="273"/>
  <c r="P26" i="273"/>
  <c r="N26" i="273"/>
  <c r="L26" i="273"/>
  <c r="BO25" i="273"/>
  <c r="BN25" i="273"/>
  <c r="BM25" i="273"/>
  <c r="BL25" i="273"/>
  <c r="BK25" i="273"/>
  <c r="BJ25" i="273"/>
  <c r="W25" i="273"/>
  <c r="U25" i="273"/>
  <c r="S25" i="273"/>
  <c r="Q25" i="273"/>
  <c r="O25" i="273"/>
  <c r="M25" i="273"/>
  <c r="L25" i="273"/>
  <c r="BO24" i="273"/>
  <c r="BN24" i="273"/>
  <c r="BM24" i="273"/>
  <c r="BL24" i="273"/>
  <c r="BK24" i="273"/>
  <c r="BJ24" i="273"/>
  <c r="X24" i="273"/>
  <c r="X29" i="273" s="1"/>
  <c r="AB26" i="273" s="1"/>
  <c r="W24" i="273"/>
  <c r="W29" i="273" s="1"/>
  <c r="AB25" i="273" s="1"/>
  <c r="T24" i="273"/>
  <c r="T29" i="273" s="1"/>
  <c r="AA26" i="273" s="1"/>
  <c r="S24" i="273"/>
  <c r="S29" i="273" s="1"/>
  <c r="AA25" i="273" s="1"/>
  <c r="P24" i="273"/>
  <c r="P29" i="273" s="1"/>
  <c r="Z26" i="273" s="1"/>
  <c r="O24" i="273"/>
  <c r="O29" i="273" s="1"/>
  <c r="Z25" i="273" s="1"/>
  <c r="L24" i="273"/>
  <c r="H24" i="273"/>
  <c r="C24" i="273"/>
  <c r="BO23" i="273"/>
  <c r="BN23" i="273"/>
  <c r="BM23" i="273"/>
  <c r="BL23" i="273"/>
  <c r="BK23" i="273"/>
  <c r="BJ23" i="273"/>
  <c r="V23" i="273"/>
  <c r="V29" i="273" s="1"/>
  <c r="AB24" i="273" s="1"/>
  <c r="U23" i="273"/>
  <c r="U29" i="273" s="1"/>
  <c r="AB23" i="273" s="1"/>
  <c r="R23" i="273"/>
  <c r="R29" i="273" s="1"/>
  <c r="AA24" i="273" s="1"/>
  <c r="Q23" i="273"/>
  <c r="Q29" i="273" s="1"/>
  <c r="AA23" i="273" s="1"/>
  <c r="N23" i="273"/>
  <c r="N29" i="273" s="1"/>
  <c r="Z24" i="273" s="1"/>
  <c r="M23" i="273"/>
  <c r="M29" i="273" s="1"/>
  <c r="Z23" i="273" s="1"/>
  <c r="L23" i="273"/>
  <c r="H23" i="273"/>
  <c r="C23" i="273"/>
  <c r="C18" i="273"/>
  <c r="BO17" i="273"/>
  <c r="BN17" i="273"/>
  <c r="BM17" i="273"/>
  <c r="BL17" i="273"/>
  <c r="BK17" i="273"/>
  <c r="BJ17" i="273"/>
  <c r="W17" i="273"/>
  <c r="V17" i="273"/>
  <c r="S17" i="273"/>
  <c r="R17" i="273"/>
  <c r="O17" i="273"/>
  <c r="N17" i="273"/>
  <c r="L17" i="273"/>
  <c r="BO16" i="273"/>
  <c r="BN16" i="273"/>
  <c r="BM16" i="273"/>
  <c r="BL16" i="273"/>
  <c r="BK16" i="273"/>
  <c r="BJ16" i="273"/>
  <c r="X16" i="273"/>
  <c r="U16" i="273"/>
  <c r="T16" i="273"/>
  <c r="Q16" i="273"/>
  <c r="P16" i="273"/>
  <c r="M16" i="273"/>
  <c r="L16" i="273"/>
  <c r="BO15" i="273"/>
  <c r="BN15" i="273"/>
  <c r="BM15" i="273"/>
  <c r="BL15" i="273"/>
  <c r="BK15" i="273"/>
  <c r="BJ15" i="273"/>
  <c r="X15" i="273"/>
  <c r="V15" i="273"/>
  <c r="T15" i="273"/>
  <c r="R15" i="273"/>
  <c r="P15" i="273"/>
  <c r="N15" i="273"/>
  <c r="L15" i="273"/>
  <c r="BO14" i="273"/>
  <c r="BN14" i="273"/>
  <c r="BM14" i="273"/>
  <c r="BL14" i="273"/>
  <c r="BK14" i="273"/>
  <c r="BJ14" i="273"/>
  <c r="W14" i="273"/>
  <c r="U14" i="273"/>
  <c r="S14" i="273"/>
  <c r="Q14" i="273"/>
  <c r="O14" i="273"/>
  <c r="M14" i="273"/>
  <c r="L14" i="273"/>
  <c r="BO13" i="273"/>
  <c r="BN13" i="273"/>
  <c r="BM13" i="273"/>
  <c r="BL13" i="273"/>
  <c r="BK13" i="273"/>
  <c r="BJ13" i="273"/>
  <c r="X13" i="273"/>
  <c r="X18" i="273" s="1"/>
  <c r="AB15" i="273" s="1"/>
  <c r="W13" i="273"/>
  <c r="W18" i="273" s="1"/>
  <c r="AB14" i="273" s="1"/>
  <c r="T13" i="273"/>
  <c r="T18" i="273" s="1"/>
  <c r="AA15" i="273" s="1"/>
  <c r="S13" i="273"/>
  <c r="S18" i="273" s="1"/>
  <c r="AA14" i="273" s="1"/>
  <c r="P13" i="273"/>
  <c r="P18" i="273" s="1"/>
  <c r="Z15" i="273" s="1"/>
  <c r="O13" i="273"/>
  <c r="O18" i="273" s="1"/>
  <c r="Z14" i="273" s="1"/>
  <c r="L13" i="273"/>
  <c r="H13" i="273"/>
  <c r="AI15" i="273" s="1"/>
  <c r="C13" i="273"/>
  <c r="BO12" i="273"/>
  <c r="BN12" i="273"/>
  <c r="BM12" i="273"/>
  <c r="BL12" i="273"/>
  <c r="BK12" i="273"/>
  <c r="BJ12" i="273"/>
  <c r="V12" i="273"/>
  <c r="V18" i="273" s="1"/>
  <c r="AB13" i="273" s="1"/>
  <c r="U12" i="273"/>
  <c r="U18" i="273" s="1"/>
  <c r="AB12" i="273" s="1"/>
  <c r="R12" i="273"/>
  <c r="R18" i="273" s="1"/>
  <c r="AA13" i="273" s="1"/>
  <c r="Q12" i="273"/>
  <c r="Q18" i="273" s="1"/>
  <c r="AA12" i="273" s="1"/>
  <c r="N12" i="273"/>
  <c r="N18" i="273" s="1"/>
  <c r="Z13" i="273" s="1"/>
  <c r="M12" i="273"/>
  <c r="M18" i="273" s="1"/>
  <c r="Z12" i="273" s="1"/>
  <c r="L12" i="273"/>
  <c r="H12" i="273"/>
  <c r="C12" i="273"/>
  <c r="BO94" i="272"/>
  <c r="BN94" i="272"/>
  <c r="BM94" i="272"/>
  <c r="BL94" i="272"/>
  <c r="BK94" i="272"/>
  <c r="BJ94" i="272"/>
  <c r="BO93" i="272"/>
  <c r="BN93" i="272"/>
  <c r="BM93" i="272"/>
  <c r="BL93" i="272"/>
  <c r="BK93" i="272"/>
  <c r="BJ93" i="272"/>
  <c r="BO92" i="272"/>
  <c r="BN92" i="272"/>
  <c r="BM92" i="272"/>
  <c r="BL92" i="272"/>
  <c r="BK92" i="272"/>
  <c r="BJ92" i="272"/>
  <c r="BO91" i="272"/>
  <c r="BN91" i="272"/>
  <c r="BM91" i="272"/>
  <c r="BL91" i="272"/>
  <c r="BK91" i="272"/>
  <c r="BJ91" i="272"/>
  <c r="BO90" i="272"/>
  <c r="BN90" i="272"/>
  <c r="BM90" i="272"/>
  <c r="BL90" i="272"/>
  <c r="BK90" i="272"/>
  <c r="BJ90" i="272"/>
  <c r="BO89" i="272"/>
  <c r="BN89" i="272"/>
  <c r="BM89" i="272"/>
  <c r="BL89" i="272"/>
  <c r="BK89" i="272"/>
  <c r="BJ89" i="272"/>
  <c r="C74" i="272"/>
  <c r="BO72" i="272"/>
  <c r="BN72" i="272"/>
  <c r="BM72" i="272"/>
  <c r="BL72" i="272"/>
  <c r="BK72" i="272"/>
  <c r="BJ72" i="272"/>
  <c r="W72" i="272"/>
  <c r="V72" i="272"/>
  <c r="S72" i="272"/>
  <c r="R72" i="272"/>
  <c r="O72" i="272"/>
  <c r="N72" i="272"/>
  <c r="L72" i="272"/>
  <c r="BO71" i="272"/>
  <c r="BN71" i="272"/>
  <c r="BM71" i="272"/>
  <c r="BL71" i="272"/>
  <c r="BK71" i="272"/>
  <c r="BJ71" i="272"/>
  <c r="X71" i="272"/>
  <c r="U71" i="272"/>
  <c r="T71" i="272"/>
  <c r="Q71" i="272"/>
  <c r="P71" i="272"/>
  <c r="M71" i="272"/>
  <c r="L71" i="272"/>
  <c r="BO70" i="272"/>
  <c r="BN70" i="272"/>
  <c r="BM70" i="272"/>
  <c r="BL70" i="272"/>
  <c r="BK70" i="272"/>
  <c r="BJ70" i="272"/>
  <c r="X70" i="272"/>
  <c r="V70" i="272"/>
  <c r="T70" i="272"/>
  <c r="R70" i="272"/>
  <c r="P70" i="272"/>
  <c r="N70" i="272"/>
  <c r="L70" i="272"/>
  <c r="BO69" i="272"/>
  <c r="BN69" i="272"/>
  <c r="BM69" i="272"/>
  <c r="BL69" i="272"/>
  <c r="BK69" i="272"/>
  <c r="BJ69" i="272"/>
  <c r="W69" i="272"/>
  <c r="U69" i="272"/>
  <c r="S69" i="272"/>
  <c r="Q69" i="272"/>
  <c r="O69" i="272"/>
  <c r="M69" i="272"/>
  <c r="L69" i="272"/>
  <c r="BO68" i="272"/>
  <c r="BN68" i="272"/>
  <c r="BM68" i="272"/>
  <c r="BL68" i="272"/>
  <c r="BK68" i="272"/>
  <c r="BJ68" i="272"/>
  <c r="X68" i="272"/>
  <c r="W68" i="272"/>
  <c r="T68" i="272"/>
  <c r="S68" i="272"/>
  <c r="P68" i="272"/>
  <c r="O68" i="272"/>
  <c r="L68" i="272"/>
  <c r="H68" i="272"/>
  <c r="AI70" i="272" s="1"/>
  <c r="C68" i="272"/>
  <c r="BO67" i="272"/>
  <c r="BN67" i="272"/>
  <c r="BM67" i="272"/>
  <c r="BL67" i="272"/>
  <c r="BK67" i="272"/>
  <c r="BJ67" i="272"/>
  <c r="V67" i="272"/>
  <c r="V73" i="272" s="1"/>
  <c r="AB68" i="272" s="1"/>
  <c r="AL68" i="272" s="1"/>
  <c r="AW68" i="272" s="1"/>
  <c r="U67" i="272"/>
  <c r="U73" i="272" s="1"/>
  <c r="AB67" i="272" s="1"/>
  <c r="AL67" i="272" s="1"/>
  <c r="AW67" i="272" s="1"/>
  <c r="R67" i="272"/>
  <c r="R73" i="272" s="1"/>
  <c r="AA68" i="272" s="1"/>
  <c r="AK68" i="272" s="1"/>
  <c r="Q67" i="272"/>
  <c r="Q73" i="272" s="1"/>
  <c r="AA67" i="272" s="1"/>
  <c r="AK67" i="272" s="1"/>
  <c r="N67" i="272"/>
  <c r="N73" i="272" s="1"/>
  <c r="Z68" i="272" s="1"/>
  <c r="M67" i="272"/>
  <c r="M73" i="272" s="1"/>
  <c r="Z67" i="272" s="1"/>
  <c r="L67" i="272"/>
  <c r="H67" i="272"/>
  <c r="C67" i="272"/>
  <c r="BO61" i="272"/>
  <c r="BN61" i="272"/>
  <c r="BM61" i="272"/>
  <c r="BL61" i="272"/>
  <c r="BK61" i="272"/>
  <c r="BJ61" i="272"/>
  <c r="W61" i="272"/>
  <c r="V61" i="272"/>
  <c r="S61" i="272"/>
  <c r="R61" i="272"/>
  <c r="O61" i="272"/>
  <c r="N61" i="272"/>
  <c r="L61" i="272"/>
  <c r="BO60" i="272"/>
  <c r="BN60" i="272"/>
  <c r="BM60" i="272"/>
  <c r="BL60" i="272"/>
  <c r="BK60" i="272"/>
  <c r="BJ60" i="272"/>
  <c r="X60" i="272"/>
  <c r="U60" i="272"/>
  <c r="T60" i="272"/>
  <c r="Q60" i="272"/>
  <c r="P60" i="272"/>
  <c r="M60" i="272"/>
  <c r="L60" i="272"/>
  <c r="BO59" i="272"/>
  <c r="BN59" i="272"/>
  <c r="BM59" i="272"/>
  <c r="BL59" i="272"/>
  <c r="BK59" i="272"/>
  <c r="BJ59" i="272"/>
  <c r="X59" i="272"/>
  <c r="V59" i="272"/>
  <c r="T59" i="272"/>
  <c r="R59" i="272"/>
  <c r="P59" i="272"/>
  <c r="N59" i="272"/>
  <c r="L59" i="272"/>
  <c r="BO58" i="272"/>
  <c r="BN58" i="272"/>
  <c r="BM58" i="272"/>
  <c r="BL58" i="272"/>
  <c r="BK58" i="272"/>
  <c r="BJ58" i="272"/>
  <c r="W58" i="272"/>
  <c r="U58" i="272"/>
  <c r="S58" i="272"/>
  <c r="Q58" i="272"/>
  <c r="O58" i="272"/>
  <c r="M58" i="272"/>
  <c r="L58" i="272"/>
  <c r="BO57" i="272"/>
  <c r="BN57" i="272"/>
  <c r="BM57" i="272"/>
  <c r="BL57" i="272"/>
  <c r="BK57" i="272"/>
  <c r="BJ57" i="272"/>
  <c r="X57" i="272"/>
  <c r="X62" i="272" s="1"/>
  <c r="AB59" i="272" s="1"/>
  <c r="AL59" i="272" s="1"/>
  <c r="AW59" i="272" s="1"/>
  <c r="W57" i="272"/>
  <c r="W62" i="272" s="1"/>
  <c r="AB58" i="272" s="1"/>
  <c r="AL58" i="272" s="1"/>
  <c r="AW58" i="272" s="1"/>
  <c r="T57" i="272"/>
  <c r="T62" i="272" s="1"/>
  <c r="AA59" i="272" s="1"/>
  <c r="AK59" i="272" s="1"/>
  <c r="S57" i="272"/>
  <c r="S62" i="272" s="1"/>
  <c r="AA58" i="272" s="1"/>
  <c r="AK58" i="272" s="1"/>
  <c r="P57" i="272"/>
  <c r="P62" i="272" s="1"/>
  <c r="Z59" i="272" s="1"/>
  <c r="O57" i="272"/>
  <c r="O62" i="272" s="1"/>
  <c r="Z58" i="272" s="1"/>
  <c r="L57" i="272"/>
  <c r="H57" i="272"/>
  <c r="C57" i="272"/>
  <c r="BO56" i="272"/>
  <c r="BN56" i="272"/>
  <c r="BM56" i="272"/>
  <c r="BL56" i="272"/>
  <c r="BK56" i="272"/>
  <c r="BJ56" i="272"/>
  <c r="V56" i="272"/>
  <c r="V62" i="272" s="1"/>
  <c r="AB57" i="272" s="1"/>
  <c r="AL57" i="272" s="1"/>
  <c r="AW57" i="272" s="1"/>
  <c r="U56" i="272"/>
  <c r="U62" i="272" s="1"/>
  <c r="AB56" i="272" s="1"/>
  <c r="AL56" i="272" s="1"/>
  <c r="AW56" i="272" s="1"/>
  <c r="R56" i="272"/>
  <c r="R62" i="272" s="1"/>
  <c r="AA57" i="272" s="1"/>
  <c r="AK57" i="272" s="1"/>
  <c r="Q56" i="272"/>
  <c r="Q62" i="272" s="1"/>
  <c r="AA56" i="272" s="1"/>
  <c r="AK56" i="272" s="1"/>
  <c r="N56" i="272"/>
  <c r="N62" i="272" s="1"/>
  <c r="Z57" i="272" s="1"/>
  <c r="M56" i="272"/>
  <c r="M62" i="272" s="1"/>
  <c r="Z56" i="272" s="1"/>
  <c r="L56" i="272"/>
  <c r="H56" i="272"/>
  <c r="C56" i="272"/>
  <c r="BO50" i="272"/>
  <c r="BN50" i="272"/>
  <c r="BM50" i="272"/>
  <c r="BL50" i="272"/>
  <c r="BK50" i="272"/>
  <c r="BJ50" i="272"/>
  <c r="W50" i="272"/>
  <c r="V50" i="272"/>
  <c r="S50" i="272"/>
  <c r="R50" i="272"/>
  <c r="O50" i="272"/>
  <c r="N50" i="272"/>
  <c r="L50" i="272"/>
  <c r="BO49" i="272"/>
  <c r="BN49" i="272"/>
  <c r="BM49" i="272"/>
  <c r="BL49" i="272"/>
  <c r="BK49" i="272"/>
  <c r="BJ49" i="272"/>
  <c r="X49" i="272"/>
  <c r="U49" i="272"/>
  <c r="T49" i="272"/>
  <c r="Q49" i="272"/>
  <c r="P49" i="272"/>
  <c r="M49" i="272"/>
  <c r="L49" i="272"/>
  <c r="BO48" i="272"/>
  <c r="BN48" i="272"/>
  <c r="BM48" i="272"/>
  <c r="BL48" i="272"/>
  <c r="BK48" i="272"/>
  <c r="BJ48" i="272"/>
  <c r="X48" i="272"/>
  <c r="V48" i="272"/>
  <c r="T48" i="272"/>
  <c r="R48" i="272"/>
  <c r="P48" i="272"/>
  <c r="N48" i="272"/>
  <c r="L48" i="272"/>
  <c r="BO47" i="272"/>
  <c r="BN47" i="272"/>
  <c r="BM47" i="272"/>
  <c r="BL47" i="272"/>
  <c r="BK47" i="272"/>
  <c r="BJ47" i="272"/>
  <c r="W47" i="272"/>
  <c r="U47" i="272"/>
  <c r="S47" i="272"/>
  <c r="Q47" i="272"/>
  <c r="O47" i="272"/>
  <c r="M47" i="272"/>
  <c r="L47" i="272"/>
  <c r="BO46" i="272"/>
  <c r="BN46" i="272"/>
  <c r="BM46" i="272"/>
  <c r="BL46" i="272"/>
  <c r="BK46" i="272"/>
  <c r="BJ46" i="272"/>
  <c r="X46" i="272"/>
  <c r="X51" i="272" s="1"/>
  <c r="AB48" i="272" s="1"/>
  <c r="AL48" i="272" s="1"/>
  <c r="AW48" i="272" s="1"/>
  <c r="W46" i="272"/>
  <c r="W51" i="272" s="1"/>
  <c r="AB47" i="272" s="1"/>
  <c r="AL47" i="272" s="1"/>
  <c r="AW47" i="272" s="1"/>
  <c r="T46" i="272"/>
  <c r="T51" i="272" s="1"/>
  <c r="AA48" i="272" s="1"/>
  <c r="AK48" i="272" s="1"/>
  <c r="S46" i="272"/>
  <c r="S51" i="272" s="1"/>
  <c r="AA47" i="272" s="1"/>
  <c r="AK47" i="272" s="1"/>
  <c r="P46" i="272"/>
  <c r="P51" i="272" s="1"/>
  <c r="Z48" i="272" s="1"/>
  <c r="O46" i="272"/>
  <c r="O51" i="272" s="1"/>
  <c r="Z47" i="272" s="1"/>
  <c r="L46" i="272"/>
  <c r="H46" i="272"/>
  <c r="C46" i="272"/>
  <c r="BO45" i="272"/>
  <c r="BN45" i="272"/>
  <c r="BM45" i="272"/>
  <c r="BL45" i="272"/>
  <c r="BK45" i="272"/>
  <c r="BJ45" i="272"/>
  <c r="BP45" i="272" s="1"/>
  <c r="V45" i="272"/>
  <c r="V51" i="272" s="1"/>
  <c r="AB46" i="272" s="1"/>
  <c r="AL46" i="272" s="1"/>
  <c r="AW46" i="272" s="1"/>
  <c r="U45" i="272"/>
  <c r="U51" i="272" s="1"/>
  <c r="AB45" i="272" s="1"/>
  <c r="AL45" i="272" s="1"/>
  <c r="AW45" i="272" s="1"/>
  <c r="R45" i="272"/>
  <c r="R51" i="272" s="1"/>
  <c r="AA46" i="272" s="1"/>
  <c r="AK46" i="272" s="1"/>
  <c r="Q45" i="272"/>
  <c r="Q51" i="272" s="1"/>
  <c r="AA45" i="272" s="1"/>
  <c r="AK45" i="272" s="1"/>
  <c r="N45" i="272"/>
  <c r="N51" i="272" s="1"/>
  <c r="Z46" i="272" s="1"/>
  <c r="M45" i="272"/>
  <c r="M51" i="272" s="1"/>
  <c r="Z45" i="272" s="1"/>
  <c r="L45" i="272"/>
  <c r="H45" i="272"/>
  <c r="C45" i="272"/>
  <c r="BO39" i="272"/>
  <c r="BN39" i="272"/>
  <c r="BM39" i="272"/>
  <c r="BL39" i="272"/>
  <c r="BK39" i="272"/>
  <c r="BJ39" i="272"/>
  <c r="W39" i="272"/>
  <c r="V39" i="272"/>
  <c r="S39" i="272"/>
  <c r="R39" i="272"/>
  <c r="O39" i="272"/>
  <c r="N39" i="272"/>
  <c r="L39" i="272"/>
  <c r="BO38" i="272"/>
  <c r="BN38" i="272"/>
  <c r="BM38" i="272"/>
  <c r="BL38" i="272"/>
  <c r="BK38" i="272"/>
  <c r="BJ38" i="272"/>
  <c r="X38" i="272"/>
  <c r="U38" i="272"/>
  <c r="T38" i="272"/>
  <c r="Q38" i="272"/>
  <c r="P38" i="272"/>
  <c r="M38" i="272"/>
  <c r="L38" i="272"/>
  <c r="BO37" i="272"/>
  <c r="BN37" i="272"/>
  <c r="BM37" i="272"/>
  <c r="BL37" i="272"/>
  <c r="BK37" i="272"/>
  <c r="BJ37" i="272"/>
  <c r="X37" i="272"/>
  <c r="V37" i="272"/>
  <c r="T37" i="272"/>
  <c r="R37" i="272"/>
  <c r="P37" i="272"/>
  <c r="N37" i="272"/>
  <c r="L37" i="272"/>
  <c r="BO36" i="272"/>
  <c r="BN36" i="272"/>
  <c r="BM36" i="272"/>
  <c r="BL36" i="272"/>
  <c r="BK36" i="272"/>
  <c r="BJ36" i="272"/>
  <c r="W36" i="272"/>
  <c r="U36" i="272"/>
  <c r="S36" i="272"/>
  <c r="Q36" i="272"/>
  <c r="O36" i="272"/>
  <c r="M36" i="272"/>
  <c r="L36" i="272"/>
  <c r="BO35" i="272"/>
  <c r="BN35" i="272"/>
  <c r="BM35" i="272"/>
  <c r="BL35" i="272"/>
  <c r="BK35" i="272"/>
  <c r="BJ35" i="272"/>
  <c r="X35" i="272"/>
  <c r="X40" i="272" s="1"/>
  <c r="AB37" i="272" s="1"/>
  <c r="AL37" i="272" s="1"/>
  <c r="AW37" i="272" s="1"/>
  <c r="W35" i="272"/>
  <c r="W40" i="272" s="1"/>
  <c r="AB36" i="272" s="1"/>
  <c r="AL36" i="272" s="1"/>
  <c r="AW36" i="272" s="1"/>
  <c r="T35" i="272"/>
  <c r="T40" i="272" s="1"/>
  <c r="AA37" i="272" s="1"/>
  <c r="AK37" i="272" s="1"/>
  <c r="S35" i="272"/>
  <c r="S40" i="272" s="1"/>
  <c r="AA36" i="272" s="1"/>
  <c r="AK36" i="272" s="1"/>
  <c r="P35" i="272"/>
  <c r="P40" i="272" s="1"/>
  <c r="Z37" i="272" s="1"/>
  <c r="O35" i="272"/>
  <c r="O40" i="272" s="1"/>
  <c r="Z36" i="272" s="1"/>
  <c r="L35" i="272"/>
  <c r="H35" i="272"/>
  <c r="C35" i="272"/>
  <c r="AI36" i="272" s="1"/>
  <c r="BO34" i="272"/>
  <c r="BN34" i="272"/>
  <c r="BM34" i="272"/>
  <c r="BL34" i="272"/>
  <c r="BK34" i="272"/>
  <c r="BJ34" i="272"/>
  <c r="V34" i="272"/>
  <c r="V40" i="272" s="1"/>
  <c r="AB35" i="272" s="1"/>
  <c r="AL35" i="272" s="1"/>
  <c r="AW35" i="272" s="1"/>
  <c r="U34" i="272"/>
  <c r="U40" i="272" s="1"/>
  <c r="AB34" i="272" s="1"/>
  <c r="AL34" i="272" s="1"/>
  <c r="AW34" i="272" s="1"/>
  <c r="R34" i="272"/>
  <c r="R40" i="272" s="1"/>
  <c r="AA35" i="272" s="1"/>
  <c r="AK35" i="272" s="1"/>
  <c r="Q34" i="272"/>
  <c r="Q40" i="272" s="1"/>
  <c r="AA34" i="272" s="1"/>
  <c r="AK34" i="272" s="1"/>
  <c r="N34" i="272"/>
  <c r="N40" i="272" s="1"/>
  <c r="Z35" i="272" s="1"/>
  <c r="M34" i="272"/>
  <c r="M40" i="272" s="1"/>
  <c r="Z34" i="272" s="1"/>
  <c r="L34" i="272"/>
  <c r="H34" i="272"/>
  <c r="C34" i="272"/>
  <c r="BO28" i="272"/>
  <c r="BN28" i="272"/>
  <c r="BM28" i="272"/>
  <c r="BL28" i="272"/>
  <c r="BK28" i="272"/>
  <c r="BJ28" i="272"/>
  <c r="W28" i="272"/>
  <c r="V28" i="272"/>
  <c r="S28" i="272"/>
  <c r="R28" i="272"/>
  <c r="O28" i="272"/>
  <c r="N28" i="272"/>
  <c r="L28" i="272"/>
  <c r="BO27" i="272"/>
  <c r="BN27" i="272"/>
  <c r="BM27" i="272"/>
  <c r="BL27" i="272"/>
  <c r="BK27" i="272"/>
  <c r="BJ27" i="272"/>
  <c r="X27" i="272"/>
  <c r="U27" i="272"/>
  <c r="T27" i="272"/>
  <c r="Q27" i="272"/>
  <c r="P27" i="272"/>
  <c r="M27" i="272"/>
  <c r="L27" i="272"/>
  <c r="BO26" i="272"/>
  <c r="BN26" i="272"/>
  <c r="BM26" i="272"/>
  <c r="BL26" i="272"/>
  <c r="BK26" i="272"/>
  <c r="BJ26" i="272"/>
  <c r="X26" i="272"/>
  <c r="V26" i="272"/>
  <c r="T26" i="272"/>
  <c r="R26" i="272"/>
  <c r="P26" i="272"/>
  <c r="N26" i="272"/>
  <c r="L26" i="272"/>
  <c r="BO25" i="272"/>
  <c r="BN25" i="272"/>
  <c r="BM25" i="272"/>
  <c r="BL25" i="272"/>
  <c r="BK25" i="272"/>
  <c r="BJ25" i="272"/>
  <c r="W25" i="272"/>
  <c r="U25" i="272"/>
  <c r="S25" i="272"/>
  <c r="Q25" i="272"/>
  <c r="O25" i="272"/>
  <c r="M25" i="272"/>
  <c r="L25" i="272"/>
  <c r="BO24" i="272"/>
  <c r="BN24" i="272"/>
  <c r="BM24" i="272"/>
  <c r="BL24" i="272"/>
  <c r="BK24" i="272"/>
  <c r="BJ24" i="272"/>
  <c r="X24" i="272"/>
  <c r="X29" i="272" s="1"/>
  <c r="AB26" i="272" s="1"/>
  <c r="AL26" i="272" s="1"/>
  <c r="AW26" i="272" s="1"/>
  <c r="W24" i="272"/>
  <c r="W29" i="272" s="1"/>
  <c r="AB25" i="272" s="1"/>
  <c r="AL25" i="272" s="1"/>
  <c r="AW25" i="272" s="1"/>
  <c r="T24" i="272"/>
  <c r="T29" i="272" s="1"/>
  <c r="AA26" i="272" s="1"/>
  <c r="AK26" i="272" s="1"/>
  <c r="S24" i="272"/>
  <c r="S29" i="272" s="1"/>
  <c r="AA25" i="272" s="1"/>
  <c r="AK25" i="272" s="1"/>
  <c r="P24" i="272"/>
  <c r="P29" i="272" s="1"/>
  <c r="Z26" i="272" s="1"/>
  <c r="O24" i="272"/>
  <c r="O29" i="272" s="1"/>
  <c r="Z25" i="272" s="1"/>
  <c r="L24" i="272"/>
  <c r="H24" i="272"/>
  <c r="C24" i="272"/>
  <c r="BO23" i="272"/>
  <c r="BN23" i="272"/>
  <c r="BM23" i="272"/>
  <c r="BL23" i="272"/>
  <c r="BK23" i="272"/>
  <c r="BJ23" i="272"/>
  <c r="V23" i="272"/>
  <c r="V29" i="272" s="1"/>
  <c r="AB24" i="272" s="1"/>
  <c r="AL24" i="272" s="1"/>
  <c r="AW24" i="272" s="1"/>
  <c r="U23" i="272"/>
  <c r="U29" i="272" s="1"/>
  <c r="AB23" i="272" s="1"/>
  <c r="AL23" i="272" s="1"/>
  <c r="AW23" i="272" s="1"/>
  <c r="R23" i="272"/>
  <c r="R29" i="272" s="1"/>
  <c r="AA24" i="272" s="1"/>
  <c r="AK24" i="272" s="1"/>
  <c r="Q23" i="272"/>
  <c r="Q29" i="272" s="1"/>
  <c r="AA23" i="272" s="1"/>
  <c r="AK23" i="272" s="1"/>
  <c r="N23" i="272"/>
  <c r="N29" i="272" s="1"/>
  <c r="Z24" i="272" s="1"/>
  <c r="M23" i="272"/>
  <c r="M29" i="272" s="1"/>
  <c r="Z23" i="272" s="1"/>
  <c r="L23" i="272"/>
  <c r="H23" i="272"/>
  <c r="C23" i="272"/>
  <c r="BO17" i="272"/>
  <c r="BN17" i="272"/>
  <c r="BM17" i="272"/>
  <c r="BL17" i="272"/>
  <c r="BK17" i="272"/>
  <c r="BJ17" i="272"/>
  <c r="W17" i="272"/>
  <c r="V17" i="272"/>
  <c r="S17" i="272"/>
  <c r="R17" i="272"/>
  <c r="O17" i="272"/>
  <c r="N17" i="272"/>
  <c r="L17" i="272"/>
  <c r="BO16" i="272"/>
  <c r="BN16" i="272"/>
  <c r="BM16" i="272"/>
  <c r="BL16" i="272"/>
  <c r="BK16" i="272"/>
  <c r="BJ16" i="272"/>
  <c r="X16" i="272"/>
  <c r="U16" i="272"/>
  <c r="T16" i="272"/>
  <c r="Q16" i="272"/>
  <c r="P16" i="272"/>
  <c r="M16" i="272"/>
  <c r="L16" i="272"/>
  <c r="BO15" i="272"/>
  <c r="BN15" i="272"/>
  <c r="BM15" i="272"/>
  <c r="BL15" i="272"/>
  <c r="BK15" i="272"/>
  <c r="BJ15" i="272"/>
  <c r="X15" i="272"/>
  <c r="V15" i="272"/>
  <c r="T15" i="272"/>
  <c r="R15" i="272"/>
  <c r="P15" i="272"/>
  <c r="N15" i="272"/>
  <c r="L15" i="272"/>
  <c r="BO14" i="272"/>
  <c r="BN14" i="272"/>
  <c r="BM14" i="272"/>
  <c r="BL14" i="272"/>
  <c r="BK14" i="272"/>
  <c r="BJ14" i="272"/>
  <c r="W14" i="272"/>
  <c r="U14" i="272"/>
  <c r="S14" i="272"/>
  <c r="Q14" i="272"/>
  <c r="O14" i="272"/>
  <c r="M14" i="272"/>
  <c r="L14" i="272"/>
  <c r="BO13" i="272"/>
  <c r="BN13" i="272"/>
  <c r="BM13" i="272"/>
  <c r="BL13" i="272"/>
  <c r="BK13" i="272"/>
  <c r="BJ13" i="272"/>
  <c r="X13" i="272"/>
  <c r="X18" i="272" s="1"/>
  <c r="AB15" i="272" s="1"/>
  <c r="AL15" i="272" s="1"/>
  <c r="AW15" i="272" s="1"/>
  <c r="W13" i="272"/>
  <c r="W18" i="272" s="1"/>
  <c r="AB14" i="272" s="1"/>
  <c r="AL14" i="272" s="1"/>
  <c r="AW14" i="272" s="1"/>
  <c r="T13" i="272"/>
  <c r="T18" i="272" s="1"/>
  <c r="AA15" i="272" s="1"/>
  <c r="AK15" i="272" s="1"/>
  <c r="S13" i="272"/>
  <c r="S18" i="272" s="1"/>
  <c r="AA14" i="272" s="1"/>
  <c r="AK14" i="272" s="1"/>
  <c r="P13" i="272"/>
  <c r="P18" i="272" s="1"/>
  <c r="Z15" i="272" s="1"/>
  <c r="O13" i="272"/>
  <c r="O18" i="272" s="1"/>
  <c r="Z14" i="272" s="1"/>
  <c r="L13" i="272"/>
  <c r="H13" i="272"/>
  <c r="AI15" i="272" s="1"/>
  <c r="C13" i="272"/>
  <c r="BO12" i="272"/>
  <c r="BN12" i="272"/>
  <c r="BM12" i="272"/>
  <c r="BL12" i="272"/>
  <c r="BK12" i="272"/>
  <c r="BJ12" i="272"/>
  <c r="V12" i="272"/>
  <c r="V18" i="272" s="1"/>
  <c r="AB13" i="272" s="1"/>
  <c r="AL13" i="272" s="1"/>
  <c r="AW13" i="272" s="1"/>
  <c r="U12" i="272"/>
  <c r="U18" i="272" s="1"/>
  <c r="AB12" i="272" s="1"/>
  <c r="AL12" i="272" s="1"/>
  <c r="AW12" i="272" s="1"/>
  <c r="R12" i="272"/>
  <c r="R18" i="272" s="1"/>
  <c r="AA13" i="272" s="1"/>
  <c r="AK13" i="272" s="1"/>
  <c r="Q12" i="272"/>
  <c r="Q18" i="272" s="1"/>
  <c r="AA12" i="272" s="1"/>
  <c r="AK12" i="272" s="1"/>
  <c r="N12" i="272"/>
  <c r="N18" i="272" s="1"/>
  <c r="Z13" i="272" s="1"/>
  <c r="M12" i="272"/>
  <c r="M18" i="272" s="1"/>
  <c r="Z12" i="272" s="1"/>
  <c r="L12" i="272"/>
  <c r="H12" i="272"/>
  <c r="C12" i="272"/>
  <c r="BO94" i="271"/>
  <c r="BN94" i="271"/>
  <c r="BM94" i="271"/>
  <c r="BL94" i="271"/>
  <c r="BK94" i="271"/>
  <c r="BJ94" i="271"/>
  <c r="BO93" i="271"/>
  <c r="BN93" i="271"/>
  <c r="BM93" i="271"/>
  <c r="BL93" i="271"/>
  <c r="BK93" i="271"/>
  <c r="BJ93" i="271"/>
  <c r="BO92" i="271"/>
  <c r="BN92" i="271"/>
  <c r="BM92" i="271"/>
  <c r="BL92" i="271"/>
  <c r="BK92" i="271"/>
  <c r="BJ92" i="271"/>
  <c r="BO91" i="271"/>
  <c r="BN91" i="271"/>
  <c r="BM91" i="271"/>
  <c r="BL91" i="271"/>
  <c r="BK91" i="271"/>
  <c r="BJ91" i="271"/>
  <c r="BO90" i="271"/>
  <c r="BN90" i="271"/>
  <c r="BM90" i="271"/>
  <c r="BL90" i="271"/>
  <c r="BK90" i="271"/>
  <c r="BJ90" i="271"/>
  <c r="BO89" i="271"/>
  <c r="BN89" i="271"/>
  <c r="BM89" i="271"/>
  <c r="BL89" i="271"/>
  <c r="BK89" i="271"/>
  <c r="BJ89" i="271"/>
  <c r="C74" i="271"/>
  <c r="BO72" i="271"/>
  <c r="BN72" i="271"/>
  <c r="BM72" i="271"/>
  <c r="BL72" i="271"/>
  <c r="BK72" i="271"/>
  <c r="BJ72" i="271"/>
  <c r="W72" i="271"/>
  <c r="V72" i="271"/>
  <c r="S72" i="271"/>
  <c r="R72" i="271"/>
  <c r="O72" i="271"/>
  <c r="N72" i="271"/>
  <c r="L72" i="271"/>
  <c r="BO71" i="271"/>
  <c r="BN71" i="271"/>
  <c r="BM71" i="271"/>
  <c r="BL71" i="271"/>
  <c r="BK71" i="271"/>
  <c r="BJ71" i="271"/>
  <c r="X71" i="271"/>
  <c r="U71" i="271"/>
  <c r="T71" i="271"/>
  <c r="Q71" i="271"/>
  <c r="P71" i="271"/>
  <c r="M71" i="271"/>
  <c r="L71" i="271"/>
  <c r="BO70" i="271"/>
  <c r="BN70" i="271"/>
  <c r="BM70" i="271"/>
  <c r="BL70" i="271"/>
  <c r="BK70" i="271"/>
  <c r="BJ70" i="271"/>
  <c r="X70" i="271"/>
  <c r="V70" i="271"/>
  <c r="T70" i="271"/>
  <c r="R70" i="271"/>
  <c r="P70" i="271"/>
  <c r="N70" i="271"/>
  <c r="L70" i="271"/>
  <c r="BO69" i="271"/>
  <c r="BN69" i="271"/>
  <c r="BM69" i="271"/>
  <c r="BL69" i="271"/>
  <c r="BK69" i="271"/>
  <c r="BJ69" i="271"/>
  <c r="W69" i="271"/>
  <c r="U69" i="271"/>
  <c r="S69" i="271"/>
  <c r="Q69" i="271"/>
  <c r="O69" i="271"/>
  <c r="M69" i="271"/>
  <c r="L69" i="271"/>
  <c r="BO68" i="271"/>
  <c r="BN68" i="271"/>
  <c r="BM68" i="271"/>
  <c r="BL68" i="271"/>
  <c r="BK68" i="271"/>
  <c r="BJ68" i="271"/>
  <c r="X68" i="271"/>
  <c r="W68" i="271"/>
  <c r="T68" i="271"/>
  <c r="S68" i="271"/>
  <c r="P68" i="271"/>
  <c r="O68" i="271"/>
  <c r="L68" i="271"/>
  <c r="H68" i="271"/>
  <c r="C68" i="271"/>
  <c r="BO67" i="271"/>
  <c r="BN67" i="271"/>
  <c r="BM67" i="271"/>
  <c r="BL67" i="271"/>
  <c r="BK67" i="271"/>
  <c r="BJ67" i="271"/>
  <c r="V67" i="271"/>
  <c r="V73" i="271" s="1"/>
  <c r="AB68" i="271" s="1"/>
  <c r="AL68" i="271" s="1"/>
  <c r="AW68" i="271" s="1"/>
  <c r="U67" i="271"/>
  <c r="U73" i="271" s="1"/>
  <c r="AB67" i="271" s="1"/>
  <c r="AL67" i="271" s="1"/>
  <c r="AW67" i="271" s="1"/>
  <c r="R67" i="271"/>
  <c r="R73" i="271" s="1"/>
  <c r="AA68" i="271" s="1"/>
  <c r="AK68" i="271" s="1"/>
  <c r="Q67" i="271"/>
  <c r="Q73" i="271" s="1"/>
  <c r="AA67" i="271" s="1"/>
  <c r="AK67" i="271" s="1"/>
  <c r="N67" i="271"/>
  <c r="N73" i="271" s="1"/>
  <c r="Z68" i="271" s="1"/>
  <c r="M67" i="271"/>
  <c r="M73" i="271" s="1"/>
  <c r="Z67" i="271" s="1"/>
  <c r="L67" i="271"/>
  <c r="H67" i="271"/>
  <c r="C67" i="271"/>
  <c r="BO61" i="271"/>
  <c r="BN61" i="271"/>
  <c r="BM61" i="271"/>
  <c r="BL61" i="271"/>
  <c r="BK61" i="271"/>
  <c r="BJ61" i="271"/>
  <c r="W61" i="271"/>
  <c r="V61" i="271"/>
  <c r="S61" i="271"/>
  <c r="R61" i="271"/>
  <c r="O61" i="271"/>
  <c r="N61" i="271"/>
  <c r="L61" i="271"/>
  <c r="BO60" i="271"/>
  <c r="BN60" i="271"/>
  <c r="BM60" i="271"/>
  <c r="BL60" i="271"/>
  <c r="BK60" i="271"/>
  <c r="BJ60" i="271"/>
  <c r="X60" i="271"/>
  <c r="U60" i="271"/>
  <c r="T60" i="271"/>
  <c r="Q60" i="271"/>
  <c r="P60" i="271"/>
  <c r="M60" i="271"/>
  <c r="L60" i="271"/>
  <c r="BO59" i="271"/>
  <c r="BN59" i="271"/>
  <c r="BM59" i="271"/>
  <c r="BL59" i="271"/>
  <c r="BK59" i="271"/>
  <c r="BJ59" i="271"/>
  <c r="X59" i="271"/>
  <c r="V59" i="271"/>
  <c r="T59" i="271"/>
  <c r="R59" i="271"/>
  <c r="P59" i="271"/>
  <c r="N59" i="271"/>
  <c r="L59" i="271"/>
  <c r="BO58" i="271"/>
  <c r="BN58" i="271"/>
  <c r="BM58" i="271"/>
  <c r="BL58" i="271"/>
  <c r="BK58" i="271"/>
  <c r="BJ58" i="271"/>
  <c r="W58" i="271"/>
  <c r="U58" i="271"/>
  <c r="S58" i="271"/>
  <c r="Q58" i="271"/>
  <c r="O58" i="271"/>
  <c r="M58" i="271"/>
  <c r="L58" i="271"/>
  <c r="BO57" i="271"/>
  <c r="BN57" i="271"/>
  <c r="BM57" i="271"/>
  <c r="BL57" i="271"/>
  <c r="BK57" i="271"/>
  <c r="BJ57" i="271"/>
  <c r="X57" i="271"/>
  <c r="X62" i="271" s="1"/>
  <c r="AB59" i="271" s="1"/>
  <c r="AL59" i="271" s="1"/>
  <c r="AW59" i="271" s="1"/>
  <c r="W57" i="271"/>
  <c r="W62" i="271" s="1"/>
  <c r="AB58" i="271" s="1"/>
  <c r="AL58" i="271" s="1"/>
  <c r="AW58" i="271" s="1"/>
  <c r="T57" i="271"/>
  <c r="T62" i="271" s="1"/>
  <c r="AA59" i="271" s="1"/>
  <c r="AK59" i="271" s="1"/>
  <c r="S57" i="271"/>
  <c r="S62" i="271" s="1"/>
  <c r="AA58" i="271" s="1"/>
  <c r="AK58" i="271" s="1"/>
  <c r="P57" i="271"/>
  <c r="P62" i="271" s="1"/>
  <c r="Z59" i="271" s="1"/>
  <c r="O57" i="271"/>
  <c r="O62" i="271" s="1"/>
  <c r="Z58" i="271" s="1"/>
  <c r="L57" i="271"/>
  <c r="H57" i="271"/>
  <c r="C57" i="271"/>
  <c r="BO56" i="271"/>
  <c r="BN56" i="271"/>
  <c r="BM56" i="271"/>
  <c r="BL56" i="271"/>
  <c r="BK56" i="271"/>
  <c r="BJ56" i="271"/>
  <c r="V56" i="271"/>
  <c r="V62" i="271" s="1"/>
  <c r="AB57" i="271" s="1"/>
  <c r="AL57" i="271" s="1"/>
  <c r="AW57" i="271" s="1"/>
  <c r="U56" i="271"/>
  <c r="U62" i="271" s="1"/>
  <c r="AB56" i="271" s="1"/>
  <c r="AL56" i="271" s="1"/>
  <c r="AW56" i="271" s="1"/>
  <c r="R56" i="271"/>
  <c r="R62" i="271" s="1"/>
  <c r="AA57" i="271" s="1"/>
  <c r="AK57" i="271" s="1"/>
  <c r="Q56" i="271"/>
  <c r="Q62" i="271" s="1"/>
  <c r="AA56" i="271" s="1"/>
  <c r="AK56" i="271" s="1"/>
  <c r="N56" i="271"/>
  <c r="N62" i="271" s="1"/>
  <c r="Z57" i="271" s="1"/>
  <c r="M56" i="271"/>
  <c r="M62" i="271" s="1"/>
  <c r="Z56" i="271" s="1"/>
  <c r="L56" i="271"/>
  <c r="H56" i="271"/>
  <c r="C56" i="271"/>
  <c r="BO50" i="271"/>
  <c r="BN50" i="271"/>
  <c r="BM50" i="271"/>
  <c r="BL50" i="271"/>
  <c r="BK50" i="271"/>
  <c r="BJ50" i="271"/>
  <c r="W50" i="271"/>
  <c r="V50" i="271"/>
  <c r="S50" i="271"/>
  <c r="R50" i="271"/>
  <c r="O50" i="271"/>
  <c r="N50" i="271"/>
  <c r="L50" i="271"/>
  <c r="BO49" i="271"/>
  <c r="BN49" i="271"/>
  <c r="BM49" i="271"/>
  <c r="BL49" i="271"/>
  <c r="BK49" i="271"/>
  <c r="BJ49" i="271"/>
  <c r="X49" i="271"/>
  <c r="U49" i="271"/>
  <c r="T49" i="271"/>
  <c r="Q49" i="271"/>
  <c r="P49" i="271"/>
  <c r="M49" i="271"/>
  <c r="L49" i="271"/>
  <c r="BO48" i="271"/>
  <c r="BN48" i="271"/>
  <c r="BM48" i="271"/>
  <c r="BL48" i="271"/>
  <c r="BK48" i="271"/>
  <c r="BJ48" i="271"/>
  <c r="X48" i="271"/>
  <c r="V48" i="271"/>
  <c r="T48" i="271"/>
  <c r="R48" i="271"/>
  <c r="P48" i="271"/>
  <c r="N48" i="271"/>
  <c r="L48" i="271"/>
  <c r="BO47" i="271"/>
  <c r="BN47" i="271"/>
  <c r="BM47" i="271"/>
  <c r="BL47" i="271"/>
  <c r="BK47" i="271"/>
  <c r="BJ47" i="271"/>
  <c r="W47" i="271"/>
  <c r="U47" i="271"/>
  <c r="S47" i="271"/>
  <c r="Q47" i="271"/>
  <c r="O47" i="271"/>
  <c r="M47" i="271"/>
  <c r="L47" i="271"/>
  <c r="BO46" i="271"/>
  <c r="BN46" i="271"/>
  <c r="BM46" i="271"/>
  <c r="BL46" i="271"/>
  <c r="BK46" i="271"/>
  <c r="BJ46" i="271"/>
  <c r="X46" i="271"/>
  <c r="X51" i="271" s="1"/>
  <c r="AB48" i="271" s="1"/>
  <c r="AL48" i="271" s="1"/>
  <c r="AW48" i="271" s="1"/>
  <c r="W46" i="271"/>
  <c r="W51" i="271" s="1"/>
  <c r="AB47" i="271" s="1"/>
  <c r="AL47" i="271" s="1"/>
  <c r="AW47" i="271" s="1"/>
  <c r="T46" i="271"/>
  <c r="T51" i="271" s="1"/>
  <c r="AA48" i="271" s="1"/>
  <c r="AK48" i="271" s="1"/>
  <c r="S46" i="271"/>
  <c r="S51" i="271" s="1"/>
  <c r="AA47" i="271" s="1"/>
  <c r="AK47" i="271" s="1"/>
  <c r="P46" i="271"/>
  <c r="P51" i="271" s="1"/>
  <c r="Z48" i="271" s="1"/>
  <c r="O46" i="271"/>
  <c r="O51" i="271" s="1"/>
  <c r="Z47" i="271" s="1"/>
  <c r="L46" i="271"/>
  <c r="H46" i="271"/>
  <c r="C46" i="271"/>
  <c r="BO45" i="271"/>
  <c r="BN45" i="271"/>
  <c r="BM45" i="271"/>
  <c r="BL45" i="271"/>
  <c r="BK45" i="271"/>
  <c r="BJ45" i="271"/>
  <c r="V45" i="271"/>
  <c r="V51" i="271" s="1"/>
  <c r="AB46" i="271" s="1"/>
  <c r="AL46" i="271" s="1"/>
  <c r="AW46" i="271" s="1"/>
  <c r="U45" i="271"/>
  <c r="U51" i="271" s="1"/>
  <c r="AB45" i="271" s="1"/>
  <c r="AL45" i="271" s="1"/>
  <c r="AW45" i="271" s="1"/>
  <c r="R45" i="271"/>
  <c r="R51" i="271" s="1"/>
  <c r="AA46" i="271" s="1"/>
  <c r="AK46" i="271" s="1"/>
  <c r="Q45" i="271"/>
  <c r="Q51" i="271" s="1"/>
  <c r="AA45" i="271" s="1"/>
  <c r="AK45" i="271" s="1"/>
  <c r="N45" i="271"/>
  <c r="N51" i="271" s="1"/>
  <c r="Z46" i="271" s="1"/>
  <c r="M45" i="271"/>
  <c r="M51" i="271" s="1"/>
  <c r="Z45" i="271" s="1"/>
  <c r="L45" i="271"/>
  <c r="H45" i="271"/>
  <c r="C45" i="271"/>
  <c r="BO39" i="271"/>
  <c r="BN39" i="271"/>
  <c r="BM39" i="271"/>
  <c r="BL39" i="271"/>
  <c r="BK39" i="271"/>
  <c r="BJ39" i="271"/>
  <c r="W39" i="271"/>
  <c r="V39" i="271"/>
  <c r="S39" i="271"/>
  <c r="R39" i="271"/>
  <c r="O39" i="271"/>
  <c r="N39" i="271"/>
  <c r="L39" i="271"/>
  <c r="BO38" i="271"/>
  <c r="BN38" i="271"/>
  <c r="BM38" i="271"/>
  <c r="BL38" i="271"/>
  <c r="BK38" i="271"/>
  <c r="BJ38" i="271"/>
  <c r="X38" i="271"/>
  <c r="U38" i="271"/>
  <c r="T38" i="271"/>
  <c r="Q38" i="271"/>
  <c r="P38" i="271"/>
  <c r="M38" i="271"/>
  <c r="L38" i="271"/>
  <c r="BO37" i="271"/>
  <c r="BN37" i="271"/>
  <c r="BM37" i="271"/>
  <c r="BL37" i="271"/>
  <c r="BK37" i="271"/>
  <c r="BJ37" i="271"/>
  <c r="X37" i="271"/>
  <c r="V37" i="271"/>
  <c r="T37" i="271"/>
  <c r="R37" i="271"/>
  <c r="P37" i="271"/>
  <c r="N37" i="271"/>
  <c r="L37" i="271"/>
  <c r="BO36" i="271"/>
  <c r="BN36" i="271"/>
  <c r="BM36" i="271"/>
  <c r="BL36" i="271"/>
  <c r="BK36" i="271"/>
  <c r="BJ36" i="271"/>
  <c r="W36" i="271"/>
  <c r="U36" i="271"/>
  <c r="S36" i="271"/>
  <c r="Q36" i="271"/>
  <c r="O36" i="271"/>
  <c r="M36" i="271"/>
  <c r="L36" i="271"/>
  <c r="BO35" i="271"/>
  <c r="BN35" i="271"/>
  <c r="BM35" i="271"/>
  <c r="BL35" i="271"/>
  <c r="BK35" i="271"/>
  <c r="BJ35" i="271"/>
  <c r="X35" i="271"/>
  <c r="X40" i="271" s="1"/>
  <c r="AB37" i="271" s="1"/>
  <c r="AL37" i="271" s="1"/>
  <c r="AW37" i="271" s="1"/>
  <c r="W35" i="271"/>
  <c r="W40" i="271" s="1"/>
  <c r="AB36" i="271" s="1"/>
  <c r="AL36" i="271" s="1"/>
  <c r="AW36" i="271" s="1"/>
  <c r="T35" i="271"/>
  <c r="T40" i="271" s="1"/>
  <c r="AA37" i="271" s="1"/>
  <c r="AK37" i="271" s="1"/>
  <c r="S35" i="271"/>
  <c r="S40" i="271" s="1"/>
  <c r="AA36" i="271" s="1"/>
  <c r="AK36" i="271" s="1"/>
  <c r="P35" i="271"/>
  <c r="P40" i="271" s="1"/>
  <c r="Z37" i="271" s="1"/>
  <c r="O35" i="271"/>
  <c r="O40" i="271" s="1"/>
  <c r="Z36" i="271" s="1"/>
  <c r="L35" i="271"/>
  <c r="H35" i="271"/>
  <c r="C35" i="271"/>
  <c r="AI36" i="271" s="1"/>
  <c r="BO34" i="271"/>
  <c r="BN34" i="271"/>
  <c r="BM34" i="271"/>
  <c r="BL34" i="271"/>
  <c r="BK34" i="271"/>
  <c r="BJ34" i="271"/>
  <c r="V34" i="271"/>
  <c r="V40" i="271" s="1"/>
  <c r="AB35" i="271" s="1"/>
  <c r="AL35" i="271" s="1"/>
  <c r="AW35" i="271" s="1"/>
  <c r="U34" i="271"/>
  <c r="U40" i="271" s="1"/>
  <c r="AB34" i="271" s="1"/>
  <c r="AL34" i="271" s="1"/>
  <c r="AW34" i="271" s="1"/>
  <c r="R34" i="271"/>
  <c r="R40" i="271" s="1"/>
  <c r="AA35" i="271" s="1"/>
  <c r="AK35" i="271" s="1"/>
  <c r="Q34" i="271"/>
  <c r="Q40" i="271" s="1"/>
  <c r="AA34" i="271" s="1"/>
  <c r="AK34" i="271" s="1"/>
  <c r="N34" i="271"/>
  <c r="N40" i="271" s="1"/>
  <c r="Z35" i="271" s="1"/>
  <c r="M34" i="271"/>
  <c r="M40" i="271" s="1"/>
  <c r="Z34" i="271" s="1"/>
  <c r="L34" i="271"/>
  <c r="H34" i="271"/>
  <c r="C34" i="271"/>
  <c r="BO28" i="271"/>
  <c r="BN28" i="271"/>
  <c r="BM28" i="271"/>
  <c r="BL28" i="271"/>
  <c r="BK28" i="271"/>
  <c r="BJ28" i="271"/>
  <c r="W28" i="271"/>
  <c r="V28" i="271"/>
  <c r="S28" i="271"/>
  <c r="R28" i="271"/>
  <c r="O28" i="271"/>
  <c r="N28" i="271"/>
  <c r="L28" i="271"/>
  <c r="BO27" i="271"/>
  <c r="BN27" i="271"/>
  <c r="BM27" i="271"/>
  <c r="BL27" i="271"/>
  <c r="BK27" i="271"/>
  <c r="BJ27" i="271"/>
  <c r="X27" i="271"/>
  <c r="U27" i="271"/>
  <c r="T27" i="271"/>
  <c r="Q27" i="271"/>
  <c r="P27" i="271"/>
  <c r="M27" i="271"/>
  <c r="L27" i="271"/>
  <c r="BO26" i="271"/>
  <c r="BN26" i="271"/>
  <c r="BM26" i="271"/>
  <c r="BL26" i="271"/>
  <c r="BK26" i="271"/>
  <c r="BJ26" i="271"/>
  <c r="X26" i="271"/>
  <c r="V26" i="271"/>
  <c r="T26" i="271"/>
  <c r="R26" i="271"/>
  <c r="P26" i="271"/>
  <c r="N26" i="271"/>
  <c r="L26" i="271"/>
  <c r="BO25" i="271"/>
  <c r="BN25" i="271"/>
  <c r="BM25" i="271"/>
  <c r="BL25" i="271"/>
  <c r="BK25" i="271"/>
  <c r="BJ25" i="271"/>
  <c r="W25" i="271"/>
  <c r="U25" i="271"/>
  <c r="S25" i="271"/>
  <c r="Q25" i="271"/>
  <c r="O25" i="271"/>
  <c r="M25" i="271"/>
  <c r="L25" i="271"/>
  <c r="BO24" i="271"/>
  <c r="BN24" i="271"/>
  <c r="BM24" i="271"/>
  <c r="BL24" i="271"/>
  <c r="BK24" i="271"/>
  <c r="BJ24" i="271"/>
  <c r="X24" i="271"/>
  <c r="X29" i="271" s="1"/>
  <c r="AB26" i="271" s="1"/>
  <c r="AL26" i="271" s="1"/>
  <c r="AW26" i="271" s="1"/>
  <c r="W24" i="271"/>
  <c r="W29" i="271" s="1"/>
  <c r="AB25" i="271" s="1"/>
  <c r="AL25" i="271" s="1"/>
  <c r="AW25" i="271" s="1"/>
  <c r="T24" i="271"/>
  <c r="T29" i="271" s="1"/>
  <c r="AA26" i="271" s="1"/>
  <c r="AK26" i="271" s="1"/>
  <c r="S24" i="271"/>
  <c r="S29" i="271" s="1"/>
  <c r="AA25" i="271" s="1"/>
  <c r="AK25" i="271" s="1"/>
  <c r="P24" i="271"/>
  <c r="P29" i="271" s="1"/>
  <c r="Z26" i="271" s="1"/>
  <c r="O24" i="271"/>
  <c r="O29" i="271" s="1"/>
  <c r="Z25" i="271" s="1"/>
  <c r="L24" i="271"/>
  <c r="H24" i="271"/>
  <c r="C24" i="271"/>
  <c r="BO23" i="271"/>
  <c r="BN23" i="271"/>
  <c r="BM23" i="271"/>
  <c r="BL23" i="271"/>
  <c r="BK23" i="271"/>
  <c r="BJ23" i="271"/>
  <c r="V23" i="271"/>
  <c r="V29" i="271" s="1"/>
  <c r="AB24" i="271" s="1"/>
  <c r="AL24" i="271" s="1"/>
  <c r="AW24" i="271" s="1"/>
  <c r="U23" i="271"/>
  <c r="U29" i="271" s="1"/>
  <c r="AB23" i="271" s="1"/>
  <c r="AL23" i="271" s="1"/>
  <c r="AW23" i="271" s="1"/>
  <c r="R23" i="271"/>
  <c r="R29" i="271" s="1"/>
  <c r="AA24" i="271" s="1"/>
  <c r="AK24" i="271" s="1"/>
  <c r="Q23" i="271"/>
  <c r="Q29" i="271" s="1"/>
  <c r="AA23" i="271" s="1"/>
  <c r="AK23" i="271" s="1"/>
  <c r="N23" i="271"/>
  <c r="N29" i="271" s="1"/>
  <c r="Z24" i="271" s="1"/>
  <c r="M23" i="271"/>
  <c r="M29" i="271" s="1"/>
  <c r="Z23" i="271" s="1"/>
  <c r="L23" i="271"/>
  <c r="H23" i="271"/>
  <c r="C23" i="271"/>
  <c r="BO17" i="271"/>
  <c r="BN17" i="271"/>
  <c r="BM17" i="271"/>
  <c r="BL17" i="271"/>
  <c r="BK17" i="271"/>
  <c r="BJ17" i="271"/>
  <c r="W17" i="271"/>
  <c r="V17" i="271"/>
  <c r="S17" i="271"/>
  <c r="R17" i="271"/>
  <c r="O17" i="271"/>
  <c r="N17" i="271"/>
  <c r="L17" i="271"/>
  <c r="BO16" i="271"/>
  <c r="BN16" i="271"/>
  <c r="BM16" i="271"/>
  <c r="BL16" i="271"/>
  <c r="BK16" i="271"/>
  <c r="BJ16" i="271"/>
  <c r="X16" i="271"/>
  <c r="U16" i="271"/>
  <c r="T16" i="271"/>
  <c r="Q16" i="271"/>
  <c r="P16" i="271"/>
  <c r="M16" i="271"/>
  <c r="L16" i="271"/>
  <c r="BO15" i="271"/>
  <c r="BN15" i="271"/>
  <c r="BM15" i="271"/>
  <c r="BL15" i="271"/>
  <c r="BK15" i="271"/>
  <c r="BJ15" i="271"/>
  <c r="X15" i="271"/>
  <c r="V15" i="271"/>
  <c r="T15" i="271"/>
  <c r="R15" i="271"/>
  <c r="P15" i="271"/>
  <c r="N15" i="271"/>
  <c r="L15" i="271"/>
  <c r="BO14" i="271"/>
  <c r="BN14" i="271"/>
  <c r="BM14" i="271"/>
  <c r="BL14" i="271"/>
  <c r="BK14" i="271"/>
  <c r="BJ14" i="271"/>
  <c r="W14" i="271"/>
  <c r="U14" i="271"/>
  <c r="S14" i="271"/>
  <c r="Q14" i="271"/>
  <c r="O14" i="271"/>
  <c r="M14" i="271"/>
  <c r="L14" i="271"/>
  <c r="BO13" i="271"/>
  <c r="BN13" i="271"/>
  <c r="BM13" i="271"/>
  <c r="BL13" i="271"/>
  <c r="BK13" i="271"/>
  <c r="BJ13" i="271"/>
  <c r="X13" i="271"/>
  <c r="X18" i="271" s="1"/>
  <c r="AB15" i="271" s="1"/>
  <c r="AL15" i="271" s="1"/>
  <c r="AW15" i="271" s="1"/>
  <c r="W13" i="271"/>
  <c r="W18" i="271" s="1"/>
  <c r="AB14" i="271" s="1"/>
  <c r="AL14" i="271" s="1"/>
  <c r="AW14" i="271" s="1"/>
  <c r="T13" i="271"/>
  <c r="T18" i="271" s="1"/>
  <c r="AA15" i="271" s="1"/>
  <c r="AK15" i="271" s="1"/>
  <c r="S13" i="271"/>
  <c r="S18" i="271" s="1"/>
  <c r="AA14" i="271" s="1"/>
  <c r="AK14" i="271" s="1"/>
  <c r="P13" i="271"/>
  <c r="P18" i="271" s="1"/>
  <c r="Z15" i="271" s="1"/>
  <c r="O13" i="271"/>
  <c r="O18" i="271" s="1"/>
  <c r="Z14" i="271" s="1"/>
  <c r="L13" i="271"/>
  <c r="H13" i="271"/>
  <c r="AI15" i="271" s="1"/>
  <c r="C13" i="271"/>
  <c r="BO12" i="271"/>
  <c r="BN12" i="271"/>
  <c r="BM12" i="271"/>
  <c r="BL12" i="271"/>
  <c r="BK12" i="271"/>
  <c r="BJ12" i="271"/>
  <c r="V12" i="271"/>
  <c r="V18" i="271" s="1"/>
  <c r="AB13" i="271" s="1"/>
  <c r="AL13" i="271" s="1"/>
  <c r="AW13" i="271" s="1"/>
  <c r="U12" i="271"/>
  <c r="U18" i="271" s="1"/>
  <c r="AB12" i="271" s="1"/>
  <c r="AL12" i="271" s="1"/>
  <c r="AW12" i="271" s="1"/>
  <c r="R12" i="271"/>
  <c r="R18" i="271" s="1"/>
  <c r="AA13" i="271" s="1"/>
  <c r="AK13" i="271" s="1"/>
  <c r="Q12" i="271"/>
  <c r="Q18" i="271" s="1"/>
  <c r="AA12" i="271" s="1"/>
  <c r="AK12" i="271" s="1"/>
  <c r="N12" i="271"/>
  <c r="N18" i="271" s="1"/>
  <c r="Z13" i="271" s="1"/>
  <c r="M12" i="271"/>
  <c r="M18" i="271" s="1"/>
  <c r="Z12" i="271" s="1"/>
  <c r="L12" i="271"/>
  <c r="H12" i="271"/>
  <c r="C12" i="271"/>
  <c r="BO94" i="270"/>
  <c r="BN94" i="270"/>
  <c r="BM94" i="270"/>
  <c r="BL94" i="270"/>
  <c r="BK94" i="270"/>
  <c r="BJ94" i="270"/>
  <c r="BO93" i="270"/>
  <c r="BN93" i="270"/>
  <c r="BM93" i="270"/>
  <c r="BL93" i="270"/>
  <c r="BK93" i="270"/>
  <c r="BJ93" i="270"/>
  <c r="BO92" i="270"/>
  <c r="BN92" i="270"/>
  <c r="BM92" i="270"/>
  <c r="BL92" i="270"/>
  <c r="BK92" i="270"/>
  <c r="BJ92" i="270"/>
  <c r="BO91" i="270"/>
  <c r="BN91" i="270"/>
  <c r="BM91" i="270"/>
  <c r="BL91" i="270"/>
  <c r="BK91" i="270"/>
  <c r="BJ91" i="270"/>
  <c r="BO90" i="270"/>
  <c r="BN90" i="270"/>
  <c r="BM90" i="270"/>
  <c r="BL90" i="270"/>
  <c r="BK90" i="270"/>
  <c r="BJ90" i="270"/>
  <c r="BO89" i="270"/>
  <c r="BN89" i="270"/>
  <c r="BM89" i="270"/>
  <c r="BL89" i="270"/>
  <c r="BK89" i="270"/>
  <c r="BJ89" i="270"/>
  <c r="C74" i="270"/>
  <c r="BO72" i="270"/>
  <c r="BN72" i="270"/>
  <c r="BM72" i="270"/>
  <c r="BL72" i="270"/>
  <c r="BK72" i="270"/>
  <c r="BJ72" i="270"/>
  <c r="W72" i="270"/>
  <c r="V72" i="270"/>
  <c r="S72" i="270"/>
  <c r="R72" i="270"/>
  <c r="O72" i="270"/>
  <c r="N72" i="270"/>
  <c r="L72" i="270"/>
  <c r="BO71" i="270"/>
  <c r="BN71" i="270"/>
  <c r="BM71" i="270"/>
  <c r="BL71" i="270"/>
  <c r="BK71" i="270"/>
  <c r="BJ71" i="270"/>
  <c r="X71" i="270"/>
  <c r="U71" i="270"/>
  <c r="T71" i="270"/>
  <c r="Q71" i="270"/>
  <c r="P71" i="270"/>
  <c r="M71" i="270"/>
  <c r="L71" i="270"/>
  <c r="BO70" i="270"/>
  <c r="BN70" i="270"/>
  <c r="BM70" i="270"/>
  <c r="BL70" i="270"/>
  <c r="BK70" i="270"/>
  <c r="BJ70" i="270"/>
  <c r="X70" i="270"/>
  <c r="V70" i="270"/>
  <c r="T70" i="270"/>
  <c r="R70" i="270"/>
  <c r="P70" i="270"/>
  <c r="N70" i="270"/>
  <c r="L70" i="270"/>
  <c r="BO69" i="270"/>
  <c r="BN69" i="270"/>
  <c r="BM69" i="270"/>
  <c r="BL69" i="270"/>
  <c r="BK69" i="270"/>
  <c r="BJ69" i="270"/>
  <c r="W69" i="270"/>
  <c r="U69" i="270"/>
  <c r="S69" i="270"/>
  <c r="Q69" i="270"/>
  <c r="O69" i="270"/>
  <c r="M69" i="270"/>
  <c r="L69" i="270"/>
  <c r="BO68" i="270"/>
  <c r="BN68" i="270"/>
  <c r="BM68" i="270"/>
  <c r="BL68" i="270"/>
  <c r="BK68" i="270"/>
  <c r="BJ68" i="270"/>
  <c r="X68" i="270"/>
  <c r="W68" i="270"/>
  <c r="T68" i="270"/>
  <c r="S68" i="270"/>
  <c r="P68" i="270"/>
  <c r="O68" i="270"/>
  <c r="L68" i="270"/>
  <c r="H68" i="270"/>
  <c r="C68" i="270"/>
  <c r="AI69" i="270" s="1"/>
  <c r="BO67" i="270"/>
  <c r="BN67" i="270"/>
  <c r="BM67" i="270"/>
  <c r="BL67" i="270"/>
  <c r="BK67" i="270"/>
  <c r="BJ67" i="270"/>
  <c r="V67" i="270"/>
  <c r="V73" i="270" s="1"/>
  <c r="AB68" i="270" s="1"/>
  <c r="AL68" i="270" s="1"/>
  <c r="AW68" i="270" s="1"/>
  <c r="U67" i="270"/>
  <c r="U73" i="270" s="1"/>
  <c r="AB67" i="270" s="1"/>
  <c r="AL67" i="270" s="1"/>
  <c r="AW67" i="270" s="1"/>
  <c r="R67" i="270"/>
  <c r="R73" i="270" s="1"/>
  <c r="AA68" i="270" s="1"/>
  <c r="AK68" i="270" s="1"/>
  <c r="Q67" i="270"/>
  <c r="Q73" i="270" s="1"/>
  <c r="AA67" i="270" s="1"/>
  <c r="AK67" i="270" s="1"/>
  <c r="N67" i="270"/>
  <c r="N73" i="270" s="1"/>
  <c r="Z68" i="270" s="1"/>
  <c r="M67" i="270"/>
  <c r="M73" i="270" s="1"/>
  <c r="Z67" i="270" s="1"/>
  <c r="L67" i="270"/>
  <c r="H67" i="270"/>
  <c r="C67" i="270"/>
  <c r="BO61" i="270"/>
  <c r="BN61" i="270"/>
  <c r="BM61" i="270"/>
  <c r="BL61" i="270"/>
  <c r="BK61" i="270"/>
  <c r="BJ61" i="270"/>
  <c r="W61" i="270"/>
  <c r="V61" i="270"/>
  <c r="S61" i="270"/>
  <c r="R61" i="270"/>
  <c r="O61" i="270"/>
  <c r="N61" i="270"/>
  <c r="L61" i="270"/>
  <c r="BO60" i="270"/>
  <c r="BN60" i="270"/>
  <c r="BM60" i="270"/>
  <c r="BL60" i="270"/>
  <c r="BK60" i="270"/>
  <c r="BJ60" i="270"/>
  <c r="X60" i="270"/>
  <c r="U60" i="270"/>
  <c r="T60" i="270"/>
  <c r="Q60" i="270"/>
  <c r="P60" i="270"/>
  <c r="M60" i="270"/>
  <c r="L60" i="270"/>
  <c r="BO59" i="270"/>
  <c r="BN59" i="270"/>
  <c r="BM59" i="270"/>
  <c r="BL59" i="270"/>
  <c r="BK59" i="270"/>
  <c r="BJ59" i="270"/>
  <c r="X59" i="270"/>
  <c r="V59" i="270"/>
  <c r="T59" i="270"/>
  <c r="R59" i="270"/>
  <c r="P59" i="270"/>
  <c r="N59" i="270"/>
  <c r="L59" i="270"/>
  <c r="BO58" i="270"/>
  <c r="BN58" i="270"/>
  <c r="BM58" i="270"/>
  <c r="BL58" i="270"/>
  <c r="BK58" i="270"/>
  <c r="BJ58" i="270"/>
  <c r="W58" i="270"/>
  <c r="U58" i="270"/>
  <c r="S58" i="270"/>
  <c r="Q58" i="270"/>
  <c r="O58" i="270"/>
  <c r="M58" i="270"/>
  <c r="L58" i="270"/>
  <c r="BO57" i="270"/>
  <c r="BN57" i="270"/>
  <c r="BM57" i="270"/>
  <c r="BL57" i="270"/>
  <c r="BK57" i="270"/>
  <c r="BJ57" i="270"/>
  <c r="X57" i="270"/>
  <c r="X62" i="270" s="1"/>
  <c r="AB59" i="270" s="1"/>
  <c r="AL59" i="270" s="1"/>
  <c r="AW59" i="270" s="1"/>
  <c r="W57" i="270"/>
  <c r="W62" i="270" s="1"/>
  <c r="AB58" i="270" s="1"/>
  <c r="AL58" i="270" s="1"/>
  <c r="AW58" i="270" s="1"/>
  <c r="T57" i="270"/>
  <c r="T62" i="270" s="1"/>
  <c r="AA59" i="270" s="1"/>
  <c r="AK59" i="270" s="1"/>
  <c r="S57" i="270"/>
  <c r="S62" i="270" s="1"/>
  <c r="AA58" i="270" s="1"/>
  <c r="AK58" i="270" s="1"/>
  <c r="P57" i="270"/>
  <c r="P62" i="270" s="1"/>
  <c r="Z59" i="270" s="1"/>
  <c r="O57" i="270"/>
  <c r="O62" i="270" s="1"/>
  <c r="Z58" i="270" s="1"/>
  <c r="L57" i="270"/>
  <c r="H57" i="270"/>
  <c r="C57" i="270"/>
  <c r="BO56" i="270"/>
  <c r="BN56" i="270"/>
  <c r="BM56" i="270"/>
  <c r="BL56" i="270"/>
  <c r="BK56" i="270"/>
  <c r="BJ56" i="270"/>
  <c r="V56" i="270"/>
  <c r="V62" i="270" s="1"/>
  <c r="AB57" i="270" s="1"/>
  <c r="AL57" i="270" s="1"/>
  <c r="AW57" i="270" s="1"/>
  <c r="U56" i="270"/>
  <c r="U62" i="270" s="1"/>
  <c r="AB56" i="270" s="1"/>
  <c r="AL56" i="270" s="1"/>
  <c r="AW56" i="270" s="1"/>
  <c r="R56" i="270"/>
  <c r="R62" i="270" s="1"/>
  <c r="AA57" i="270" s="1"/>
  <c r="AK57" i="270" s="1"/>
  <c r="Q56" i="270"/>
  <c r="Q62" i="270" s="1"/>
  <c r="AA56" i="270" s="1"/>
  <c r="AK56" i="270" s="1"/>
  <c r="N56" i="270"/>
  <c r="N62" i="270" s="1"/>
  <c r="Z57" i="270" s="1"/>
  <c r="M56" i="270"/>
  <c r="M62" i="270" s="1"/>
  <c r="Z56" i="270" s="1"/>
  <c r="L56" i="270"/>
  <c r="H56" i="270"/>
  <c r="C56" i="270"/>
  <c r="BO50" i="270"/>
  <c r="BN50" i="270"/>
  <c r="BM50" i="270"/>
  <c r="BL50" i="270"/>
  <c r="BK50" i="270"/>
  <c r="BJ50" i="270"/>
  <c r="W50" i="270"/>
  <c r="V50" i="270"/>
  <c r="S50" i="270"/>
  <c r="R50" i="270"/>
  <c r="O50" i="270"/>
  <c r="N50" i="270"/>
  <c r="L50" i="270"/>
  <c r="BO49" i="270"/>
  <c r="BN49" i="270"/>
  <c r="BM49" i="270"/>
  <c r="BL49" i="270"/>
  <c r="BK49" i="270"/>
  <c r="BJ49" i="270"/>
  <c r="X49" i="270"/>
  <c r="U49" i="270"/>
  <c r="T49" i="270"/>
  <c r="Q49" i="270"/>
  <c r="P49" i="270"/>
  <c r="M49" i="270"/>
  <c r="L49" i="270"/>
  <c r="BO48" i="270"/>
  <c r="BN48" i="270"/>
  <c r="BM48" i="270"/>
  <c r="BL48" i="270"/>
  <c r="BK48" i="270"/>
  <c r="BJ48" i="270"/>
  <c r="X48" i="270"/>
  <c r="V48" i="270"/>
  <c r="T48" i="270"/>
  <c r="R48" i="270"/>
  <c r="P48" i="270"/>
  <c r="N48" i="270"/>
  <c r="L48" i="270"/>
  <c r="BO47" i="270"/>
  <c r="BN47" i="270"/>
  <c r="BM47" i="270"/>
  <c r="BL47" i="270"/>
  <c r="BK47" i="270"/>
  <c r="BJ47" i="270"/>
  <c r="W47" i="270"/>
  <c r="U47" i="270"/>
  <c r="S47" i="270"/>
  <c r="Q47" i="270"/>
  <c r="O47" i="270"/>
  <c r="M47" i="270"/>
  <c r="L47" i="270"/>
  <c r="BO46" i="270"/>
  <c r="BN46" i="270"/>
  <c r="BM46" i="270"/>
  <c r="BL46" i="270"/>
  <c r="BK46" i="270"/>
  <c r="BJ46" i="270"/>
  <c r="X46" i="270"/>
  <c r="X51" i="270" s="1"/>
  <c r="AB48" i="270" s="1"/>
  <c r="AL48" i="270" s="1"/>
  <c r="AW48" i="270" s="1"/>
  <c r="W46" i="270"/>
  <c r="W51" i="270" s="1"/>
  <c r="AB47" i="270" s="1"/>
  <c r="AL47" i="270" s="1"/>
  <c r="AW47" i="270" s="1"/>
  <c r="T46" i="270"/>
  <c r="T51" i="270" s="1"/>
  <c r="AA48" i="270" s="1"/>
  <c r="AK48" i="270" s="1"/>
  <c r="S46" i="270"/>
  <c r="S51" i="270" s="1"/>
  <c r="AA47" i="270" s="1"/>
  <c r="AK47" i="270" s="1"/>
  <c r="P46" i="270"/>
  <c r="P51" i="270" s="1"/>
  <c r="Z48" i="270" s="1"/>
  <c r="O46" i="270"/>
  <c r="O51" i="270" s="1"/>
  <c r="Z47" i="270" s="1"/>
  <c r="L46" i="270"/>
  <c r="H46" i="270"/>
  <c r="C46" i="270"/>
  <c r="AI47" i="270" s="1"/>
  <c r="BO45" i="270"/>
  <c r="BN45" i="270"/>
  <c r="BM45" i="270"/>
  <c r="BL45" i="270"/>
  <c r="BK45" i="270"/>
  <c r="BJ45" i="270"/>
  <c r="V45" i="270"/>
  <c r="V51" i="270" s="1"/>
  <c r="AB46" i="270" s="1"/>
  <c r="AL46" i="270" s="1"/>
  <c r="AW46" i="270" s="1"/>
  <c r="U45" i="270"/>
  <c r="U51" i="270" s="1"/>
  <c r="AB45" i="270" s="1"/>
  <c r="AL45" i="270" s="1"/>
  <c r="AW45" i="270" s="1"/>
  <c r="R45" i="270"/>
  <c r="R51" i="270" s="1"/>
  <c r="AA46" i="270" s="1"/>
  <c r="AK46" i="270" s="1"/>
  <c r="Q45" i="270"/>
  <c r="Q51" i="270" s="1"/>
  <c r="AA45" i="270" s="1"/>
  <c r="AK45" i="270" s="1"/>
  <c r="N45" i="270"/>
  <c r="N51" i="270" s="1"/>
  <c r="Z46" i="270" s="1"/>
  <c r="M45" i="270"/>
  <c r="M51" i="270" s="1"/>
  <c r="Z45" i="270" s="1"/>
  <c r="L45" i="270"/>
  <c r="H45" i="270"/>
  <c r="C45" i="270"/>
  <c r="BO39" i="270"/>
  <c r="BN39" i="270"/>
  <c r="BM39" i="270"/>
  <c r="BL39" i="270"/>
  <c r="BK39" i="270"/>
  <c r="BJ39" i="270"/>
  <c r="W39" i="270"/>
  <c r="V39" i="270"/>
  <c r="S39" i="270"/>
  <c r="R39" i="270"/>
  <c r="O39" i="270"/>
  <c r="N39" i="270"/>
  <c r="L39" i="270"/>
  <c r="BO38" i="270"/>
  <c r="BN38" i="270"/>
  <c r="BM38" i="270"/>
  <c r="BL38" i="270"/>
  <c r="BK38" i="270"/>
  <c r="BJ38" i="270"/>
  <c r="X38" i="270"/>
  <c r="U38" i="270"/>
  <c r="T38" i="270"/>
  <c r="Q38" i="270"/>
  <c r="P38" i="270"/>
  <c r="M38" i="270"/>
  <c r="L38" i="270"/>
  <c r="BO37" i="270"/>
  <c r="BN37" i="270"/>
  <c r="BM37" i="270"/>
  <c r="BL37" i="270"/>
  <c r="BK37" i="270"/>
  <c r="BJ37" i="270"/>
  <c r="X37" i="270"/>
  <c r="V37" i="270"/>
  <c r="T37" i="270"/>
  <c r="R37" i="270"/>
  <c r="P37" i="270"/>
  <c r="N37" i="270"/>
  <c r="L37" i="270"/>
  <c r="BO36" i="270"/>
  <c r="BN36" i="270"/>
  <c r="BM36" i="270"/>
  <c r="BL36" i="270"/>
  <c r="BK36" i="270"/>
  <c r="BJ36" i="270"/>
  <c r="W36" i="270"/>
  <c r="U36" i="270"/>
  <c r="S36" i="270"/>
  <c r="Q36" i="270"/>
  <c r="O36" i="270"/>
  <c r="M36" i="270"/>
  <c r="L36" i="270"/>
  <c r="BO35" i="270"/>
  <c r="BN35" i="270"/>
  <c r="BM35" i="270"/>
  <c r="BL35" i="270"/>
  <c r="BK35" i="270"/>
  <c r="BJ35" i="270"/>
  <c r="X35" i="270"/>
  <c r="X40" i="270" s="1"/>
  <c r="AB37" i="270" s="1"/>
  <c r="AL37" i="270" s="1"/>
  <c r="AW37" i="270" s="1"/>
  <c r="W35" i="270"/>
  <c r="W40" i="270" s="1"/>
  <c r="AB36" i="270" s="1"/>
  <c r="AL36" i="270" s="1"/>
  <c r="AW36" i="270" s="1"/>
  <c r="T35" i="270"/>
  <c r="T40" i="270" s="1"/>
  <c r="AA37" i="270" s="1"/>
  <c r="AK37" i="270" s="1"/>
  <c r="S35" i="270"/>
  <c r="S40" i="270" s="1"/>
  <c r="AA36" i="270" s="1"/>
  <c r="AK36" i="270" s="1"/>
  <c r="P35" i="270"/>
  <c r="P40" i="270" s="1"/>
  <c r="Z37" i="270" s="1"/>
  <c r="O35" i="270"/>
  <c r="O40" i="270" s="1"/>
  <c r="Z36" i="270" s="1"/>
  <c r="L35" i="270"/>
  <c r="H35" i="270"/>
  <c r="C35" i="270"/>
  <c r="BO34" i="270"/>
  <c r="BN34" i="270"/>
  <c r="BM34" i="270"/>
  <c r="BL34" i="270"/>
  <c r="BK34" i="270"/>
  <c r="BJ34" i="270"/>
  <c r="V34" i="270"/>
  <c r="V40" i="270" s="1"/>
  <c r="AB35" i="270" s="1"/>
  <c r="AL35" i="270" s="1"/>
  <c r="AW35" i="270" s="1"/>
  <c r="U34" i="270"/>
  <c r="U40" i="270" s="1"/>
  <c r="AB34" i="270" s="1"/>
  <c r="AL34" i="270" s="1"/>
  <c r="AW34" i="270" s="1"/>
  <c r="R34" i="270"/>
  <c r="R40" i="270" s="1"/>
  <c r="AA35" i="270" s="1"/>
  <c r="AK35" i="270" s="1"/>
  <c r="Q34" i="270"/>
  <c r="Q40" i="270" s="1"/>
  <c r="AA34" i="270" s="1"/>
  <c r="AK34" i="270" s="1"/>
  <c r="N34" i="270"/>
  <c r="N40" i="270" s="1"/>
  <c r="Z35" i="270" s="1"/>
  <c r="M34" i="270"/>
  <c r="M40" i="270" s="1"/>
  <c r="Z34" i="270" s="1"/>
  <c r="L34" i="270"/>
  <c r="H34" i="270"/>
  <c r="C34" i="270"/>
  <c r="BO28" i="270"/>
  <c r="BN28" i="270"/>
  <c r="BM28" i="270"/>
  <c r="BL28" i="270"/>
  <c r="BK28" i="270"/>
  <c r="BJ28" i="270"/>
  <c r="W28" i="270"/>
  <c r="V28" i="270"/>
  <c r="S28" i="270"/>
  <c r="R28" i="270"/>
  <c r="O28" i="270"/>
  <c r="N28" i="270"/>
  <c r="L28" i="270"/>
  <c r="BO27" i="270"/>
  <c r="BN27" i="270"/>
  <c r="BM27" i="270"/>
  <c r="BL27" i="270"/>
  <c r="BK27" i="270"/>
  <c r="BJ27" i="270"/>
  <c r="X27" i="270"/>
  <c r="U27" i="270"/>
  <c r="T27" i="270"/>
  <c r="Q27" i="270"/>
  <c r="P27" i="270"/>
  <c r="M27" i="270"/>
  <c r="L27" i="270"/>
  <c r="BO26" i="270"/>
  <c r="BN26" i="270"/>
  <c r="BM26" i="270"/>
  <c r="BL26" i="270"/>
  <c r="BK26" i="270"/>
  <c r="BJ26" i="270"/>
  <c r="X26" i="270"/>
  <c r="V26" i="270"/>
  <c r="T26" i="270"/>
  <c r="R26" i="270"/>
  <c r="P26" i="270"/>
  <c r="N26" i="270"/>
  <c r="L26" i="270"/>
  <c r="BO25" i="270"/>
  <c r="BN25" i="270"/>
  <c r="BM25" i="270"/>
  <c r="BL25" i="270"/>
  <c r="BK25" i="270"/>
  <c r="BJ25" i="270"/>
  <c r="W25" i="270"/>
  <c r="U25" i="270"/>
  <c r="S25" i="270"/>
  <c r="Q25" i="270"/>
  <c r="O25" i="270"/>
  <c r="M25" i="270"/>
  <c r="L25" i="270"/>
  <c r="BO24" i="270"/>
  <c r="BN24" i="270"/>
  <c r="BM24" i="270"/>
  <c r="BL24" i="270"/>
  <c r="BK24" i="270"/>
  <c r="BJ24" i="270"/>
  <c r="X24" i="270"/>
  <c r="X29" i="270" s="1"/>
  <c r="AB26" i="270" s="1"/>
  <c r="AL26" i="270" s="1"/>
  <c r="AW26" i="270" s="1"/>
  <c r="W24" i="270"/>
  <c r="W29" i="270" s="1"/>
  <c r="AB25" i="270" s="1"/>
  <c r="AL25" i="270" s="1"/>
  <c r="AW25" i="270" s="1"/>
  <c r="T24" i="270"/>
  <c r="T29" i="270" s="1"/>
  <c r="AA26" i="270" s="1"/>
  <c r="AK26" i="270" s="1"/>
  <c r="S24" i="270"/>
  <c r="S29" i="270" s="1"/>
  <c r="AA25" i="270" s="1"/>
  <c r="AK25" i="270" s="1"/>
  <c r="P24" i="270"/>
  <c r="P29" i="270" s="1"/>
  <c r="Z26" i="270" s="1"/>
  <c r="O24" i="270"/>
  <c r="O29" i="270" s="1"/>
  <c r="Z25" i="270" s="1"/>
  <c r="L24" i="270"/>
  <c r="H24" i="270"/>
  <c r="C24" i="270"/>
  <c r="BO23" i="270"/>
  <c r="BN23" i="270"/>
  <c r="BM23" i="270"/>
  <c r="BL23" i="270"/>
  <c r="BK23" i="270"/>
  <c r="BJ23" i="270"/>
  <c r="V23" i="270"/>
  <c r="V29" i="270" s="1"/>
  <c r="AB24" i="270" s="1"/>
  <c r="AL24" i="270" s="1"/>
  <c r="AW24" i="270" s="1"/>
  <c r="U23" i="270"/>
  <c r="U29" i="270" s="1"/>
  <c r="AB23" i="270" s="1"/>
  <c r="AL23" i="270" s="1"/>
  <c r="AW23" i="270" s="1"/>
  <c r="R23" i="270"/>
  <c r="R29" i="270" s="1"/>
  <c r="AA24" i="270" s="1"/>
  <c r="AK24" i="270" s="1"/>
  <c r="Q23" i="270"/>
  <c r="Q29" i="270" s="1"/>
  <c r="AA23" i="270" s="1"/>
  <c r="AK23" i="270" s="1"/>
  <c r="N23" i="270"/>
  <c r="N29" i="270" s="1"/>
  <c r="Z24" i="270" s="1"/>
  <c r="M23" i="270"/>
  <c r="M29" i="270" s="1"/>
  <c r="Z23" i="270" s="1"/>
  <c r="L23" i="270"/>
  <c r="H23" i="270"/>
  <c r="C23" i="270"/>
  <c r="BO17" i="270"/>
  <c r="BN17" i="270"/>
  <c r="BM17" i="270"/>
  <c r="BL17" i="270"/>
  <c r="BK17" i="270"/>
  <c r="BJ17" i="270"/>
  <c r="BP17" i="270" s="1"/>
  <c r="W17" i="270"/>
  <c r="V17" i="270"/>
  <c r="S17" i="270"/>
  <c r="R17" i="270"/>
  <c r="O17" i="270"/>
  <c r="N17" i="270"/>
  <c r="L17" i="270"/>
  <c r="BO16" i="270"/>
  <c r="BN16" i="270"/>
  <c r="BM16" i="270"/>
  <c r="BL16" i="270"/>
  <c r="BK16" i="270"/>
  <c r="BJ16" i="270"/>
  <c r="X16" i="270"/>
  <c r="U16" i="270"/>
  <c r="T16" i="270"/>
  <c r="Q16" i="270"/>
  <c r="P16" i="270"/>
  <c r="M16" i="270"/>
  <c r="L16" i="270"/>
  <c r="BO15" i="270"/>
  <c r="BN15" i="270"/>
  <c r="BM15" i="270"/>
  <c r="BL15" i="270"/>
  <c r="BK15" i="270"/>
  <c r="BJ15" i="270"/>
  <c r="X15" i="270"/>
  <c r="V15" i="270"/>
  <c r="T15" i="270"/>
  <c r="R15" i="270"/>
  <c r="P15" i="270"/>
  <c r="N15" i="270"/>
  <c r="L15" i="270"/>
  <c r="BO14" i="270"/>
  <c r="BN14" i="270"/>
  <c r="BM14" i="270"/>
  <c r="BL14" i="270"/>
  <c r="BK14" i="270"/>
  <c r="BJ14" i="270"/>
  <c r="W14" i="270"/>
  <c r="U14" i="270"/>
  <c r="S14" i="270"/>
  <c r="Q14" i="270"/>
  <c r="O14" i="270"/>
  <c r="M14" i="270"/>
  <c r="L14" i="270"/>
  <c r="BO13" i="270"/>
  <c r="BN13" i="270"/>
  <c r="BM13" i="270"/>
  <c r="BL13" i="270"/>
  <c r="BK13" i="270"/>
  <c r="BJ13" i="270"/>
  <c r="X13" i="270"/>
  <c r="X18" i="270" s="1"/>
  <c r="AB15" i="270" s="1"/>
  <c r="AL15" i="270" s="1"/>
  <c r="AW15" i="270" s="1"/>
  <c r="W13" i="270"/>
  <c r="W18" i="270" s="1"/>
  <c r="AB14" i="270" s="1"/>
  <c r="AL14" i="270" s="1"/>
  <c r="AW14" i="270" s="1"/>
  <c r="T13" i="270"/>
  <c r="T18" i="270" s="1"/>
  <c r="AA15" i="270" s="1"/>
  <c r="AK15" i="270" s="1"/>
  <c r="S13" i="270"/>
  <c r="S18" i="270" s="1"/>
  <c r="AA14" i="270" s="1"/>
  <c r="AK14" i="270" s="1"/>
  <c r="P13" i="270"/>
  <c r="P18" i="270" s="1"/>
  <c r="Z15" i="270" s="1"/>
  <c r="O13" i="270"/>
  <c r="O18" i="270" s="1"/>
  <c r="Z14" i="270" s="1"/>
  <c r="L13" i="270"/>
  <c r="H13" i="270"/>
  <c r="C13" i="270"/>
  <c r="BO12" i="270"/>
  <c r="BN12" i="270"/>
  <c r="BM12" i="270"/>
  <c r="BL12" i="270"/>
  <c r="BK12" i="270"/>
  <c r="BJ12" i="270"/>
  <c r="V12" i="270"/>
  <c r="V18" i="270" s="1"/>
  <c r="AB13" i="270" s="1"/>
  <c r="AL13" i="270" s="1"/>
  <c r="AW13" i="270" s="1"/>
  <c r="U12" i="270"/>
  <c r="U18" i="270" s="1"/>
  <c r="AB12" i="270" s="1"/>
  <c r="AL12" i="270" s="1"/>
  <c r="AW12" i="270" s="1"/>
  <c r="R12" i="270"/>
  <c r="R18" i="270" s="1"/>
  <c r="AA13" i="270" s="1"/>
  <c r="AK13" i="270" s="1"/>
  <c r="Q12" i="270"/>
  <c r="Q18" i="270" s="1"/>
  <c r="AA12" i="270" s="1"/>
  <c r="AK12" i="270" s="1"/>
  <c r="N12" i="270"/>
  <c r="N18" i="270" s="1"/>
  <c r="Z13" i="270" s="1"/>
  <c r="M12" i="270"/>
  <c r="M18" i="270" s="1"/>
  <c r="Z12" i="270" s="1"/>
  <c r="L12" i="270"/>
  <c r="H12" i="270"/>
  <c r="C12" i="270"/>
  <c r="BO94" i="269"/>
  <c r="BN94" i="269"/>
  <c r="BM94" i="269"/>
  <c r="BL94" i="269"/>
  <c r="BK94" i="269"/>
  <c r="BJ94" i="269"/>
  <c r="BO93" i="269"/>
  <c r="BN93" i="269"/>
  <c r="BM93" i="269"/>
  <c r="BL93" i="269"/>
  <c r="BK93" i="269"/>
  <c r="BJ93" i="269"/>
  <c r="BO92" i="269"/>
  <c r="BN92" i="269"/>
  <c r="BM92" i="269"/>
  <c r="BL92" i="269"/>
  <c r="BK92" i="269"/>
  <c r="BJ92" i="269"/>
  <c r="BO91" i="269"/>
  <c r="BN91" i="269"/>
  <c r="BM91" i="269"/>
  <c r="BL91" i="269"/>
  <c r="BK91" i="269"/>
  <c r="BJ91" i="269"/>
  <c r="BO90" i="269"/>
  <c r="BN90" i="269"/>
  <c r="BM90" i="269"/>
  <c r="BL90" i="269"/>
  <c r="BK90" i="269"/>
  <c r="BJ90" i="269"/>
  <c r="BO89" i="269"/>
  <c r="BN89" i="269"/>
  <c r="BM89" i="269"/>
  <c r="BL89" i="269"/>
  <c r="BK89" i="269"/>
  <c r="BJ89" i="269"/>
  <c r="C74" i="269"/>
  <c r="BO72" i="269"/>
  <c r="BN72" i="269"/>
  <c r="BM72" i="269"/>
  <c r="BL72" i="269"/>
  <c r="BK72" i="269"/>
  <c r="BJ72" i="269"/>
  <c r="W72" i="269"/>
  <c r="V72" i="269"/>
  <c r="S72" i="269"/>
  <c r="R72" i="269"/>
  <c r="O72" i="269"/>
  <c r="N72" i="269"/>
  <c r="L72" i="269"/>
  <c r="BO71" i="269"/>
  <c r="BN71" i="269"/>
  <c r="BM71" i="269"/>
  <c r="BL71" i="269"/>
  <c r="BK71" i="269"/>
  <c r="BJ71" i="269"/>
  <c r="X71" i="269"/>
  <c r="U71" i="269"/>
  <c r="T71" i="269"/>
  <c r="Q71" i="269"/>
  <c r="P71" i="269"/>
  <c r="M71" i="269"/>
  <c r="L71" i="269"/>
  <c r="BO70" i="269"/>
  <c r="BN70" i="269"/>
  <c r="BM70" i="269"/>
  <c r="BL70" i="269"/>
  <c r="BK70" i="269"/>
  <c r="BJ70" i="269"/>
  <c r="X70" i="269"/>
  <c r="V70" i="269"/>
  <c r="T70" i="269"/>
  <c r="R70" i="269"/>
  <c r="P70" i="269"/>
  <c r="N70" i="269"/>
  <c r="L70" i="269"/>
  <c r="BO69" i="269"/>
  <c r="BN69" i="269"/>
  <c r="BM69" i="269"/>
  <c r="BL69" i="269"/>
  <c r="BK69" i="269"/>
  <c r="BJ69" i="269"/>
  <c r="W69" i="269"/>
  <c r="U69" i="269"/>
  <c r="S69" i="269"/>
  <c r="Q69" i="269"/>
  <c r="O69" i="269"/>
  <c r="M69" i="269"/>
  <c r="L69" i="269"/>
  <c r="BO68" i="269"/>
  <c r="BN68" i="269"/>
  <c r="BM68" i="269"/>
  <c r="BL68" i="269"/>
  <c r="BK68" i="269"/>
  <c r="BJ68" i="269"/>
  <c r="X68" i="269"/>
  <c r="W68" i="269"/>
  <c r="T68" i="269"/>
  <c r="S68" i="269"/>
  <c r="P68" i="269"/>
  <c r="O68" i="269"/>
  <c r="L68" i="269"/>
  <c r="H68" i="269"/>
  <c r="AI70" i="269" s="1"/>
  <c r="C68" i="269"/>
  <c r="BO67" i="269"/>
  <c r="BN67" i="269"/>
  <c r="BM67" i="269"/>
  <c r="BL67" i="269"/>
  <c r="BK67" i="269"/>
  <c r="BJ67" i="269"/>
  <c r="V67" i="269"/>
  <c r="V73" i="269" s="1"/>
  <c r="AB68" i="269" s="1"/>
  <c r="AL68" i="269" s="1"/>
  <c r="AW68" i="269" s="1"/>
  <c r="U67" i="269"/>
  <c r="U73" i="269" s="1"/>
  <c r="AB67" i="269" s="1"/>
  <c r="AL67" i="269" s="1"/>
  <c r="AW67" i="269" s="1"/>
  <c r="R67" i="269"/>
  <c r="R73" i="269" s="1"/>
  <c r="AA68" i="269" s="1"/>
  <c r="AK68" i="269" s="1"/>
  <c r="Q67" i="269"/>
  <c r="Q73" i="269" s="1"/>
  <c r="AA67" i="269" s="1"/>
  <c r="AK67" i="269" s="1"/>
  <c r="N67" i="269"/>
  <c r="N73" i="269" s="1"/>
  <c r="Z68" i="269" s="1"/>
  <c r="M67" i="269"/>
  <c r="M73" i="269" s="1"/>
  <c r="Z67" i="269" s="1"/>
  <c r="L67" i="269"/>
  <c r="H67" i="269"/>
  <c r="C67" i="269"/>
  <c r="BO61" i="269"/>
  <c r="BN61" i="269"/>
  <c r="BM61" i="269"/>
  <c r="BL61" i="269"/>
  <c r="BK61" i="269"/>
  <c r="BJ61" i="269"/>
  <c r="W61" i="269"/>
  <c r="V61" i="269"/>
  <c r="S61" i="269"/>
  <c r="R61" i="269"/>
  <c r="O61" i="269"/>
  <c r="N61" i="269"/>
  <c r="L61" i="269"/>
  <c r="BO60" i="269"/>
  <c r="BN60" i="269"/>
  <c r="BM60" i="269"/>
  <c r="BL60" i="269"/>
  <c r="BK60" i="269"/>
  <c r="BJ60" i="269"/>
  <c r="X60" i="269"/>
  <c r="U60" i="269"/>
  <c r="T60" i="269"/>
  <c r="Q60" i="269"/>
  <c r="P60" i="269"/>
  <c r="M60" i="269"/>
  <c r="L60" i="269"/>
  <c r="BO59" i="269"/>
  <c r="BN59" i="269"/>
  <c r="BM59" i="269"/>
  <c r="BL59" i="269"/>
  <c r="BK59" i="269"/>
  <c r="BJ59" i="269"/>
  <c r="X59" i="269"/>
  <c r="V59" i="269"/>
  <c r="T59" i="269"/>
  <c r="R59" i="269"/>
  <c r="P59" i="269"/>
  <c r="N59" i="269"/>
  <c r="L59" i="269"/>
  <c r="BO58" i="269"/>
  <c r="BN58" i="269"/>
  <c r="BM58" i="269"/>
  <c r="BL58" i="269"/>
  <c r="BK58" i="269"/>
  <c r="BJ58" i="269"/>
  <c r="W58" i="269"/>
  <c r="U58" i="269"/>
  <c r="S58" i="269"/>
  <c r="Q58" i="269"/>
  <c r="O58" i="269"/>
  <c r="M58" i="269"/>
  <c r="L58" i="269"/>
  <c r="BO57" i="269"/>
  <c r="BN57" i="269"/>
  <c r="BM57" i="269"/>
  <c r="BL57" i="269"/>
  <c r="BK57" i="269"/>
  <c r="BJ57" i="269"/>
  <c r="X57" i="269"/>
  <c r="X62" i="269" s="1"/>
  <c r="AB59" i="269" s="1"/>
  <c r="AL59" i="269" s="1"/>
  <c r="AW59" i="269" s="1"/>
  <c r="W57" i="269"/>
  <c r="W62" i="269" s="1"/>
  <c r="AB58" i="269" s="1"/>
  <c r="AL58" i="269" s="1"/>
  <c r="AW58" i="269" s="1"/>
  <c r="T57" i="269"/>
  <c r="T62" i="269" s="1"/>
  <c r="AA59" i="269" s="1"/>
  <c r="AK59" i="269" s="1"/>
  <c r="S57" i="269"/>
  <c r="S62" i="269" s="1"/>
  <c r="AA58" i="269" s="1"/>
  <c r="AK58" i="269" s="1"/>
  <c r="P57" i="269"/>
  <c r="P62" i="269" s="1"/>
  <c r="Z59" i="269" s="1"/>
  <c r="O57" i="269"/>
  <c r="O62" i="269" s="1"/>
  <c r="Z58" i="269" s="1"/>
  <c r="L57" i="269"/>
  <c r="H57" i="269"/>
  <c r="C57" i="269"/>
  <c r="BO56" i="269"/>
  <c r="BN56" i="269"/>
  <c r="BM56" i="269"/>
  <c r="BL56" i="269"/>
  <c r="BK56" i="269"/>
  <c r="BJ56" i="269"/>
  <c r="V56" i="269"/>
  <c r="V62" i="269" s="1"/>
  <c r="AB57" i="269" s="1"/>
  <c r="AL57" i="269" s="1"/>
  <c r="AW57" i="269" s="1"/>
  <c r="U56" i="269"/>
  <c r="U62" i="269" s="1"/>
  <c r="AB56" i="269" s="1"/>
  <c r="AL56" i="269" s="1"/>
  <c r="AW56" i="269" s="1"/>
  <c r="R56" i="269"/>
  <c r="R62" i="269" s="1"/>
  <c r="AA57" i="269" s="1"/>
  <c r="AK57" i="269" s="1"/>
  <c r="Q56" i="269"/>
  <c r="Q62" i="269" s="1"/>
  <c r="AA56" i="269" s="1"/>
  <c r="AK56" i="269" s="1"/>
  <c r="N56" i="269"/>
  <c r="N62" i="269" s="1"/>
  <c r="Z57" i="269" s="1"/>
  <c r="M56" i="269"/>
  <c r="M62" i="269" s="1"/>
  <c r="Z56" i="269" s="1"/>
  <c r="L56" i="269"/>
  <c r="H56" i="269"/>
  <c r="C56" i="269"/>
  <c r="BO50" i="269"/>
  <c r="BN50" i="269"/>
  <c r="BM50" i="269"/>
  <c r="BL50" i="269"/>
  <c r="BK50" i="269"/>
  <c r="BJ50" i="269"/>
  <c r="W50" i="269"/>
  <c r="V50" i="269"/>
  <c r="S50" i="269"/>
  <c r="R50" i="269"/>
  <c r="O50" i="269"/>
  <c r="N50" i="269"/>
  <c r="L50" i="269"/>
  <c r="BO49" i="269"/>
  <c r="BN49" i="269"/>
  <c r="BM49" i="269"/>
  <c r="BL49" i="269"/>
  <c r="BK49" i="269"/>
  <c r="BJ49" i="269"/>
  <c r="X49" i="269"/>
  <c r="U49" i="269"/>
  <c r="T49" i="269"/>
  <c r="Q49" i="269"/>
  <c r="P49" i="269"/>
  <c r="M49" i="269"/>
  <c r="L49" i="269"/>
  <c r="BO48" i="269"/>
  <c r="BN48" i="269"/>
  <c r="BM48" i="269"/>
  <c r="BL48" i="269"/>
  <c r="BK48" i="269"/>
  <c r="BJ48" i="269"/>
  <c r="X48" i="269"/>
  <c r="V48" i="269"/>
  <c r="T48" i="269"/>
  <c r="R48" i="269"/>
  <c r="P48" i="269"/>
  <c r="N48" i="269"/>
  <c r="L48" i="269"/>
  <c r="BO47" i="269"/>
  <c r="BN47" i="269"/>
  <c r="BM47" i="269"/>
  <c r="BL47" i="269"/>
  <c r="BK47" i="269"/>
  <c r="BJ47" i="269"/>
  <c r="W47" i="269"/>
  <c r="U47" i="269"/>
  <c r="S47" i="269"/>
  <c r="Q47" i="269"/>
  <c r="O47" i="269"/>
  <c r="M47" i="269"/>
  <c r="L47" i="269"/>
  <c r="BO46" i="269"/>
  <c r="BN46" i="269"/>
  <c r="BM46" i="269"/>
  <c r="BL46" i="269"/>
  <c r="BK46" i="269"/>
  <c r="BJ46" i="269"/>
  <c r="X46" i="269"/>
  <c r="X51" i="269" s="1"/>
  <c r="AB48" i="269" s="1"/>
  <c r="AL48" i="269" s="1"/>
  <c r="AW48" i="269" s="1"/>
  <c r="W46" i="269"/>
  <c r="W51" i="269" s="1"/>
  <c r="AB47" i="269" s="1"/>
  <c r="AL47" i="269" s="1"/>
  <c r="AW47" i="269" s="1"/>
  <c r="T46" i="269"/>
  <c r="T51" i="269" s="1"/>
  <c r="AA48" i="269" s="1"/>
  <c r="AK48" i="269" s="1"/>
  <c r="S46" i="269"/>
  <c r="S51" i="269" s="1"/>
  <c r="AA47" i="269" s="1"/>
  <c r="AK47" i="269" s="1"/>
  <c r="P46" i="269"/>
  <c r="P51" i="269" s="1"/>
  <c r="Z48" i="269" s="1"/>
  <c r="O46" i="269"/>
  <c r="O51" i="269" s="1"/>
  <c r="Z47" i="269" s="1"/>
  <c r="L46" i="269"/>
  <c r="H46" i="269"/>
  <c r="C46" i="269"/>
  <c r="BO45" i="269"/>
  <c r="BN45" i="269"/>
  <c r="BM45" i="269"/>
  <c r="BL45" i="269"/>
  <c r="BK45" i="269"/>
  <c r="BJ45" i="269"/>
  <c r="V45" i="269"/>
  <c r="V51" i="269" s="1"/>
  <c r="AB46" i="269" s="1"/>
  <c r="AL46" i="269" s="1"/>
  <c r="AW46" i="269" s="1"/>
  <c r="U45" i="269"/>
  <c r="U51" i="269" s="1"/>
  <c r="AB45" i="269" s="1"/>
  <c r="AL45" i="269" s="1"/>
  <c r="AW45" i="269" s="1"/>
  <c r="R45" i="269"/>
  <c r="R51" i="269" s="1"/>
  <c r="AA46" i="269" s="1"/>
  <c r="AK46" i="269" s="1"/>
  <c r="Q45" i="269"/>
  <c r="Q51" i="269" s="1"/>
  <c r="AA45" i="269" s="1"/>
  <c r="AK45" i="269" s="1"/>
  <c r="N45" i="269"/>
  <c r="N51" i="269" s="1"/>
  <c r="Z46" i="269" s="1"/>
  <c r="M45" i="269"/>
  <c r="M51" i="269" s="1"/>
  <c r="Z45" i="269" s="1"/>
  <c r="L45" i="269"/>
  <c r="H45" i="269"/>
  <c r="C45" i="269"/>
  <c r="BO39" i="269"/>
  <c r="BN39" i="269"/>
  <c r="BM39" i="269"/>
  <c r="BL39" i="269"/>
  <c r="BK39" i="269"/>
  <c r="BJ39" i="269"/>
  <c r="W39" i="269"/>
  <c r="V39" i="269"/>
  <c r="S39" i="269"/>
  <c r="R39" i="269"/>
  <c r="O39" i="269"/>
  <c r="N39" i="269"/>
  <c r="L39" i="269"/>
  <c r="BO38" i="269"/>
  <c r="BN38" i="269"/>
  <c r="BM38" i="269"/>
  <c r="BL38" i="269"/>
  <c r="BK38" i="269"/>
  <c r="BJ38" i="269"/>
  <c r="X38" i="269"/>
  <c r="U38" i="269"/>
  <c r="T38" i="269"/>
  <c r="Q38" i="269"/>
  <c r="P38" i="269"/>
  <c r="M38" i="269"/>
  <c r="L38" i="269"/>
  <c r="BO37" i="269"/>
  <c r="BN37" i="269"/>
  <c r="BM37" i="269"/>
  <c r="BL37" i="269"/>
  <c r="BK37" i="269"/>
  <c r="BJ37" i="269"/>
  <c r="X37" i="269"/>
  <c r="V37" i="269"/>
  <c r="T37" i="269"/>
  <c r="R37" i="269"/>
  <c r="P37" i="269"/>
  <c r="N37" i="269"/>
  <c r="L37" i="269"/>
  <c r="BO36" i="269"/>
  <c r="BN36" i="269"/>
  <c r="BM36" i="269"/>
  <c r="BL36" i="269"/>
  <c r="BK36" i="269"/>
  <c r="BJ36" i="269"/>
  <c r="W36" i="269"/>
  <c r="U36" i="269"/>
  <c r="S36" i="269"/>
  <c r="Q36" i="269"/>
  <c r="O36" i="269"/>
  <c r="M36" i="269"/>
  <c r="L36" i="269"/>
  <c r="BO35" i="269"/>
  <c r="BN35" i="269"/>
  <c r="BM35" i="269"/>
  <c r="BL35" i="269"/>
  <c r="BK35" i="269"/>
  <c r="BJ35" i="269"/>
  <c r="X35" i="269"/>
  <c r="X40" i="269" s="1"/>
  <c r="AB37" i="269" s="1"/>
  <c r="AL37" i="269" s="1"/>
  <c r="AW37" i="269" s="1"/>
  <c r="W35" i="269"/>
  <c r="W40" i="269" s="1"/>
  <c r="AB36" i="269" s="1"/>
  <c r="AL36" i="269" s="1"/>
  <c r="AW36" i="269" s="1"/>
  <c r="T35" i="269"/>
  <c r="T40" i="269" s="1"/>
  <c r="AA37" i="269" s="1"/>
  <c r="AK37" i="269" s="1"/>
  <c r="S35" i="269"/>
  <c r="S40" i="269" s="1"/>
  <c r="AA36" i="269" s="1"/>
  <c r="AK36" i="269" s="1"/>
  <c r="P35" i="269"/>
  <c r="P40" i="269" s="1"/>
  <c r="Z37" i="269" s="1"/>
  <c r="O35" i="269"/>
  <c r="O40" i="269" s="1"/>
  <c r="Z36" i="269" s="1"/>
  <c r="L35" i="269"/>
  <c r="H35" i="269"/>
  <c r="C35" i="269"/>
  <c r="AI36" i="269" s="1"/>
  <c r="BO34" i="269"/>
  <c r="BN34" i="269"/>
  <c r="BM34" i="269"/>
  <c r="BL34" i="269"/>
  <c r="BK34" i="269"/>
  <c r="BJ34" i="269"/>
  <c r="V34" i="269"/>
  <c r="V40" i="269" s="1"/>
  <c r="AB35" i="269" s="1"/>
  <c r="AL35" i="269" s="1"/>
  <c r="AW35" i="269" s="1"/>
  <c r="U34" i="269"/>
  <c r="U40" i="269" s="1"/>
  <c r="AB34" i="269" s="1"/>
  <c r="AL34" i="269" s="1"/>
  <c r="AW34" i="269" s="1"/>
  <c r="R34" i="269"/>
  <c r="R40" i="269" s="1"/>
  <c r="AA35" i="269" s="1"/>
  <c r="AK35" i="269" s="1"/>
  <c r="Q34" i="269"/>
  <c r="Q40" i="269" s="1"/>
  <c r="AA34" i="269" s="1"/>
  <c r="AK34" i="269" s="1"/>
  <c r="N34" i="269"/>
  <c r="N40" i="269" s="1"/>
  <c r="Z35" i="269" s="1"/>
  <c r="M34" i="269"/>
  <c r="M40" i="269" s="1"/>
  <c r="Z34" i="269" s="1"/>
  <c r="L34" i="269"/>
  <c r="H34" i="269"/>
  <c r="C34" i="269"/>
  <c r="BO28" i="269"/>
  <c r="BN28" i="269"/>
  <c r="BM28" i="269"/>
  <c r="BL28" i="269"/>
  <c r="BK28" i="269"/>
  <c r="BJ28" i="269"/>
  <c r="W28" i="269"/>
  <c r="V28" i="269"/>
  <c r="S28" i="269"/>
  <c r="R28" i="269"/>
  <c r="O28" i="269"/>
  <c r="N28" i="269"/>
  <c r="L28" i="269"/>
  <c r="BO27" i="269"/>
  <c r="BN27" i="269"/>
  <c r="BM27" i="269"/>
  <c r="BL27" i="269"/>
  <c r="BK27" i="269"/>
  <c r="BJ27" i="269"/>
  <c r="X27" i="269"/>
  <c r="U27" i="269"/>
  <c r="T27" i="269"/>
  <c r="Q27" i="269"/>
  <c r="P27" i="269"/>
  <c r="M27" i="269"/>
  <c r="L27" i="269"/>
  <c r="BO26" i="269"/>
  <c r="BN26" i="269"/>
  <c r="BM26" i="269"/>
  <c r="BL26" i="269"/>
  <c r="BK26" i="269"/>
  <c r="BJ26" i="269"/>
  <c r="X26" i="269"/>
  <c r="V26" i="269"/>
  <c r="T26" i="269"/>
  <c r="R26" i="269"/>
  <c r="P26" i="269"/>
  <c r="N26" i="269"/>
  <c r="L26" i="269"/>
  <c r="BO25" i="269"/>
  <c r="BN25" i="269"/>
  <c r="BM25" i="269"/>
  <c r="BL25" i="269"/>
  <c r="BK25" i="269"/>
  <c r="BJ25" i="269"/>
  <c r="W25" i="269"/>
  <c r="U25" i="269"/>
  <c r="S25" i="269"/>
  <c r="Q25" i="269"/>
  <c r="O25" i="269"/>
  <c r="M25" i="269"/>
  <c r="L25" i="269"/>
  <c r="BO24" i="269"/>
  <c r="BN24" i="269"/>
  <c r="BM24" i="269"/>
  <c r="BL24" i="269"/>
  <c r="BK24" i="269"/>
  <c r="BJ24" i="269"/>
  <c r="X24" i="269"/>
  <c r="X29" i="269" s="1"/>
  <c r="AB26" i="269" s="1"/>
  <c r="AL26" i="269" s="1"/>
  <c r="AW26" i="269" s="1"/>
  <c r="W24" i="269"/>
  <c r="W29" i="269" s="1"/>
  <c r="AB25" i="269" s="1"/>
  <c r="AL25" i="269" s="1"/>
  <c r="AW25" i="269" s="1"/>
  <c r="T24" i="269"/>
  <c r="T29" i="269" s="1"/>
  <c r="AA26" i="269" s="1"/>
  <c r="AK26" i="269" s="1"/>
  <c r="S24" i="269"/>
  <c r="S29" i="269" s="1"/>
  <c r="AA25" i="269" s="1"/>
  <c r="AK25" i="269" s="1"/>
  <c r="P24" i="269"/>
  <c r="P29" i="269" s="1"/>
  <c r="Z26" i="269" s="1"/>
  <c r="O24" i="269"/>
  <c r="O29" i="269" s="1"/>
  <c r="Z25" i="269" s="1"/>
  <c r="L24" i="269"/>
  <c r="H24" i="269"/>
  <c r="C24" i="269"/>
  <c r="BO23" i="269"/>
  <c r="BN23" i="269"/>
  <c r="BM23" i="269"/>
  <c r="BL23" i="269"/>
  <c r="BK23" i="269"/>
  <c r="BJ23" i="269"/>
  <c r="V23" i="269"/>
  <c r="V29" i="269" s="1"/>
  <c r="AB24" i="269" s="1"/>
  <c r="AL24" i="269" s="1"/>
  <c r="AW24" i="269" s="1"/>
  <c r="U23" i="269"/>
  <c r="U29" i="269" s="1"/>
  <c r="AB23" i="269" s="1"/>
  <c r="AL23" i="269" s="1"/>
  <c r="AW23" i="269" s="1"/>
  <c r="R23" i="269"/>
  <c r="R29" i="269" s="1"/>
  <c r="AA24" i="269" s="1"/>
  <c r="AK24" i="269" s="1"/>
  <c r="Q23" i="269"/>
  <c r="Q29" i="269" s="1"/>
  <c r="AA23" i="269" s="1"/>
  <c r="AK23" i="269" s="1"/>
  <c r="N23" i="269"/>
  <c r="N29" i="269" s="1"/>
  <c r="Z24" i="269" s="1"/>
  <c r="M23" i="269"/>
  <c r="M29" i="269" s="1"/>
  <c r="Z23" i="269" s="1"/>
  <c r="L23" i="269"/>
  <c r="H23" i="269"/>
  <c r="C23" i="269"/>
  <c r="BO17" i="269"/>
  <c r="BN17" i="269"/>
  <c r="BM17" i="269"/>
  <c r="BL17" i="269"/>
  <c r="BK17" i="269"/>
  <c r="BJ17" i="269"/>
  <c r="W17" i="269"/>
  <c r="V17" i="269"/>
  <c r="S17" i="269"/>
  <c r="R17" i="269"/>
  <c r="O17" i="269"/>
  <c r="N17" i="269"/>
  <c r="L17" i="269"/>
  <c r="BO16" i="269"/>
  <c r="BN16" i="269"/>
  <c r="BM16" i="269"/>
  <c r="BL16" i="269"/>
  <c r="BK16" i="269"/>
  <c r="BJ16" i="269"/>
  <c r="X16" i="269"/>
  <c r="U16" i="269"/>
  <c r="T16" i="269"/>
  <c r="Q16" i="269"/>
  <c r="P16" i="269"/>
  <c r="M16" i="269"/>
  <c r="L16" i="269"/>
  <c r="BO15" i="269"/>
  <c r="BN15" i="269"/>
  <c r="BM15" i="269"/>
  <c r="BL15" i="269"/>
  <c r="BK15" i="269"/>
  <c r="BJ15" i="269"/>
  <c r="X15" i="269"/>
  <c r="V15" i="269"/>
  <c r="T15" i="269"/>
  <c r="R15" i="269"/>
  <c r="P15" i="269"/>
  <c r="N15" i="269"/>
  <c r="L15" i="269"/>
  <c r="BO14" i="269"/>
  <c r="BN14" i="269"/>
  <c r="BM14" i="269"/>
  <c r="BL14" i="269"/>
  <c r="BK14" i="269"/>
  <c r="BJ14" i="269"/>
  <c r="W14" i="269"/>
  <c r="U14" i="269"/>
  <c r="S14" i="269"/>
  <c r="Q14" i="269"/>
  <c r="O14" i="269"/>
  <c r="M14" i="269"/>
  <c r="L14" i="269"/>
  <c r="BO13" i="269"/>
  <c r="BN13" i="269"/>
  <c r="BM13" i="269"/>
  <c r="BL13" i="269"/>
  <c r="BK13" i="269"/>
  <c r="BJ13" i="269"/>
  <c r="X13" i="269"/>
  <c r="X18" i="269" s="1"/>
  <c r="AB15" i="269" s="1"/>
  <c r="AL15" i="269" s="1"/>
  <c r="AW15" i="269" s="1"/>
  <c r="W13" i="269"/>
  <c r="W18" i="269" s="1"/>
  <c r="AB14" i="269" s="1"/>
  <c r="AL14" i="269" s="1"/>
  <c r="AW14" i="269" s="1"/>
  <c r="T13" i="269"/>
  <c r="T18" i="269" s="1"/>
  <c r="AA15" i="269" s="1"/>
  <c r="AK15" i="269" s="1"/>
  <c r="S13" i="269"/>
  <c r="S18" i="269" s="1"/>
  <c r="AA14" i="269" s="1"/>
  <c r="AK14" i="269" s="1"/>
  <c r="P13" i="269"/>
  <c r="P18" i="269" s="1"/>
  <c r="Z15" i="269" s="1"/>
  <c r="O13" i="269"/>
  <c r="O18" i="269" s="1"/>
  <c r="Z14" i="269" s="1"/>
  <c r="L13" i="269"/>
  <c r="H13" i="269"/>
  <c r="AI15" i="269" s="1"/>
  <c r="C13" i="269"/>
  <c r="BO12" i="269"/>
  <c r="BN12" i="269"/>
  <c r="BM12" i="269"/>
  <c r="BL12" i="269"/>
  <c r="BK12" i="269"/>
  <c r="BJ12" i="269"/>
  <c r="V12" i="269"/>
  <c r="V18" i="269" s="1"/>
  <c r="AB13" i="269" s="1"/>
  <c r="AL13" i="269" s="1"/>
  <c r="AW13" i="269" s="1"/>
  <c r="U12" i="269"/>
  <c r="U18" i="269" s="1"/>
  <c r="AB12" i="269" s="1"/>
  <c r="AL12" i="269" s="1"/>
  <c r="AW12" i="269" s="1"/>
  <c r="R12" i="269"/>
  <c r="R18" i="269" s="1"/>
  <c r="AA13" i="269" s="1"/>
  <c r="AK13" i="269" s="1"/>
  <c r="Q12" i="269"/>
  <c r="Q18" i="269" s="1"/>
  <c r="AA12" i="269" s="1"/>
  <c r="AK12" i="269" s="1"/>
  <c r="N12" i="269"/>
  <c r="N18" i="269" s="1"/>
  <c r="Z13" i="269" s="1"/>
  <c r="M12" i="269"/>
  <c r="M18" i="269" s="1"/>
  <c r="Z12" i="269" s="1"/>
  <c r="L12" i="269"/>
  <c r="H12" i="269"/>
  <c r="C12" i="269"/>
  <c r="BO94" i="268"/>
  <c r="BN94" i="268"/>
  <c r="BM94" i="268"/>
  <c r="BL94" i="268"/>
  <c r="BK94" i="268"/>
  <c r="BJ94" i="268"/>
  <c r="BO93" i="268"/>
  <c r="BN93" i="268"/>
  <c r="BM93" i="268"/>
  <c r="BL93" i="268"/>
  <c r="BK93" i="268"/>
  <c r="BJ93" i="268"/>
  <c r="BO92" i="268"/>
  <c r="BN92" i="268"/>
  <c r="BM92" i="268"/>
  <c r="BL92" i="268"/>
  <c r="BK92" i="268"/>
  <c r="BJ92" i="268"/>
  <c r="BO91" i="268"/>
  <c r="BN91" i="268"/>
  <c r="BM91" i="268"/>
  <c r="BL91" i="268"/>
  <c r="BK91" i="268"/>
  <c r="BJ91" i="268"/>
  <c r="BO90" i="268"/>
  <c r="BN90" i="268"/>
  <c r="BM90" i="268"/>
  <c r="BL90" i="268"/>
  <c r="BK90" i="268"/>
  <c r="BJ90" i="268"/>
  <c r="BO89" i="268"/>
  <c r="BN89" i="268"/>
  <c r="BM89" i="268"/>
  <c r="BL89" i="268"/>
  <c r="BK89" i="268"/>
  <c r="BJ89" i="268"/>
  <c r="C74" i="268"/>
  <c r="BO72" i="268"/>
  <c r="BN72" i="268"/>
  <c r="BM72" i="268"/>
  <c r="BL72" i="268"/>
  <c r="BK72" i="268"/>
  <c r="BJ72" i="268"/>
  <c r="W72" i="268"/>
  <c r="V72" i="268"/>
  <c r="S72" i="268"/>
  <c r="R72" i="268"/>
  <c r="O72" i="268"/>
  <c r="N72" i="268"/>
  <c r="L72" i="268"/>
  <c r="BO71" i="268"/>
  <c r="BN71" i="268"/>
  <c r="BM71" i="268"/>
  <c r="BL71" i="268"/>
  <c r="BK71" i="268"/>
  <c r="BJ71" i="268"/>
  <c r="X71" i="268"/>
  <c r="U71" i="268"/>
  <c r="T71" i="268"/>
  <c r="Q71" i="268"/>
  <c r="P71" i="268"/>
  <c r="M71" i="268"/>
  <c r="L71" i="268"/>
  <c r="BO70" i="268"/>
  <c r="BN70" i="268"/>
  <c r="BM70" i="268"/>
  <c r="BL70" i="268"/>
  <c r="BK70" i="268"/>
  <c r="BJ70" i="268"/>
  <c r="X70" i="268"/>
  <c r="V70" i="268"/>
  <c r="T70" i="268"/>
  <c r="R70" i="268"/>
  <c r="P70" i="268"/>
  <c r="N70" i="268"/>
  <c r="L70" i="268"/>
  <c r="BO69" i="268"/>
  <c r="BN69" i="268"/>
  <c r="BM69" i="268"/>
  <c r="BL69" i="268"/>
  <c r="BK69" i="268"/>
  <c r="BJ69" i="268"/>
  <c r="W69" i="268"/>
  <c r="U69" i="268"/>
  <c r="S69" i="268"/>
  <c r="Q69" i="268"/>
  <c r="O69" i="268"/>
  <c r="M69" i="268"/>
  <c r="L69" i="268"/>
  <c r="BO68" i="268"/>
  <c r="BN68" i="268"/>
  <c r="BM68" i="268"/>
  <c r="BL68" i="268"/>
  <c r="BK68" i="268"/>
  <c r="BJ68" i="268"/>
  <c r="X68" i="268"/>
  <c r="W68" i="268"/>
  <c r="T68" i="268"/>
  <c r="S68" i="268"/>
  <c r="P68" i="268"/>
  <c r="O68" i="268"/>
  <c r="L68" i="268"/>
  <c r="H68" i="268"/>
  <c r="C68" i="268"/>
  <c r="AI69" i="268" s="1"/>
  <c r="BO67" i="268"/>
  <c r="BN67" i="268"/>
  <c r="BM67" i="268"/>
  <c r="BL67" i="268"/>
  <c r="BK67" i="268"/>
  <c r="BJ67" i="268"/>
  <c r="V67" i="268"/>
  <c r="V73" i="268" s="1"/>
  <c r="AB68" i="268" s="1"/>
  <c r="AL68" i="268" s="1"/>
  <c r="AW68" i="268" s="1"/>
  <c r="U67" i="268"/>
  <c r="U73" i="268" s="1"/>
  <c r="AB67" i="268" s="1"/>
  <c r="AL67" i="268" s="1"/>
  <c r="AW67" i="268" s="1"/>
  <c r="R67" i="268"/>
  <c r="R73" i="268" s="1"/>
  <c r="AA68" i="268" s="1"/>
  <c r="AK68" i="268" s="1"/>
  <c r="Q67" i="268"/>
  <c r="Q73" i="268" s="1"/>
  <c r="AA67" i="268" s="1"/>
  <c r="AK67" i="268" s="1"/>
  <c r="N67" i="268"/>
  <c r="N73" i="268" s="1"/>
  <c r="Z68" i="268" s="1"/>
  <c r="M67" i="268"/>
  <c r="M73" i="268" s="1"/>
  <c r="Z67" i="268" s="1"/>
  <c r="L67" i="268"/>
  <c r="H67" i="268"/>
  <c r="C67" i="268"/>
  <c r="BO61" i="268"/>
  <c r="BN61" i="268"/>
  <c r="BM61" i="268"/>
  <c r="BL61" i="268"/>
  <c r="BK61" i="268"/>
  <c r="BJ61" i="268"/>
  <c r="W61" i="268"/>
  <c r="V61" i="268"/>
  <c r="S61" i="268"/>
  <c r="R61" i="268"/>
  <c r="O61" i="268"/>
  <c r="N61" i="268"/>
  <c r="L61" i="268"/>
  <c r="BO60" i="268"/>
  <c r="BN60" i="268"/>
  <c r="BM60" i="268"/>
  <c r="BL60" i="268"/>
  <c r="BK60" i="268"/>
  <c r="BJ60" i="268"/>
  <c r="X60" i="268"/>
  <c r="U60" i="268"/>
  <c r="T60" i="268"/>
  <c r="Q60" i="268"/>
  <c r="P60" i="268"/>
  <c r="M60" i="268"/>
  <c r="L60" i="268"/>
  <c r="BO59" i="268"/>
  <c r="BN59" i="268"/>
  <c r="BM59" i="268"/>
  <c r="BL59" i="268"/>
  <c r="BK59" i="268"/>
  <c r="BJ59" i="268"/>
  <c r="X59" i="268"/>
  <c r="V59" i="268"/>
  <c r="T59" i="268"/>
  <c r="R59" i="268"/>
  <c r="P59" i="268"/>
  <c r="N59" i="268"/>
  <c r="L59" i="268"/>
  <c r="BO58" i="268"/>
  <c r="BN58" i="268"/>
  <c r="BM58" i="268"/>
  <c r="BL58" i="268"/>
  <c r="BK58" i="268"/>
  <c r="BJ58" i="268"/>
  <c r="W58" i="268"/>
  <c r="U58" i="268"/>
  <c r="S58" i="268"/>
  <c r="Q58" i="268"/>
  <c r="O58" i="268"/>
  <c r="M58" i="268"/>
  <c r="L58" i="268"/>
  <c r="BO57" i="268"/>
  <c r="BN57" i="268"/>
  <c r="BM57" i="268"/>
  <c r="BL57" i="268"/>
  <c r="BK57" i="268"/>
  <c r="BJ57" i="268"/>
  <c r="X57" i="268"/>
  <c r="X62" i="268" s="1"/>
  <c r="AB59" i="268" s="1"/>
  <c r="AL59" i="268" s="1"/>
  <c r="AW59" i="268" s="1"/>
  <c r="W57" i="268"/>
  <c r="W62" i="268" s="1"/>
  <c r="AB58" i="268" s="1"/>
  <c r="AL58" i="268" s="1"/>
  <c r="AW58" i="268" s="1"/>
  <c r="T57" i="268"/>
  <c r="T62" i="268" s="1"/>
  <c r="AA59" i="268" s="1"/>
  <c r="AK59" i="268" s="1"/>
  <c r="S57" i="268"/>
  <c r="S62" i="268" s="1"/>
  <c r="AA58" i="268" s="1"/>
  <c r="AK58" i="268" s="1"/>
  <c r="P57" i="268"/>
  <c r="P62" i="268" s="1"/>
  <c r="Z59" i="268" s="1"/>
  <c r="O57" i="268"/>
  <c r="O62" i="268" s="1"/>
  <c r="Z58" i="268" s="1"/>
  <c r="L57" i="268"/>
  <c r="H57" i="268"/>
  <c r="C57" i="268"/>
  <c r="BO56" i="268"/>
  <c r="BN56" i="268"/>
  <c r="BM56" i="268"/>
  <c r="BL56" i="268"/>
  <c r="BK56" i="268"/>
  <c r="BJ56" i="268"/>
  <c r="V56" i="268"/>
  <c r="V62" i="268" s="1"/>
  <c r="AB57" i="268" s="1"/>
  <c r="AL57" i="268" s="1"/>
  <c r="AW57" i="268" s="1"/>
  <c r="U56" i="268"/>
  <c r="U62" i="268" s="1"/>
  <c r="AB56" i="268" s="1"/>
  <c r="AL56" i="268" s="1"/>
  <c r="AW56" i="268" s="1"/>
  <c r="R56" i="268"/>
  <c r="R62" i="268" s="1"/>
  <c r="AA57" i="268" s="1"/>
  <c r="AK57" i="268" s="1"/>
  <c r="Q56" i="268"/>
  <c r="Q62" i="268" s="1"/>
  <c r="AA56" i="268" s="1"/>
  <c r="AK56" i="268" s="1"/>
  <c r="N56" i="268"/>
  <c r="N62" i="268" s="1"/>
  <c r="Z57" i="268" s="1"/>
  <c r="M56" i="268"/>
  <c r="M62" i="268" s="1"/>
  <c r="Z56" i="268" s="1"/>
  <c r="L56" i="268"/>
  <c r="H56" i="268"/>
  <c r="C56" i="268"/>
  <c r="BO50" i="268"/>
  <c r="BN50" i="268"/>
  <c r="BM50" i="268"/>
  <c r="BL50" i="268"/>
  <c r="BK50" i="268"/>
  <c r="BJ50" i="268"/>
  <c r="W50" i="268"/>
  <c r="V50" i="268"/>
  <c r="S50" i="268"/>
  <c r="R50" i="268"/>
  <c r="O50" i="268"/>
  <c r="N50" i="268"/>
  <c r="L50" i="268"/>
  <c r="BO49" i="268"/>
  <c r="BN49" i="268"/>
  <c r="BM49" i="268"/>
  <c r="BL49" i="268"/>
  <c r="BK49" i="268"/>
  <c r="BJ49" i="268"/>
  <c r="X49" i="268"/>
  <c r="U49" i="268"/>
  <c r="T49" i="268"/>
  <c r="Q49" i="268"/>
  <c r="P49" i="268"/>
  <c r="M49" i="268"/>
  <c r="L49" i="268"/>
  <c r="BO48" i="268"/>
  <c r="BN48" i="268"/>
  <c r="BM48" i="268"/>
  <c r="BL48" i="268"/>
  <c r="BK48" i="268"/>
  <c r="BJ48" i="268"/>
  <c r="X48" i="268"/>
  <c r="V48" i="268"/>
  <c r="T48" i="268"/>
  <c r="R48" i="268"/>
  <c r="P48" i="268"/>
  <c r="N48" i="268"/>
  <c r="L48" i="268"/>
  <c r="BO47" i="268"/>
  <c r="BN47" i="268"/>
  <c r="BM47" i="268"/>
  <c r="BL47" i="268"/>
  <c r="BK47" i="268"/>
  <c r="BJ47" i="268"/>
  <c r="W47" i="268"/>
  <c r="U47" i="268"/>
  <c r="S47" i="268"/>
  <c r="Q47" i="268"/>
  <c r="O47" i="268"/>
  <c r="M47" i="268"/>
  <c r="L47" i="268"/>
  <c r="BO46" i="268"/>
  <c r="BN46" i="268"/>
  <c r="BM46" i="268"/>
  <c r="BL46" i="268"/>
  <c r="BK46" i="268"/>
  <c r="BJ46" i="268"/>
  <c r="X46" i="268"/>
  <c r="X51" i="268" s="1"/>
  <c r="AB48" i="268" s="1"/>
  <c r="AL48" i="268" s="1"/>
  <c r="AW48" i="268" s="1"/>
  <c r="W46" i="268"/>
  <c r="W51" i="268" s="1"/>
  <c r="AB47" i="268" s="1"/>
  <c r="AL47" i="268" s="1"/>
  <c r="AW47" i="268" s="1"/>
  <c r="T46" i="268"/>
  <c r="T51" i="268" s="1"/>
  <c r="AA48" i="268" s="1"/>
  <c r="AK48" i="268" s="1"/>
  <c r="S46" i="268"/>
  <c r="S51" i="268" s="1"/>
  <c r="AA47" i="268" s="1"/>
  <c r="AK47" i="268" s="1"/>
  <c r="P46" i="268"/>
  <c r="P51" i="268" s="1"/>
  <c r="Z48" i="268" s="1"/>
  <c r="O46" i="268"/>
  <c r="O51" i="268" s="1"/>
  <c r="Z47" i="268" s="1"/>
  <c r="L46" i="268"/>
  <c r="H46" i="268"/>
  <c r="C46" i="268"/>
  <c r="AI47" i="268" s="1"/>
  <c r="BO45" i="268"/>
  <c r="BN45" i="268"/>
  <c r="BM45" i="268"/>
  <c r="BL45" i="268"/>
  <c r="BK45" i="268"/>
  <c r="BJ45" i="268"/>
  <c r="V45" i="268"/>
  <c r="V51" i="268" s="1"/>
  <c r="AB46" i="268" s="1"/>
  <c r="AL46" i="268" s="1"/>
  <c r="AW46" i="268" s="1"/>
  <c r="U45" i="268"/>
  <c r="U51" i="268" s="1"/>
  <c r="AB45" i="268" s="1"/>
  <c r="AL45" i="268" s="1"/>
  <c r="AW45" i="268" s="1"/>
  <c r="R45" i="268"/>
  <c r="R51" i="268" s="1"/>
  <c r="AA46" i="268" s="1"/>
  <c r="AK46" i="268" s="1"/>
  <c r="Q45" i="268"/>
  <c r="Q51" i="268" s="1"/>
  <c r="AA45" i="268" s="1"/>
  <c r="AK45" i="268" s="1"/>
  <c r="N45" i="268"/>
  <c r="N51" i="268" s="1"/>
  <c r="Z46" i="268" s="1"/>
  <c r="M45" i="268"/>
  <c r="M51" i="268" s="1"/>
  <c r="Z45" i="268" s="1"/>
  <c r="L45" i="268"/>
  <c r="H45" i="268"/>
  <c r="C45" i="268"/>
  <c r="BO39" i="268"/>
  <c r="BN39" i="268"/>
  <c r="BM39" i="268"/>
  <c r="BL39" i="268"/>
  <c r="BK39" i="268"/>
  <c r="BJ39" i="268"/>
  <c r="W39" i="268"/>
  <c r="V39" i="268"/>
  <c r="S39" i="268"/>
  <c r="R39" i="268"/>
  <c r="O39" i="268"/>
  <c r="N39" i="268"/>
  <c r="L39" i="268"/>
  <c r="BO38" i="268"/>
  <c r="BN38" i="268"/>
  <c r="BM38" i="268"/>
  <c r="BL38" i="268"/>
  <c r="BK38" i="268"/>
  <c r="BJ38" i="268"/>
  <c r="X38" i="268"/>
  <c r="U38" i="268"/>
  <c r="T38" i="268"/>
  <c r="Q38" i="268"/>
  <c r="P38" i="268"/>
  <c r="M38" i="268"/>
  <c r="L38" i="268"/>
  <c r="BO37" i="268"/>
  <c r="BN37" i="268"/>
  <c r="BM37" i="268"/>
  <c r="BL37" i="268"/>
  <c r="BK37" i="268"/>
  <c r="BJ37" i="268"/>
  <c r="X37" i="268"/>
  <c r="V37" i="268"/>
  <c r="T37" i="268"/>
  <c r="R37" i="268"/>
  <c r="P37" i="268"/>
  <c r="N37" i="268"/>
  <c r="L37" i="268"/>
  <c r="BO36" i="268"/>
  <c r="BN36" i="268"/>
  <c r="BM36" i="268"/>
  <c r="BL36" i="268"/>
  <c r="BK36" i="268"/>
  <c r="BJ36" i="268"/>
  <c r="W36" i="268"/>
  <c r="U36" i="268"/>
  <c r="S36" i="268"/>
  <c r="Q36" i="268"/>
  <c r="O36" i="268"/>
  <c r="M36" i="268"/>
  <c r="L36" i="268"/>
  <c r="BO35" i="268"/>
  <c r="BN35" i="268"/>
  <c r="BM35" i="268"/>
  <c r="BL35" i="268"/>
  <c r="BK35" i="268"/>
  <c r="BJ35" i="268"/>
  <c r="X35" i="268"/>
  <c r="X40" i="268" s="1"/>
  <c r="AB37" i="268" s="1"/>
  <c r="AL37" i="268" s="1"/>
  <c r="AW37" i="268" s="1"/>
  <c r="W35" i="268"/>
  <c r="W40" i="268" s="1"/>
  <c r="AB36" i="268" s="1"/>
  <c r="AL36" i="268" s="1"/>
  <c r="AW36" i="268" s="1"/>
  <c r="T35" i="268"/>
  <c r="T40" i="268" s="1"/>
  <c r="AA37" i="268" s="1"/>
  <c r="AK37" i="268" s="1"/>
  <c r="S35" i="268"/>
  <c r="S40" i="268" s="1"/>
  <c r="AA36" i="268" s="1"/>
  <c r="AK36" i="268" s="1"/>
  <c r="P35" i="268"/>
  <c r="P40" i="268" s="1"/>
  <c r="Z37" i="268" s="1"/>
  <c r="O35" i="268"/>
  <c r="O40" i="268" s="1"/>
  <c r="Z36" i="268" s="1"/>
  <c r="L35" i="268"/>
  <c r="H35" i="268"/>
  <c r="C35" i="268"/>
  <c r="BO34" i="268"/>
  <c r="BN34" i="268"/>
  <c r="BM34" i="268"/>
  <c r="BL34" i="268"/>
  <c r="BK34" i="268"/>
  <c r="BJ34" i="268"/>
  <c r="V34" i="268"/>
  <c r="V40" i="268" s="1"/>
  <c r="AB35" i="268" s="1"/>
  <c r="AL35" i="268" s="1"/>
  <c r="AW35" i="268" s="1"/>
  <c r="U34" i="268"/>
  <c r="U40" i="268" s="1"/>
  <c r="AB34" i="268" s="1"/>
  <c r="AL34" i="268" s="1"/>
  <c r="AW34" i="268" s="1"/>
  <c r="R34" i="268"/>
  <c r="R40" i="268" s="1"/>
  <c r="AA35" i="268" s="1"/>
  <c r="AK35" i="268" s="1"/>
  <c r="Q34" i="268"/>
  <c r="Q40" i="268" s="1"/>
  <c r="AA34" i="268" s="1"/>
  <c r="AK34" i="268" s="1"/>
  <c r="N34" i="268"/>
  <c r="N40" i="268" s="1"/>
  <c r="Z35" i="268" s="1"/>
  <c r="M34" i="268"/>
  <c r="M40" i="268" s="1"/>
  <c r="Z34" i="268" s="1"/>
  <c r="L34" i="268"/>
  <c r="H34" i="268"/>
  <c r="C34" i="268"/>
  <c r="BO28" i="268"/>
  <c r="BN28" i="268"/>
  <c r="BM28" i="268"/>
  <c r="BL28" i="268"/>
  <c r="BK28" i="268"/>
  <c r="BJ28" i="268"/>
  <c r="W28" i="268"/>
  <c r="V28" i="268"/>
  <c r="S28" i="268"/>
  <c r="R28" i="268"/>
  <c r="O28" i="268"/>
  <c r="N28" i="268"/>
  <c r="L28" i="268"/>
  <c r="BO27" i="268"/>
  <c r="BN27" i="268"/>
  <c r="BM27" i="268"/>
  <c r="BL27" i="268"/>
  <c r="BK27" i="268"/>
  <c r="BJ27" i="268"/>
  <c r="X27" i="268"/>
  <c r="U27" i="268"/>
  <c r="T27" i="268"/>
  <c r="Q27" i="268"/>
  <c r="P27" i="268"/>
  <c r="M27" i="268"/>
  <c r="L27" i="268"/>
  <c r="BO26" i="268"/>
  <c r="BN26" i="268"/>
  <c r="BM26" i="268"/>
  <c r="BL26" i="268"/>
  <c r="BK26" i="268"/>
  <c r="BJ26" i="268"/>
  <c r="X26" i="268"/>
  <c r="V26" i="268"/>
  <c r="T26" i="268"/>
  <c r="R26" i="268"/>
  <c r="P26" i="268"/>
  <c r="N26" i="268"/>
  <c r="L26" i="268"/>
  <c r="BO25" i="268"/>
  <c r="BN25" i="268"/>
  <c r="BM25" i="268"/>
  <c r="BL25" i="268"/>
  <c r="BK25" i="268"/>
  <c r="BJ25" i="268"/>
  <c r="W25" i="268"/>
  <c r="U25" i="268"/>
  <c r="S25" i="268"/>
  <c r="Q25" i="268"/>
  <c r="O25" i="268"/>
  <c r="M25" i="268"/>
  <c r="L25" i="268"/>
  <c r="BO24" i="268"/>
  <c r="BN24" i="268"/>
  <c r="BM24" i="268"/>
  <c r="BL24" i="268"/>
  <c r="BK24" i="268"/>
  <c r="BJ24" i="268"/>
  <c r="X24" i="268"/>
  <c r="X29" i="268" s="1"/>
  <c r="AB26" i="268" s="1"/>
  <c r="AL26" i="268" s="1"/>
  <c r="AW26" i="268" s="1"/>
  <c r="W24" i="268"/>
  <c r="W29" i="268" s="1"/>
  <c r="AB25" i="268" s="1"/>
  <c r="AL25" i="268" s="1"/>
  <c r="AW25" i="268" s="1"/>
  <c r="T24" i="268"/>
  <c r="T29" i="268" s="1"/>
  <c r="AA26" i="268" s="1"/>
  <c r="AK26" i="268" s="1"/>
  <c r="S24" i="268"/>
  <c r="S29" i="268" s="1"/>
  <c r="AA25" i="268" s="1"/>
  <c r="AK25" i="268" s="1"/>
  <c r="P24" i="268"/>
  <c r="P29" i="268" s="1"/>
  <c r="Z26" i="268" s="1"/>
  <c r="O24" i="268"/>
  <c r="O29" i="268" s="1"/>
  <c r="Z25" i="268" s="1"/>
  <c r="L24" i="268"/>
  <c r="H24" i="268"/>
  <c r="C24" i="268"/>
  <c r="BO23" i="268"/>
  <c r="BN23" i="268"/>
  <c r="BM23" i="268"/>
  <c r="BL23" i="268"/>
  <c r="BK23" i="268"/>
  <c r="BJ23" i="268"/>
  <c r="V23" i="268"/>
  <c r="V29" i="268" s="1"/>
  <c r="AB24" i="268" s="1"/>
  <c r="AL24" i="268" s="1"/>
  <c r="AW24" i="268" s="1"/>
  <c r="U23" i="268"/>
  <c r="U29" i="268" s="1"/>
  <c r="AB23" i="268" s="1"/>
  <c r="AL23" i="268" s="1"/>
  <c r="AW23" i="268" s="1"/>
  <c r="R23" i="268"/>
  <c r="R29" i="268" s="1"/>
  <c r="AA24" i="268" s="1"/>
  <c r="AK24" i="268" s="1"/>
  <c r="Q23" i="268"/>
  <c r="Q29" i="268" s="1"/>
  <c r="AA23" i="268" s="1"/>
  <c r="AK23" i="268" s="1"/>
  <c r="N23" i="268"/>
  <c r="N29" i="268" s="1"/>
  <c r="Z24" i="268" s="1"/>
  <c r="M23" i="268"/>
  <c r="M29" i="268" s="1"/>
  <c r="Z23" i="268" s="1"/>
  <c r="L23" i="268"/>
  <c r="H23" i="268"/>
  <c r="C23" i="268"/>
  <c r="BO17" i="268"/>
  <c r="BN17" i="268"/>
  <c r="BM17" i="268"/>
  <c r="BL17" i="268"/>
  <c r="BK17" i="268"/>
  <c r="BJ17" i="268"/>
  <c r="W17" i="268"/>
  <c r="V17" i="268"/>
  <c r="S17" i="268"/>
  <c r="R17" i="268"/>
  <c r="O17" i="268"/>
  <c r="N17" i="268"/>
  <c r="L17" i="268"/>
  <c r="BO16" i="268"/>
  <c r="BN16" i="268"/>
  <c r="BM16" i="268"/>
  <c r="BL16" i="268"/>
  <c r="BK16" i="268"/>
  <c r="BJ16" i="268"/>
  <c r="X16" i="268"/>
  <c r="U16" i="268"/>
  <c r="T16" i="268"/>
  <c r="Q16" i="268"/>
  <c r="P16" i="268"/>
  <c r="M16" i="268"/>
  <c r="L16" i="268"/>
  <c r="BO15" i="268"/>
  <c r="BN15" i="268"/>
  <c r="BM15" i="268"/>
  <c r="BL15" i="268"/>
  <c r="BK15" i="268"/>
  <c r="BJ15" i="268"/>
  <c r="X15" i="268"/>
  <c r="V15" i="268"/>
  <c r="T15" i="268"/>
  <c r="R15" i="268"/>
  <c r="P15" i="268"/>
  <c r="N15" i="268"/>
  <c r="L15" i="268"/>
  <c r="BO14" i="268"/>
  <c r="BN14" i="268"/>
  <c r="BM14" i="268"/>
  <c r="BL14" i="268"/>
  <c r="BK14" i="268"/>
  <c r="BJ14" i="268"/>
  <c r="W14" i="268"/>
  <c r="U14" i="268"/>
  <c r="S14" i="268"/>
  <c r="Q14" i="268"/>
  <c r="O14" i="268"/>
  <c r="M14" i="268"/>
  <c r="L14" i="268"/>
  <c r="BO13" i="268"/>
  <c r="BN13" i="268"/>
  <c r="BM13" i="268"/>
  <c r="BL13" i="268"/>
  <c r="BK13" i="268"/>
  <c r="BJ13" i="268"/>
  <c r="X13" i="268"/>
  <c r="X18" i="268" s="1"/>
  <c r="AB15" i="268" s="1"/>
  <c r="AL15" i="268" s="1"/>
  <c r="AW15" i="268" s="1"/>
  <c r="W13" i="268"/>
  <c r="W18" i="268" s="1"/>
  <c r="AB14" i="268" s="1"/>
  <c r="AL14" i="268" s="1"/>
  <c r="AW14" i="268" s="1"/>
  <c r="T13" i="268"/>
  <c r="T18" i="268" s="1"/>
  <c r="AA15" i="268" s="1"/>
  <c r="AK15" i="268" s="1"/>
  <c r="S13" i="268"/>
  <c r="S18" i="268" s="1"/>
  <c r="AA14" i="268" s="1"/>
  <c r="AK14" i="268" s="1"/>
  <c r="P13" i="268"/>
  <c r="P18" i="268" s="1"/>
  <c r="Z15" i="268" s="1"/>
  <c r="O13" i="268"/>
  <c r="O18" i="268" s="1"/>
  <c r="Z14" i="268" s="1"/>
  <c r="L13" i="268"/>
  <c r="H13" i="268"/>
  <c r="C13" i="268"/>
  <c r="BO12" i="268"/>
  <c r="BN12" i="268"/>
  <c r="BM12" i="268"/>
  <c r="BL12" i="268"/>
  <c r="BK12" i="268"/>
  <c r="BJ12" i="268"/>
  <c r="V12" i="268"/>
  <c r="V18" i="268" s="1"/>
  <c r="AB13" i="268" s="1"/>
  <c r="AL13" i="268" s="1"/>
  <c r="AW13" i="268" s="1"/>
  <c r="U12" i="268"/>
  <c r="U18" i="268" s="1"/>
  <c r="AB12" i="268" s="1"/>
  <c r="AL12" i="268" s="1"/>
  <c r="AW12" i="268" s="1"/>
  <c r="R12" i="268"/>
  <c r="R18" i="268" s="1"/>
  <c r="AA13" i="268" s="1"/>
  <c r="AK13" i="268" s="1"/>
  <c r="Q12" i="268"/>
  <c r="Q18" i="268" s="1"/>
  <c r="AA12" i="268" s="1"/>
  <c r="AK12" i="268" s="1"/>
  <c r="N12" i="268"/>
  <c r="N18" i="268" s="1"/>
  <c r="Z13" i="268" s="1"/>
  <c r="M12" i="268"/>
  <c r="M18" i="268" s="1"/>
  <c r="Z12" i="268" s="1"/>
  <c r="L12" i="268"/>
  <c r="H12" i="268"/>
  <c r="C12" i="268"/>
  <c r="BO94" i="267"/>
  <c r="BN94" i="267"/>
  <c r="BM94" i="267"/>
  <c r="BL94" i="267"/>
  <c r="BK94" i="267"/>
  <c r="BJ94" i="267"/>
  <c r="BO93" i="267"/>
  <c r="BN93" i="267"/>
  <c r="BM93" i="267"/>
  <c r="BL93" i="267"/>
  <c r="BK93" i="267"/>
  <c r="BJ93" i="267"/>
  <c r="BO92" i="267"/>
  <c r="BN92" i="267"/>
  <c r="BM92" i="267"/>
  <c r="BL92" i="267"/>
  <c r="BK92" i="267"/>
  <c r="BJ92" i="267"/>
  <c r="BO91" i="267"/>
  <c r="BN91" i="267"/>
  <c r="BM91" i="267"/>
  <c r="BL91" i="267"/>
  <c r="BK91" i="267"/>
  <c r="BJ91" i="267"/>
  <c r="BO90" i="267"/>
  <c r="BN90" i="267"/>
  <c r="BM90" i="267"/>
  <c r="BL90" i="267"/>
  <c r="BK90" i="267"/>
  <c r="BJ90" i="267"/>
  <c r="BO89" i="267"/>
  <c r="BN89" i="267"/>
  <c r="BM89" i="267"/>
  <c r="BL89" i="267"/>
  <c r="BK89" i="267"/>
  <c r="BJ89" i="267"/>
  <c r="C74" i="267"/>
  <c r="BO72" i="267"/>
  <c r="BN72" i="267"/>
  <c r="BM72" i="267"/>
  <c r="BL72" i="267"/>
  <c r="BK72" i="267"/>
  <c r="BJ72" i="267"/>
  <c r="W72" i="267"/>
  <c r="V72" i="267"/>
  <c r="S72" i="267"/>
  <c r="R72" i="267"/>
  <c r="O72" i="267"/>
  <c r="N72" i="267"/>
  <c r="L72" i="267"/>
  <c r="BO71" i="267"/>
  <c r="BN71" i="267"/>
  <c r="BM71" i="267"/>
  <c r="BL71" i="267"/>
  <c r="BK71" i="267"/>
  <c r="BJ71" i="267"/>
  <c r="X71" i="267"/>
  <c r="U71" i="267"/>
  <c r="T71" i="267"/>
  <c r="Q71" i="267"/>
  <c r="P71" i="267"/>
  <c r="M71" i="267"/>
  <c r="L71" i="267"/>
  <c r="BO70" i="267"/>
  <c r="BN70" i="267"/>
  <c r="BM70" i="267"/>
  <c r="BL70" i="267"/>
  <c r="BK70" i="267"/>
  <c r="BJ70" i="267"/>
  <c r="X70" i="267"/>
  <c r="V70" i="267"/>
  <c r="T70" i="267"/>
  <c r="R70" i="267"/>
  <c r="P70" i="267"/>
  <c r="N70" i="267"/>
  <c r="L70" i="267"/>
  <c r="BO69" i="267"/>
  <c r="BN69" i="267"/>
  <c r="BM69" i="267"/>
  <c r="BL69" i="267"/>
  <c r="BK69" i="267"/>
  <c r="BJ69" i="267"/>
  <c r="W69" i="267"/>
  <c r="U69" i="267"/>
  <c r="S69" i="267"/>
  <c r="Q69" i="267"/>
  <c r="O69" i="267"/>
  <c r="M69" i="267"/>
  <c r="L69" i="267"/>
  <c r="BO68" i="267"/>
  <c r="BN68" i="267"/>
  <c r="BM68" i="267"/>
  <c r="BL68" i="267"/>
  <c r="BK68" i="267"/>
  <c r="BJ68" i="267"/>
  <c r="X68" i="267"/>
  <c r="W68" i="267"/>
  <c r="T68" i="267"/>
  <c r="S68" i="267"/>
  <c r="P68" i="267"/>
  <c r="O68" i="267"/>
  <c r="L68" i="267"/>
  <c r="H68" i="267"/>
  <c r="AI70" i="267" s="1"/>
  <c r="C68" i="267"/>
  <c r="BO67" i="267"/>
  <c r="BN67" i="267"/>
  <c r="BM67" i="267"/>
  <c r="BL67" i="267"/>
  <c r="BK67" i="267"/>
  <c r="BJ67" i="267"/>
  <c r="V67" i="267"/>
  <c r="V73" i="267" s="1"/>
  <c r="AB68" i="267" s="1"/>
  <c r="AL68" i="267" s="1"/>
  <c r="AW68" i="267" s="1"/>
  <c r="U67" i="267"/>
  <c r="U73" i="267" s="1"/>
  <c r="AB67" i="267" s="1"/>
  <c r="AL67" i="267" s="1"/>
  <c r="AW67" i="267" s="1"/>
  <c r="R67" i="267"/>
  <c r="R73" i="267" s="1"/>
  <c r="AA68" i="267" s="1"/>
  <c r="AK68" i="267" s="1"/>
  <c r="Q67" i="267"/>
  <c r="Q73" i="267" s="1"/>
  <c r="AA67" i="267" s="1"/>
  <c r="AK67" i="267" s="1"/>
  <c r="N67" i="267"/>
  <c r="N73" i="267" s="1"/>
  <c r="Z68" i="267" s="1"/>
  <c r="M67" i="267"/>
  <c r="M73" i="267" s="1"/>
  <c r="Z67" i="267" s="1"/>
  <c r="L67" i="267"/>
  <c r="H67" i="267"/>
  <c r="C67" i="267"/>
  <c r="BO61" i="267"/>
  <c r="BN61" i="267"/>
  <c r="BM61" i="267"/>
  <c r="BL61" i="267"/>
  <c r="BK61" i="267"/>
  <c r="BJ61" i="267"/>
  <c r="W61" i="267"/>
  <c r="V61" i="267"/>
  <c r="S61" i="267"/>
  <c r="R61" i="267"/>
  <c r="O61" i="267"/>
  <c r="N61" i="267"/>
  <c r="L61" i="267"/>
  <c r="BO60" i="267"/>
  <c r="BN60" i="267"/>
  <c r="BM60" i="267"/>
  <c r="BL60" i="267"/>
  <c r="BK60" i="267"/>
  <c r="BJ60" i="267"/>
  <c r="X60" i="267"/>
  <c r="U60" i="267"/>
  <c r="T60" i="267"/>
  <c r="Q60" i="267"/>
  <c r="P60" i="267"/>
  <c r="M60" i="267"/>
  <c r="L60" i="267"/>
  <c r="BO59" i="267"/>
  <c r="BN59" i="267"/>
  <c r="BM59" i="267"/>
  <c r="BL59" i="267"/>
  <c r="BK59" i="267"/>
  <c r="BJ59" i="267"/>
  <c r="X59" i="267"/>
  <c r="V59" i="267"/>
  <c r="T59" i="267"/>
  <c r="R59" i="267"/>
  <c r="P59" i="267"/>
  <c r="N59" i="267"/>
  <c r="L59" i="267"/>
  <c r="BO58" i="267"/>
  <c r="BN58" i="267"/>
  <c r="BM58" i="267"/>
  <c r="BL58" i="267"/>
  <c r="BK58" i="267"/>
  <c r="BJ58" i="267"/>
  <c r="W58" i="267"/>
  <c r="U58" i="267"/>
  <c r="S58" i="267"/>
  <c r="Q58" i="267"/>
  <c r="O58" i="267"/>
  <c r="M58" i="267"/>
  <c r="L58" i="267"/>
  <c r="BO57" i="267"/>
  <c r="BN57" i="267"/>
  <c r="BM57" i="267"/>
  <c r="BL57" i="267"/>
  <c r="BK57" i="267"/>
  <c r="BJ57" i="267"/>
  <c r="X57" i="267"/>
  <c r="X62" i="267" s="1"/>
  <c r="AB59" i="267" s="1"/>
  <c r="AL59" i="267" s="1"/>
  <c r="AW59" i="267" s="1"/>
  <c r="W57" i="267"/>
  <c r="T57" i="267"/>
  <c r="T62" i="267" s="1"/>
  <c r="AA59" i="267" s="1"/>
  <c r="AK59" i="267" s="1"/>
  <c r="S57" i="267"/>
  <c r="P57" i="267"/>
  <c r="P62" i="267" s="1"/>
  <c r="Z59" i="267" s="1"/>
  <c r="O57" i="267"/>
  <c r="L57" i="267"/>
  <c r="H57" i="267"/>
  <c r="C57" i="267"/>
  <c r="BO56" i="267"/>
  <c r="BN56" i="267"/>
  <c r="BM56" i="267"/>
  <c r="BL56" i="267"/>
  <c r="BK56" i="267"/>
  <c r="BJ56" i="267"/>
  <c r="V56" i="267"/>
  <c r="V62" i="267" s="1"/>
  <c r="AB57" i="267" s="1"/>
  <c r="AL57" i="267" s="1"/>
  <c r="AW57" i="267" s="1"/>
  <c r="U56" i="267"/>
  <c r="U62" i="267" s="1"/>
  <c r="AB56" i="267" s="1"/>
  <c r="AL56" i="267" s="1"/>
  <c r="AW56" i="267" s="1"/>
  <c r="R56" i="267"/>
  <c r="R62" i="267" s="1"/>
  <c r="AA57" i="267" s="1"/>
  <c r="AK57" i="267" s="1"/>
  <c r="Q56" i="267"/>
  <c r="Q62" i="267" s="1"/>
  <c r="AA56" i="267" s="1"/>
  <c r="AK56" i="267" s="1"/>
  <c r="N56" i="267"/>
  <c r="N62" i="267" s="1"/>
  <c r="Z57" i="267" s="1"/>
  <c r="M56" i="267"/>
  <c r="M62" i="267" s="1"/>
  <c r="Z56" i="267" s="1"/>
  <c r="L56" i="267"/>
  <c r="H56" i="267"/>
  <c r="C56" i="267"/>
  <c r="BO50" i="267"/>
  <c r="BN50" i="267"/>
  <c r="BM50" i="267"/>
  <c r="BL50" i="267"/>
  <c r="BK50" i="267"/>
  <c r="BJ50" i="267"/>
  <c r="W50" i="267"/>
  <c r="V50" i="267"/>
  <c r="S50" i="267"/>
  <c r="R50" i="267"/>
  <c r="O50" i="267"/>
  <c r="N50" i="267"/>
  <c r="L50" i="267"/>
  <c r="BO49" i="267"/>
  <c r="BN49" i="267"/>
  <c r="BM49" i="267"/>
  <c r="BL49" i="267"/>
  <c r="BK49" i="267"/>
  <c r="BJ49" i="267"/>
  <c r="X49" i="267"/>
  <c r="U49" i="267"/>
  <c r="T49" i="267"/>
  <c r="Q49" i="267"/>
  <c r="P49" i="267"/>
  <c r="M49" i="267"/>
  <c r="L49" i="267"/>
  <c r="BO48" i="267"/>
  <c r="BN48" i="267"/>
  <c r="BM48" i="267"/>
  <c r="BL48" i="267"/>
  <c r="BK48" i="267"/>
  <c r="BJ48" i="267"/>
  <c r="X48" i="267"/>
  <c r="V48" i="267"/>
  <c r="T48" i="267"/>
  <c r="R48" i="267"/>
  <c r="P48" i="267"/>
  <c r="N48" i="267"/>
  <c r="L48" i="267"/>
  <c r="BO47" i="267"/>
  <c r="BN47" i="267"/>
  <c r="BM47" i="267"/>
  <c r="BL47" i="267"/>
  <c r="BK47" i="267"/>
  <c r="BJ47" i="267"/>
  <c r="W47" i="267"/>
  <c r="U47" i="267"/>
  <c r="S47" i="267"/>
  <c r="Q47" i="267"/>
  <c r="O47" i="267"/>
  <c r="M47" i="267"/>
  <c r="L47" i="267"/>
  <c r="BO46" i="267"/>
  <c r="BN46" i="267"/>
  <c r="BM46" i="267"/>
  <c r="BL46" i="267"/>
  <c r="BK46" i="267"/>
  <c r="BJ46" i="267"/>
  <c r="X46" i="267"/>
  <c r="W46" i="267"/>
  <c r="W51" i="267" s="1"/>
  <c r="AB47" i="267" s="1"/>
  <c r="AL47" i="267" s="1"/>
  <c r="AW47" i="267" s="1"/>
  <c r="T46" i="267"/>
  <c r="S46" i="267"/>
  <c r="S51" i="267" s="1"/>
  <c r="AA47" i="267" s="1"/>
  <c r="AK47" i="267" s="1"/>
  <c r="P46" i="267"/>
  <c r="O46" i="267"/>
  <c r="O51" i="267" s="1"/>
  <c r="Z47" i="267" s="1"/>
  <c r="L46" i="267"/>
  <c r="H46" i="267"/>
  <c r="C46" i="267"/>
  <c r="BO45" i="267"/>
  <c r="BN45" i="267"/>
  <c r="BM45" i="267"/>
  <c r="BL45" i="267"/>
  <c r="BK45" i="267"/>
  <c r="BJ45" i="267"/>
  <c r="V45" i="267"/>
  <c r="V51" i="267" s="1"/>
  <c r="AB46" i="267" s="1"/>
  <c r="AL46" i="267" s="1"/>
  <c r="AW46" i="267" s="1"/>
  <c r="U45" i="267"/>
  <c r="U51" i="267" s="1"/>
  <c r="AB45" i="267" s="1"/>
  <c r="AL45" i="267" s="1"/>
  <c r="AW45" i="267" s="1"/>
  <c r="R45" i="267"/>
  <c r="R51" i="267" s="1"/>
  <c r="AA46" i="267" s="1"/>
  <c r="AK46" i="267" s="1"/>
  <c r="Q45" i="267"/>
  <c r="Q51" i="267" s="1"/>
  <c r="AA45" i="267" s="1"/>
  <c r="AK45" i="267" s="1"/>
  <c r="N45" i="267"/>
  <c r="N51" i="267" s="1"/>
  <c r="Z46" i="267" s="1"/>
  <c r="M45" i="267"/>
  <c r="M51" i="267" s="1"/>
  <c r="Z45" i="267" s="1"/>
  <c r="L45" i="267"/>
  <c r="H45" i="267"/>
  <c r="C45" i="267"/>
  <c r="BO39" i="267"/>
  <c r="BN39" i="267"/>
  <c r="BM39" i="267"/>
  <c r="BL39" i="267"/>
  <c r="BK39" i="267"/>
  <c r="BJ39" i="267"/>
  <c r="W39" i="267"/>
  <c r="V39" i="267"/>
  <c r="S39" i="267"/>
  <c r="R39" i="267"/>
  <c r="O39" i="267"/>
  <c r="N39" i="267"/>
  <c r="L39" i="267"/>
  <c r="BO38" i="267"/>
  <c r="BN38" i="267"/>
  <c r="BM38" i="267"/>
  <c r="BL38" i="267"/>
  <c r="BK38" i="267"/>
  <c r="BJ38" i="267"/>
  <c r="X38" i="267"/>
  <c r="U38" i="267"/>
  <c r="T38" i="267"/>
  <c r="Q38" i="267"/>
  <c r="P38" i="267"/>
  <c r="M38" i="267"/>
  <c r="L38" i="267"/>
  <c r="BO37" i="267"/>
  <c r="BN37" i="267"/>
  <c r="BM37" i="267"/>
  <c r="BL37" i="267"/>
  <c r="BK37" i="267"/>
  <c r="BJ37" i="267"/>
  <c r="X37" i="267"/>
  <c r="V37" i="267"/>
  <c r="T37" i="267"/>
  <c r="R37" i="267"/>
  <c r="P37" i="267"/>
  <c r="N37" i="267"/>
  <c r="L37" i="267"/>
  <c r="BO36" i="267"/>
  <c r="BN36" i="267"/>
  <c r="BM36" i="267"/>
  <c r="BL36" i="267"/>
  <c r="BK36" i="267"/>
  <c r="BJ36" i="267"/>
  <c r="W36" i="267"/>
  <c r="U36" i="267"/>
  <c r="S36" i="267"/>
  <c r="Q36" i="267"/>
  <c r="O36" i="267"/>
  <c r="M36" i="267"/>
  <c r="L36" i="267"/>
  <c r="BO35" i="267"/>
  <c r="BN35" i="267"/>
  <c r="BM35" i="267"/>
  <c r="BL35" i="267"/>
  <c r="BK35" i="267"/>
  <c r="BJ35" i="267"/>
  <c r="X35" i="267"/>
  <c r="X40" i="267" s="1"/>
  <c r="AB37" i="267" s="1"/>
  <c r="AL37" i="267" s="1"/>
  <c r="AW37" i="267" s="1"/>
  <c r="W35" i="267"/>
  <c r="T35" i="267"/>
  <c r="T40" i="267" s="1"/>
  <c r="AA37" i="267" s="1"/>
  <c r="AK37" i="267" s="1"/>
  <c r="S35" i="267"/>
  <c r="P35" i="267"/>
  <c r="P40" i="267" s="1"/>
  <c r="Z37" i="267" s="1"/>
  <c r="O35" i="267"/>
  <c r="L35" i="267"/>
  <c r="H35" i="267"/>
  <c r="C35" i="267"/>
  <c r="AI36" i="267" s="1"/>
  <c r="BO34" i="267"/>
  <c r="BN34" i="267"/>
  <c r="BM34" i="267"/>
  <c r="BL34" i="267"/>
  <c r="BK34" i="267"/>
  <c r="BJ34" i="267"/>
  <c r="V34" i="267"/>
  <c r="V40" i="267" s="1"/>
  <c r="AB35" i="267" s="1"/>
  <c r="AL35" i="267" s="1"/>
  <c r="AW35" i="267" s="1"/>
  <c r="U34" i="267"/>
  <c r="U40" i="267" s="1"/>
  <c r="AB34" i="267" s="1"/>
  <c r="AL34" i="267" s="1"/>
  <c r="AW34" i="267" s="1"/>
  <c r="R34" i="267"/>
  <c r="R40" i="267" s="1"/>
  <c r="AA35" i="267" s="1"/>
  <c r="AK35" i="267" s="1"/>
  <c r="Q34" i="267"/>
  <c r="Q40" i="267" s="1"/>
  <c r="AA34" i="267" s="1"/>
  <c r="AK34" i="267" s="1"/>
  <c r="N34" i="267"/>
  <c r="N40" i="267" s="1"/>
  <c r="Z35" i="267" s="1"/>
  <c r="M34" i="267"/>
  <c r="M40" i="267" s="1"/>
  <c r="Z34" i="267" s="1"/>
  <c r="L34" i="267"/>
  <c r="H34" i="267"/>
  <c r="AI35" i="267" s="1"/>
  <c r="C34" i="267"/>
  <c r="AI34" i="267" s="1"/>
  <c r="BO28" i="267"/>
  <c r="BN28" i="267"/>
  <c r="BM28" i="267"/>
  <c r="BL28" i="267"/>
  <c r="BK28" i="267"/>
  <c r="BJ28" i="267"/>
  <c r="W28" i="267"/>
  <c r="V28" i="267"/>
  <c r="S28" i="267"/>
  <c r="R28" i="267"/>
  <c r="O28" i="267"/>
  <c r="N28" i="267"/>
  <c r="L28" i="267"/>
  <c r="BO27" i="267"/>
  <c r="BN27" i="267"/>
  <c r="BM27" i="267"/>
  <c r="BL27" i="267"/>
  <c r="BK27" i="267"/>
  <c r="BJ27" i="267"/>
  <c r="X27" i="267"/>
  <c r="U27" i="267"/>
  <c r="T27" i="267"/>
  <c r="Q27" i="267"/>
  <c r="P27" i="267"/>
  <c r="M27" i="267"/>
  <c r="L27" i="267"/>
  <c r="BO26" i="267"/>
  <c r="BN26" i="267"/>
  <c r="BM26" i="267"/>
  <c r="BL26" i="267"/>
  <c r="BK26" i="267"/>
  <c r="BJ26" i="267"/>
  <c r="X26" i="267"/>
  <c r="V26" i="267"/>
  <c r="T26" i="267"/>
  <c r="R26" i="267"/>
  <c r="P26" i="267"/>
  <c r="N26" i="267"/>
  <c r="L26" i="267"/>
  <c r="BO25" i="267"/>
  <c r="BN25" i="267"/>
  <c r="BM25" i="267"/>
  <c r="BL25" i="267"/>
  <c r="BK25" i="267"/>
  <c r="BJ25" i="267"/>
  <c r="W25" i="267"/>
  <c r="U25" i="267"/>
  <c r="S25" i="267"/>
  <c r="Q25" i="267"/>
  <c r="O25" i="267"/>
  <c r="M25" i="267"/>
  <c r="L25" i="267"/>
  <c r="BO24" i="267"/>
  <c r="BN24" i="267"/>
  <c r="BM24" i="267"/>
  <c r="BL24" i="267"/>
  <c r="BK24" i="267"/>
  <c r="BJ24" i="267"/>
  <c r="X24" i="267"/>
  <c r="W24" i="267"/>
  <c r="W29" i="267" s="1"/>
  <c r="AB25" i="267" s="1"/>
  <c r="AL25" i="267" s="1"/>
  <c r="AW25" i="267" s="1"/>
  <c r="T24" i="267"/>
  <c r="S24" i="267"/>
  <c r="S29" i="267" s="1"/>
  <c r="AA25" i="267" s="1"/>
  <c r="AK25" i="267" s="1"/>
  <c r="P24" i="267"/>
  <c r="O24" i="267"/>
  <c r="O29" i="267" s="1"/>
  <c r="Z25" i="267" s="1"/>
  <c r="L24" i="267"/>
  <c r="H24" i="267"/>
  <c r="C24" i="267"/>
  <c r="BO23" i="267"/>
  <c r="BN23" i="267"/>
  <c r="BM23" i="267"/>
  <c r="BL23" i="267"/>
  <c r="BK23" i="267"/>
  <c r="BJ23" i="267"/>
  <c r="V23" i="267"/>
  <c r="V29" i="267" s="1"/>
  <c r="AB24" i="267" s="1"/>
  <c r="AL24" i="267" s="1"/>
  <c r="AW24" i="267" s="1"/>
  <c r="U23" i="267"/>
  <c r="U29" i="267" s="1"/>
  <c r="AB23" i="267" s="1"/>
  <c r="AL23" i="267" s="1"/>
  <c r="AW23" i="267" s="1"/>
  <c r="R23" i="267"/>
  <c r="R29" i="267" s="1"/>
  <c r="AA24" i="267" s="1"/>
  <c r="AK24" i="267" s="1"/>
  <c r="Q23" i="267"/>
  <c r="Q29" i="267" s="1"/>
  <c r="AA23" i="267" s="1"/>
  <c r="AK23" i="267" s="1"/>
  <c r="N23" i="267"/>
  <c r="N29" i="267" s="1"/>
  <c r="Z24" i="267" s="1"/>
  <c r="M23" i="267"/>
  <c r="M29" i="267" s="1"/>
  <c r="Z23" i="267" s="1"/>
  <c r="L23" i="267"/>
  <c r="H23" i="267"/>
  <c r="C23" i="267"/>
  <c r="BO17" i="267"/>
  <c r="BN17" i="267"/>
  <c r="BM17" i="267"/>
  <c r="BL17" i="267"/>
  <c r="BK17" i="267"/>
  <c r="BJ17" i="267"/>
  <c r="W17" i="267"/>
  <c r="V17" i="267"/>
  <c r="S17" i="267"/>
  <c r="R17" i="267"/>
  <c r="O17" i="267"/>
  <c r="N17" i="267"/>
  <c r="L17" i="267"/>
  <c r="BO16" i="267"/>
  <c r="BN16" i="267"/>
  <c r="BM16" i="267"/>
  <c r="BL16" i="267"/>
  <c r="BK16" i="267"/>
  <c r="BJ16" i="267"/>
  <c r="X16" i="267"/>
  <c r="U16" i="267"/>
  <c r="T16" i="267"/>
  <c r="Q16" i="267"/>
  <c r="P16" i="267"/>
  <c r="M16" i="267"/>
  <c r="L16" i="267"/>
  <c r="BO15" i="267"/>
  <c r="BN15" i="267"/>
  <c r="BM15" i="267"/>
  <c r="BL15" i="267"/>
  <c r="BK15" i="267"/>
  <c r="BJ15" i="267"/>
  <c r="X15" i="267"/>
  <c r="V15" i="267"/>
  <c r="T15" i="267"/>
  <c r="R15" i="267"/>
  <c r="P15" i="267"/>
  <c r="N15" i="267"/>
  <c r="L15" i="267"/>
  <c r="BO14" i="267"/>
  <c r="BN14" i="267"/>
  <c r="BM14" i="267"/>
  <c r="BL14" i="267"/>
  <c r="BK14" i="267"/>
  <c r="BJ14" i="267"/>
  <c r="W14" i="267"/>
  <c r="U14" i="267"/>
  <c r="S14" i="267"/>
  <c r="Q14" i="267"/>
  <c r="O14" i="267"/>
  <c r="M14" i="267"/>
  <c r="L14" i="267"/>
  <c r="BO13" i="267"/>
  <c r="BN13" i="267"/>
  <c r="BM13" i="267"/>
  <c r="BL13" i="267"/>
  <c r="BK13" i="267"/>
  <c r="BJ13" i="267"/>
  <c r="X13" i="267"/>
  <c r="X18" i="267" s="1"/>
  <c r="AB15" i="267" s="1"/>
  <c r="AL15" i="267" s="1"/>
  <c r="AW15" i="267" s="1"/>
  <c r="W13" i="267"/>
  <c r="T13" i="267"/>
  <c r="T18" i="267" s="1"/>
  <c r="AA15" i="267" s="1"/>
  <c r="AK15" i="267" s="1"/>
  <c r="S13" i="267"/>
  <c r="P13" i="267"/>
  <c r="P18" i="267" s="1"/>
  <c r="Z15" i="267" s="1"/>
  <c r="O13" i="267"/>
  <c r="L13" i="267"/>
  <c r="H13" i="267"/>
  <c r="C13" i="267"/>
  <c r="BO12" i="267"/>
  <c r="BN12" i="267"/>
  <c r="BM12" i="267"/>
  <c r="BL12" i="267"/>
  <c r="BK12" i="267"/>
  <c r="BJ12" i="267"/>
  <c r="V12" i="267"/>
  <c r="V18" i="267" s="1"/>
  <c r="AB13" i="267" s="1"/>
  <c r="AL13" i="267" s="1"/>
  <c r="AW13" i="267" s="1"/>
  <c r="U12" i="267"/>
  <c r="U18" i="267" s="1"/>
  <c r="AB12" i="267" s="1"/>
  <c r="AL12" i="267" s="1"/>
  <c r="AW12" i="267" s="1"/>
  <c r="R12" i="267"/>
  <c r="R18" i="267" s="1"/>
  <c r="AA13" i="267" s="1"/>
  <c r="AK13" i="267" s="1"/>
  <c r="Q12" i="267"/>
  <c r="Q18" i="267" s="1"/>
  <c r="AA12" i="267" s="1"/>
  <c r="AK12" i="267" s="1"/>
  <c r="N12" i="267"/>
  <c r="N18" i="267" s="1"/>
  <c r="Z13" i="267" s="1"/>
  <c r="M12" i="267"/>
  <c r="M18" i="267" s="1"/>
  <c r="Z12" i="267" s="1"/>
  <c r="L12" i="267"/>
  <c r="H12" i="267"/>
  <c r="C12" i="267"/>
  <c r="BO94" i="266"/>
  <c r="BN94" i="266"/>
  <c r="BM94" i="266"/>
  <c r="BL94" i="266"/>
  <c r="BK94" i="266"/>
  <c r="BJ94" i="266"/>
  <c r="BO93" i="266"/>
  <c r="BN93" i="266"/>
  <c r="BM93" i="266"/>
  <c r="BL93" i="266"/>
  <c r="BK93" i="266"/>
  <c r="BJ93" i="266"/>
  <c r="BO92" i="266"/>
  <c r="BN92" i="266"/>
  <c r="BM92" i="266"/>
  <c r="BL92" i="266"/>
  <c r="BK92" i="266"/>
  <c r="BJ92" i="266"/>
  <c r="BO91" i="266"/>
  <c r="BN91" i="266"/>
  <c r="BM91" i="266"/>
  <c r="BL91" i="266"/>
  <c r="BK91" i="266"/>
  <c r="BJ91" i="266"/>
  <c r="BO90" i="266"/>
  <c r="BN90" i="266"/>
  <c r="BM90" i="266"/>
  <c r="BL90" i="266"/>
  <c r="BK90" i="266"/>
  <c r="BJ90" i="266"/>
  <c r="BO89" i="266"/>
  <c r="BN89" i="266"/>
  <c r="BM89" i="266"/>
  <c r="BL89" i="266"/>
  <c r="BK89" i="266"/>
  <c r="BJ89" i="266"/>
  <c r="C74" i="266"/>
  <c r="BO72" i="266"/>
  <c r="BN72" i="266"/>
  <c r="BM72" i="266"/>
  <c r="BL72" i="266"/>
  <c r="BK72" i="266"/>
  <c r="BJ72" i="266"/>
  <c r="W72" i="266"/>
  <c r="V72" i="266"/>
  <c r="S72" i="266"/>
  <c r="R72" i="266"/>
  <c r="O72" i="266"/>
  <c r="N72" i="266"/>
  <c r="L72" i="266"/>
  <c r="BO71" i="266"/>
  <c r="BN71" i="266"/>
  <c r="BM71" i="266"/>
  <c r="BL71" i="266"/>
  <c r="BK71" i="266"/>
  <c r="BJ71" i="266"/>
  <c r="X71" i="266"/>
  <c r="U71" i="266"/>
  <c r="T71" i="266"/>
  <c r="Q71" i="266"/>
  <c r="P71" i="266"/>
  <c r="M71" i="266"/>
  <c r="L71" i="266"/>
  <c r="BO70" i="266"/>
  <c r="BN70" i="266"/>
  <c r="BM70" i="266"/>
  <c r="BL70" i="266"/>
  <c r="BK70" i="266"/>
  <c r="BJ70" i="266"/>
  <c r="X70" i="266"/>
  <c r="V70" i="266"/>
  <c r="T70" i="266"/>
  <c r="R70" i="266"/>
  <c r="P70" i="266"/>
  <c r="N70" i="266"/>
  <c r="L70" i="266"/>
  <c r="BO69" i="266"/>
  <c r="BN69" i="266"/>
  <c r="BM69" i="266"/>
  <c r="BL69" i="266"/>
  <c r="BK69" i="266"/>
  <c r="BJ69" i="266"/>
  <c r="W69" i="266"/>
  <c r="U69" i="266"/>
  <c r="S69" i="266"/>
  <c r="Q69" i="266"/>
  <c r="O69" i="266"/>
  <c r="M69" i="266"/>
  <c r="L69" i="266"/>
  <c r="BO68" i="266"/>
  <c r="BN68" i="266"/>
  <c r="BM68" i="266"/>
  <c r="BL68" i="266"/>
  <c r="BK68" i="266"/>
  <c r="BJ68" i="266"/>
  <c r="X68" i="266"/>
  <c r="W68" i="266"/>
  <c r="T68" i="266"/>
  <c r="S68" i="266"/>
  <c r="P68" i="266"/>
  <c r="O68" i="266"/>
  <c r="L68" i="266"/>
  <c r="H68" i="266"/>
  <c r="AI70" i="266" s="1"/>
  <c r="C68" i="266"/>
  <c r="BO67" i="266"/>
  <c r="BN67" i="266"/>
  <c r="BM67" i="266"/>
  <c r="BL67" i="266"/>
  <c r="BK67" i="266"/>
  <c r="BJ67" i="266"/>
  <c r="V67" i="266"/>
  <c r="V73" i="266" s="1"/>
  <c r="AB68" i="266" s="1"/>
  <c r="AL68" i="266" s="1"/>
  <c r="AW68" i="266" s="1"/>
  <c r="U67" i="266"/>
  <c r="U73" i="266" s="1"/>
  <c r="AB67" i="266" s="1"/>
  <c r="AL67" i="266" s="1"/>
  <c r="AW67" i="266" s="1"/>
  <c r="R67" i="266"/>
  <c r="R73" i="266" s="1"/>
  <c r="AA68" i="266" s="1"/>
  <c r="AK68" i="266" s="1"/>
  <c r="Q67" i="266"/>
  <c r="Q73" i="266" s="1"/>
  <c r="AA67" i="266" s="1"/>
  <c r="AK67" i="266" s="1"/>
  <c r="N67" i="266"/>
  <c r="N73" i="266" s="1"/>
  <c r="Z68" i="266" s="1"/>
  <c r="M67" i="266"/>
  <c r="M73" i="266" s="1"/>
  <c r="Z67" i="266" s="1"/>
  <c r="L67" i="266"/>
  <c r="H67" i="266"/>
  <c r="C67" i="266"/>
  <c r="BO61" i="266"/>
  <c r="BN61" i="266"/>
  <c r="BM61" i="266"/>
  <c r="BL61" i="266"/>
  <c r="BK61" i="266"/>
  <c r="BJ61" i="266"/>
  <c r="W61" i="266"/>
  <c r="V61" i="266"/>
  <c r="S61" i="266"/>
  <c r="R61" i="266"/>
  <c r="O61" i="266"/>
  <c r="N61" i="266"/>
  <c r="L61" i="266"/>
  <c r="BO60" i="266"/>
  <c r="BN60" i="266"/>
  <c r="BM60" i="266"/>
  <c r="BL60" i="266"/>
  <c r="BK60" i="266"/>
  <c r="BJ60" i="266"/>
  <c r="X60" i="266"/>
  <c r="U60" i="266"/>
  <c r="T60" i="266"/>
  <c r="Q60" i="266"/>
  <c r="P60" i="266"/>
  <c r="M60" i="266"/>
  <c r="L60" i="266"/>
  <c r="BO59" i="266"/>
  <c r="BN59" i="266"/>
  <c r="BM59" i="266"/>
  <c r="BL59" i="266"/>
  <c r="BK59" i="266"/>
  <c r="BJ59" i="266"/>
  <c r="X59" i="266"/>
  <c r="V59" i="266"/>
  <c r="T59" i="266"/>
  <c r="R59" i="266"/>
  <c r="P59" i="266"/>
  <c r="N59" i="266"/>
  <c r="L59" i="266"/>
  <c r="BO58" i="266"/>
  <c r="BN58" i="266"/>
  <c r="BM58" i="266"/>
  <c r="BL58" i="266"/>
  <c r="BK58" i="266"/>
  <c r="BJ58" i="266"/>
  <c r="W58" i="266"/>
  <c r="U58" i="266"/>
  <c r="S58" i="266"/>
  <c r="Q58" i="266"/>
  <c r="O58" i="266"/>
  <c r="M58" i="266"/>
  <c r="L58" i="266"/>
  <c r="BO57" i="266"/>
  <c r="BN57" i="266"/>
  <c r="BM57" i="266"/>
  <c r="BL57" i="266"/>
  <c r="BK57" i="266"/>
  <c r="BJ57" i="266"/>
  <c r="X57" i="266"/>
  <c r="W57" i="266"/>
  <c r="W62" i="266" s="1"/>
  <c r="AB58" i="266" s="1"/>
  <c r="AL58" i="266" s="1"/>
  <c r="AW58" i="266" s="1"/>
  <c r="T57" i="266"/>
  <c r="S57" i="266"/>
  <c r="S62" i="266" s="1"/>
  <c r="AA58" i="266" s="1"/>
  <c r="AK58" i="266" s="1"/>
  <c r="P57" i="266"/>
  <c r="O57" i="266"/>
  <c r="O62" i="266" s="1"/>
  <c r="Z58" i="266" s="1"/>
  <c r="L57" i="266"/>
  <c r="H57" i="266"/>
  <c r="C57" i="266"/>
  <c r="BO56" i="266"/>
  <c r="BN56" i="266"/>
  <c r="BM56" i="266"/>
  <c r="BL56" i="266"/>
  <c r="BK56" i="266"/>
  <c r="BJ56" i="266"/>
  <c r="V56" i="266"/>
  <c r="V62" i="266" s="1"/>
  <c r="AB57" i="266" s="1"/>
  <c r="AL57" i="266" s="1"/>
  <c r="AW57" i="266" s="1"/>
  <c r="U56" i="266"/>
  <c r="U62" i="266" s="1"/>
  <c r="AB56" i="266" s="1"/>
  <c r="AL56" i="266" s="1"/>
  <c r="AW56" i="266" s="1"/>
  <c r="R56" i="266"/>
  <c r="R62" i="266" s="1"/>
  <c r="AA57" i="266" s="1"/>
  <c r="AK57" i="266" s="1"/>
  <c r="Q56" i="266"/>
  <c r="Q62" i="266" s="1"/>
  <c r="AA56" i="266" s="1"/>
  <c r="AK56" i="266" s="1"/>
  <c r="N56" i="266"/>
  <c r="N62" i="266" s="1"/>
  <c r="Z57" i="266" s="1"/>
  <c r="M56" i="266"/>
  <c r="M62" i="266" s="1"/>
  <c r="Z56" i="266" s="1"/>
  <c r="L56" i="266"/>
  <c r="H56" i="266"/>
  <c r="C56" i="266"/>
  <c r="BO50" i="266"/>
  <c r="BN50" i="266"/>
  <c r="BM50" i="266"/>
  <c r="BL50" i="266"/>
  <c r="BK50" i="266"/>
  <c r="BJ50" i="266"/>
  <c r="W50" i="266"/>
  <c r="V50" i="266"/>
  <c r="S50" i="266"/>
  <c r="R50" i="266"/>
  <c r="O50" i="266"/>
  <c r="N50" i="266"/>
  <c r="L50" i="266"/>
  <c r="BO49" i="266"/>
  <c r="BN49" i="266"/>
  <c r="BM49" i="266"/>
  <c r="BL49" i="266"/>
  <c r="BK49" i="266"/>
  <c r="BJ49" i="266"/>
  <c r="X49" i="266"/>
  <c r="U49" i="266"/>
  <c r="T49" i="266"/>
  <c r="Q49" i="266"/>
  <c r="P49" i="266"/>
  <c r="M49" i="266"/>
  <c r="L49" i="266"/>
  <c r="BO48" i="266"/>
  <c r="BN48" i="266"/>
  <c r="BM48" i="266"/>
  <c r="BL48" i="266"/>
  <c r="BK48" i="266"/>
  <c r="BJ48" i="266"/>
  <c r="X48" i="266"/>
  <c r="V48" i="266"/>
  <c r="T48" i="266"/>
  <c r="R48" i="266"/>
  <c r="P48" i="266"/>
  <c r="N48" i="266"/>
  <c r="L48" i="266"/>
  <c r="BO47" i="266"/>
  <c r="BN47" i="266"/>
  <c r="BM47" i="266"/>
  <c r="BL47" i="266"/>
  <c r="BK47" i="266"/>
  <c r="BJ47" i="266"/>
  <c r="W47" i="266"/>
  <c r="U47" i="266"/>
  <c r="S47" i="266"/>
  <c r="Q47" i="266"/>
  <c r="O47" i="266"/>
  <c r="M47" i="266"/>
  <c r="L47" i="266"/>
  <c r="BO46" i="266"/>
  <c r="BN46" i="266"/>
  <c r="BM46" i="266"/>
  <c r="BL46" i="266"/>
  <c r="BK46" i="266"/>
  <c r="BJ46" i="266"/>
  <c r="X46" i="266"/>
  <c r="X51" i="266" s="1"/>
  <c r="AB48" i="266" s="1"/>
  <c r="AL48" i="266" s="1"/>
  <c r="AW48" i="266" s="1"/>
  <c r="W46" i="266"/>
  <c r="T46" i="266"/>
  <c r="T51" i="266" s="1"/>
  <c r="AA48" i="266" s="1"/>
  <c r="AK48" i="266" s="1"/>
  <c r="S46" i="266"/>
  <c r="P46" i="266"/>
  <c r="P51" i="266" s="1"/>
  <c r="Z48" i="266" s="1"/>
  <c r="O46" i="266"/>
  <c r="L46" i="266"/>
  <c r="H46" i="266"/>
  <c r="C46" i="266"/>
  <c r="BO45" i="266"/>
  <c r="BN45" i="266"/>
  <c r="BM45" i="266"/>
  <c r="BL45" i="266"/>
  <c r="BK45" i="266"/>
  <c r="BJ45" i="266"/>
  <c r="V45" i="266"/>
  <c r="V51" i="266" s="1"/>
  <c r="AB46" i="266" s="1"/>
  <c r="AL46" i="266" s="1"/>
  <c r="AW46" i="266" s="1"/>
  <c r="U45" i="266"/>
  <c r="U51" i="266" s="1"/>
  <c r="AB45" i="266" s="1"/>
  <c r="AL45" i="266" s="1"/>
  <c r="AW45" i="266" s="1"/>
  <c r="R45" i="266"/>
  <c r="R51" i="266" s="1"/>
  <c r="AA46" i="266" s="1"/>
  <c r="AK46" i="266" s="1"/>
  <c r="Q45" i="266"/>
  <c r="Q51" i="266" s="1"/>
  <c r="AA45" i="266" s="1"/>
  <c r="AK45" i="266" s="1"/>
  <c r="N45" i="266"/>
  <c r="N51" i="266" s="1"/>
  <c r="Z46" i="266" s="1"/>
  <c r="M45" i="266"/>
  <c r="M51" i="266" s="1"/>
  <c r="Z45" i="266" s="1"/>
  <c r="L45" i="266"/>
  <c r="H45" i="266"/>
  <c r="C45" i="266"/>
  <c r="BO39" i="266"/>
  <c r="BN39" i="266"/>
  <c r="BM39" i="266"/>
  <c r="BL39" i="266"/>
  <c r="BK39" i="266"/>
  <c r="BJ39" i="266"/>
  <c r="W39" i="266"/>
  <c r="V39" i="266"/>
  <c r="S39" i="266"/>
  <c r="R39" i="266"/>
  <c r="O39" i="266"/>
  <c r="N39" i="266"/>
  <c r="L39" i="266"/>
  <c r="BO38" i="266"/>
  <c r="BN38" i="266"/>
  <c r="BM38" i="266"/>
  <c r="BL38" i="266"/>
  <c r="BK38" i="266"/>
  <c r="BJ38" i="266"/>
  <c r="X38" i="266"/>
  <c r="U38" i="266"/>
  <c r="T38" i="266"/>
  <c r="Q38" i="266"/>
  <c r="P38" i="266"/>
  <c r="M38" i="266"/>
  <c r="L38" i="266"/>
  <c r="BO37" i="266"/>
  <c r="BN37" i="266"/>
  <c r="BM37" i="266"/>
  <c r="BL37" i="266"/>
  <c r="BK37" i="266"/>
  <c r="BJ37" i="266"/>
  <c r="X37" i="266"/>
  <c r="V37" i="266"/>
  <c r="T37" i="266"/>
  <c r="R37" i="266"/>
  <c r="P37" i="266"/>
  <c r="N37" i="266"/>
  <c r="L37" i="266"/>
  <c r="BO36" i="266"/>
  <c r="BN36" i="266"/>
  <c r="BM36" i="266"/>
  <c r="BL36" i="266"/>
  <c r="BK36" i="266"/>
  <c r="BJ36" i="266"/>
  <c r="W36" i="266"/>
  <c r="U36" i="266"/>
  <c r="S36" i="266"/>
  <c r="Q36" i="266"/>
  <c r="O36" i="266"/>
  <c r="M36" i="266"/>
  <c r="L36" i="266"/>
  <c r="BO35" i="266"/>
  <c r="BN35" i="266"/>
  <c r="BM35" i="266"/>
  <c r="BL35" i="266"/>
  <c r="BK35" i="266"/>
  <c r="BJ35" i="266"/>
  <c r="X35" i="266"/>
  <c r="W35" i="266"/>
  <c r="W40" i="266" s="1"/>
  <c r="AB36" i="266" s="1"/>
  <c r="AL36" i="266" s="1"/>
  <c r="AW36" i="266" s="1"/>
  <c r="T35" i="266"/>
  <c r="S35" i="266"/>
  <c r="S40" i="266" s="1"/>
  <c r="AA36" i="266" s="1"/>
  <c r="AK36" i="266" s="1"/>
  <c r="P35" i="266"/>
  <c r="O35" i="266"/>
  <c r="O40" i="266" s="1"/>
  <c r="Z36" i="266" s="1"/>
  <c r="L35" i="266"/>
  <c r="H35" i="266"/>
  <c r="C35" i="266"/>
  <c r="AI36" i="266" s="1"/>
  <c r="BO34" i="266"/>
  <c r="BN34" i="266"/>
  <c r="BM34" i="266"/>
  <c r="BL34" i="266"/>
  <c r="BK34" i="266"/>
  <c r="BJ34" i="266"/>
  <c r="V34" i="266"/>
  <c r="V40" i="266" s="1"/>
  <c r="AB35" i="266" s="1"/>
  <c r="AL35" i="266" s="1"/>
  <c r="AW35" i="266" s="1"/>
  <c r="U34" i="266"/>
  <c r="U40" i="266" s="1"/>
  <c r="AB34" i="266" s="1"/>
  <c r="AL34" i="266" s="1"/>
  <c r="AW34" i="266" s="1"/>
  <c r="R34" i="266"/>
  <c r="R40" i="266" s="1"/>
  <c r="AA35" i="266" s="1"/>
  <c r="AK35" i="266" s="1"/>
  <c r="Q34" i="266"/>
  <c r="Q40" i="266" s="1"/>
  <c r="AA34" i="266" s="1"/>
  <c r="AK34" i="266" s="1"/>
  <c r="N34" i="266"/>
  <c r="N40" i="266" s="1"/>
  <c r="Z35" i="266" s="1"/>
  <c r="M34" i="266"/>
  <c r="M40" i="266" s="1"/>
  <c r="Z34" i="266" s="1"/>
  <c r="L34" i="266"/>
  <c r="H34" i="266"/>
  <c r="C34" i="266"/>
  <c r="BO28" i="266"/>
  <c r="BN28" i="266"/>
  <c r="BM28" i="266"/>
  <c r="BL28" i="266"/>
  <c r="BK28" i="266"/>
  <c r="BJ28" i="266"/>
  <c r="W28" i="266"/>
  <c r="V28" i="266"/>
  <c r="S28" i="266"/>
  <c r="R28" i="266"/>
  <c r="O28" i="266"/>
  <c r="N28" i="266"/>
  <c r="L28" i="266"/>
  <c r="BO27" i="266"/>
  <c r="BN27" i="266"/>
  <c r="BM27" i="266"/>
  <c r="BL27" i="266"/>
  <c r="BK27" i="266"/>
  <c r="BJ27" i="266"/>
  <c r="X27" i="266"/>
  <c r="U27" i="266"/>
  <c r="T27" i="266"/>
  <c r="Q27" i="266"/>
  <c r="P27" i="266"/>
  <c r="M27" i="266"/>
  <c r="L27" i="266"/>
  <c r="BO26" i="266"/>
  <c r="BN26" i="266"/>
  <c r="BM26" i="266"/>
  <c r="BL26" i="266"/>
  <c r="BK26" i="266"/>
  <c r="BJ26" i="266"/>
  <c r="X26" i="266"/>
  <c r="V26" i="266"/>
  <c r="T26" i="266"/>
  <c r="R26" i="266"/>
  <c r="P26" i="266"/>
  <c r="N26" i="266"/>
  <c r="L26" i="266"/>
  <c r="BO25" i="266"/>
  <c r="BN25" i="266"/>
  <c r="BM25" i="266"/>
  <c r="BL25" i="266"/>
  <c r="BK25" i="266"/>
  <c r="BJ25" i="266"/>
  <c r="W25" i="266"/>
  <c r="U25" i="266"/>
  <c r="S25" i="266"/>
  <c r="Q25" i="266"/>
  <c r="O25" i="266"/>
  <c r="M25" i="266"/>
  <c r="L25" i="266"/>
  <c r="BO24" i="266"/>
  <c r="BN24" i="266"/>
  <c r="BM24" i="266"/>
  <c r="BL24" i="266"/>
  <c r="BK24" i="266"/>
  <c r="BJ24" i="266"/>
  <c r="X24" i="266"/>
  <c r="X29" i="266" s="1"/>
  <c r="AB26" i="266" s="1"/>
  <c r="AL26" i="266" s="1"/>
  <c r="AW26" i="266" s="1"/>
  <c r="W24" i="266"/>
  <c r="T24" i="266"/>
  <c r="T29" i="266" s="1"/>
  <c r="AA26" i="266" s="1"/>
  <c r="AK26" i="266" s="1"/>
  <c r="S24" i="266"/>
  <c r="P24" i="266"/>
  <c r="P29" i="266" s="1"/>
  <c r="Z26" i="266" s="1"/>
  <c r="O24" i="266"/>
  <c r="L24" i="266"/>
  <c r="H24" i="266"/>
  <c r="C24" i="266"/>
  <c r="BO23" i="266"/>
  <c r="BN23" i="266"/>
  <c r="BM23" i="266"/>
  <c r="BL23" i="266"/>
  <c r="BK23" i="266"/>
  <c r="BJ23" i="266"/>
  <c r="V23" i="266"/>
  <c r="V29" i="266" s="1"/>
  <c r="AB24" i="266" s="1"/>
  <c r="AL24" i="266" s="1"/>
  <c r="AW24" i="266" s="1"/>
  <c r="U23" i="266"/>
  <c r="U29" i="266" s="1"/>
  <c r="AB23" i="266" s="1"/>
  <c r="AL23" i="266" s="1"/>
  <c r="AW23" i="266" s="1"/>
  <c r="R23" i="266"/>
  <c r="R29" i="266" s="1"/>
  <c r="AA24" i="266" s="1"/>
  <c r="AK24" i="266" s="1"/>
  <c r="Q23" i="266"/>
  <c r="Q29" i="266" s="1"/>
  <c r="AA23" i="266" s="1"/>
  <c r="AK23" i="266" s="1"/>
  <c r="N23" i="266"/>
  <c r="N29" i="266" s="1"/>
  <c r="Z24" i="266" s="1"/>
  <c r="M23" i="266"/>
  <c r="M29" i="266" s="1"/>
  <c r="Z23" i="266" s="1"/>
  <c r="L23" i="266"/>
  <c r="H23" i="266"/>
  <c r="C23" i="266"/>
  <c r="BO17" i="266"/>
  <c r="BN17" i="266"/>
  <c r="BM17" i="266"/>
  <c r="BL17" i="266"/>
  <c r="BK17" i="266"/>
  <c r="BJ17" i="266"/>
  <c r="W17" i="266"/>
  <c r="V17" i="266"/>
  <c r="S17" i="266"/>
  <c r="R17" i="266"/>
  <c r="O17" i="266"/>
  <c r="N17" i="266"/>
  <c r="L17" i="266"/>
  <c r="BO16" i="266"/>
  <c r="BN16" i="266"/>
  <c r="BM16" i="266"/>
  <c r="BL16" i="266"/>
  <c r="BK16" i="266"/>
  <c r="BJ16" i="266"/>
  <c r="X16" i="266"/>
  <c r="U16" i="266"/>
  <c r="T16" i="266"/>
  <c r="Q16" i="266"/>
  <c r="P16" i="266"/>
  <c r="M16" i="266"/>
  <c r="L16" i="266"/>
  <c r="BO15" i="266"/>
  <c r="BN15" i="266"/>
  <c r="BM15" i="266"/>
  <c r="BL15" i="266"/>
  <c r="BK15" i="266"/>
  <c r="BJ15" i="266"/>
  <c r="X15" i="266"/>
  <c r="V15" i="266"/>
  <c r="T15" i="266"/>
  <c r="R15" i="266"/>
  <c r="P15" i="266"/>
  <c r="N15" i="266"/>
  <c r="L15" i="266"/>
  <c r="BO14" i="266"/>
  <c r="BN14" i="266"/>
  <c r="BM14" i="266"/>
  <c r="BL14" i="266"/>
  <c r="BK14" i="266"/>
  <c r="BJ14" i="266"/>
  <c r="W14" i="266"/>
  <c r="U14" i="266"/>
  <c r="S14" i="266"/>
  <c r="Q14" i="266"/>
  <c r="O14" i="266"/>
  <c r="M14" i="266"/>
  <c r="L14" i="266"/>
  <c r="BO13" i="266"/>
  <c r="BN13" i="266"/>
  <c r="BM13" i="266"/>
  <c r="BL13" i="266"/>
  <c r="BK13" i="266"/>
  <c r="BJ13" i="266"/>
  <c r="X13" i="266"/>
  <c r="W13" i="266"/>
  <c r="W18" i="266" s="1"/>
  <c r="AB14" i="266" s="1"/>
  <c r="AL14" i="266" s="1"/>
  <c r="AW14" i="266" s="1"/>
  <c r="T13" i="266"/>
  <c r="S13" i="266"/>
  <c r="S18" i="266" s="1"/>
  <c r="AA14" i="266" s="1"/>
  <c r="AK14" i="266" s="1"/>
  <c r="P13" i="266"/>
  <c r="O13" i="266"/>
  <c r="O18" i="266" s="1"/>
  <c r="Z14" i="266" s="1"/>
  <c r="L13" i="266"/>
  <c r="H13" i="266"/>
  <c r="AI15" i="266" s="1"/>
  <c r="C13" i="266"/>
  <c r="BO12" i="266"/>
  <c r="BN12" i="266"/>
  <c r="BM12" i="266"/>
  <c r="BL12" i="266"/>
  <c r="BK12" i="266"/>
  <c r="BJ12" i="266"/>
  <c r="V12" i="266"/>
  <c r="V18" i="266" s="1"/>
  <c r="AB13" i="266" s="1"/>
  <c r="AL13" i="266" s="1"/>
  <c r="AW13" i="266" s="1"/>
  <c r="U12" i="266"/>
  <c r="U18" i="266" s="1"/>
  <c r="AB12" i="266" s="1"/>
  <c r="AL12" i="266" s="1"/>
  <c r="AW12" i="266" s="1"/>
  <c r="R12" i="266"/>
  <c r="R18" i="266" s="1"/>
  <c r="AA13" i="266" s="1"/>
  <c r="AK13" i="266" s="1"/>
  <c r="Q12" i="266"/>
  <c r="Q18" i="266" s="1"/>
  <c r="AA12" i="266" s="1"/>
  <c r="AK12" i="266" s="1"/>
  <c r="N12" i="266"/>
  <c r="N18" i="266" s="1"/>
  <c r="Z13" i="266" s="1"/>
  <c r="M12" i="266"/>
  <c r="M18" i="266" s="1"/>
  <c r="Z12" i="266" s="1"/>
  <c r="L12" i="266"/>
  <c r="H12" i="266"/>
  <c r="C12" i="266"/>
  <c r="BO94" i="265"/>
  <c r="BN94" i="265"/>
  <c r="BM94" i="265"/>
  <c r="BL94" i="265"/>
  <c r="BK94" i="265"/>
  <c r="BJ94" i="265"/>
  <c r="BO93" i="265"/>
  <c r="BN93" i="265"/>
  <c r="BM93" i="265"/>
  <c r="BL93" i="265"/>
  <c r="BK93" i="265"/>
  <c r="BJ93" i="265"/>
  <c r="BO92" i="265"/>
  <c r="BN92" i="265"/>
  <c r="BM92" i="265"/>
  <c r="BL92" i="265"/>
  <c r="BK92" i="265"/>
  <c r="BJ92" i="265"/>
  <c r="BO91" i="265"/>
  <c r="BN91" i="265"/>
  <c r="BM91" i="265"/>
  <c r="BL91" i="265"/>
  <c r="BK91" i="265"/>
  <c r="BJ91" i="265"/>
  <c r="BO90" i="265"/>
  <c r="BN90" i="265"/>
  <c r="BM90" i="265"/>
  <c r="BL90" i="265"/>
  <c r="BK90" i="265"/>
  <c r="BJ90" i="265"/>
  <c r="BO89" i="265"/>
  <c r="BN89" i="265"/>
  <c r="BM89" i="265"/>
  <c r="BL89" i="265"/>
  <c r="BK89" i="265"/>
  <c r="BJ89" i="265"/>
  <c r="C74" i="265"/>
  <c r="BO72" i="265"/>
  <c r="BN72" i="265"/>
  <c r="BM72" i="265"/>
  <c r="BL72" i="265"/>
  <c r="BK72" i="265"/>
  <c r="BJ72" i="265"/>
  <c r="W72" i="265"/>
  <c r="V72" i="265"/>
  <c r="S72" i="265"/>
  <c r="R72" i="265"/>
  <c r="O72" i="265"/>
  <c r="N72" i="265"/>
  <c r="L72" i="265"/>
  <c r="BO71" i="265"/>
  <c r="BN71" i="265"/>
  <c r="BM71" i="265"/>
  <c r="BL71" i="265"/>
  <c r="BK71" i="265"/>
  <c r="BJ71" i="265"/>
  <c r="X71" i="265"/>
  <c r="U71" i="265"/>
  <c r="T71" i="265"/>
  <c r="Q71" i="265"/>
  <c r="P71" i="265"/>
  <c r="M71" i="265"/>
  <c r="L71" i="265"/>
  <c r="BO70" i="265"/>
  <c r="BN70" i="265"/>
  <c r="BM70" i="265"/>
  <c r="BL70" i="265"/>
  <c r="BK70" i="265"/>
  <c r="BJ70" i="265"/>
  <c r="X70" i="265"/>
  <c r="V70" i="265"/>
  <c r="T70" i="265"/>
  <c r="R70" i="265"/>
  <c r="P70" i="265"/>
  <c r="N70" i="265"/>
  <c r="L70" i="265"/>
  <c r="BO69" i="265"/>
  <c r="BN69" i="265"/>
  <c r="BM69" i="265"/>
  <c r="BL69" i="265"/>
  <c r="BK69" i="265"/>
  <c r="BJ69" i="265"/>
  <c r="W69" i="265"/>
  <c r="U69" i="265"/>
  <c r="S69" i="265"/>
  <c r="Q69" i="265"/>
  <c r="O69" i="265"/>
  <c r="M69" i="265"/>
  <c r="L69" i="265"/>
  <c r="BO68" i="265"/>
  <c r="BN68" i="265"/>
  <c r="BM68" i="265"/>
  <c r="BL68" i="265"/>
  <c r="BK68" i="265"/>
  <c r="BJ68" i="265"/>
  <c r="X68" i="265"/>
  <c r="W68" i="265"/>
  <c r="T68" i="265"/>
  <c r="S68" i="265"/>
  <c r="P68" i="265"/>
  <c r="O68" i="265"/>
  <c r="L68" i="265"/>
  <c r="H68" i="265"/>
  <c r="AI70" i="265" s="1"/>
  <c r="C68" i="265"/>
  <c r="AI69" i="265" s="1"/>
  <c r="BO67" i="265"/>
  <c r="BN67" i="265"/>
  <c r="BM67" i="265"/>
  <c r="BL67" i="265"/>
  <c r="BK67" i="265"/>
  <c r="BJ67" i="265"/>
  <c r="V67" i="265"/>
  <c r="V73" i="265" s="1"/>
  <c r="AB68" i="265" s="1"/>
  <c r="AL68" i="265" s="1"/>
  <c r="AW68" i="265" s="1"/>
  <c r="U67" i="265"/>
  <c r="U73" i="265" s="1"/>
  <c r="AB67" i="265" s="1"/>
  <c r="AL67" i="265" s="1"/>
  <c r="AW67" i="265" s="1"/>
  <c r="R67" i="265"/>
  <c r="R73" i="265" s="1"/>
  <c r="AA68" i="265" s="1"/>
  <c r="AK68" i="265" s="1"/>
  <c r="Q67" i="265"/>
  <c r="Q73" i="265" s="1"/>
  <c r="AA67" i="265" s="1"/>
  <c r="AK67" i="265" s="1"/>
  <c r="N67" i="265"/>
  <c r="N73" i="265" s="1"/>
  <c r="Z68" i="265" s="1"/>
  <c r="M67" i="265"/>
  <c r="M73" i="265" s="1"/>
  <c r="Z67" i="265" s="1"/>
  <c r="L67" i="265"/>
  <c r="H67" i="265"/>
  <c r="AI68" i="265" s="1"/>
  <c r="C67" i="265"/>
  <c r="AI67" i="265" s="1"/>
  <c r="BO61" i="265"/>
  <c r="BN61" i="265"/>
  <c r="BM61" i="265"/>
  <c r="BL61" i="265"/>
  <c r="BK61" i="265"/>
  <c r="BJ61" i="265"/>
  <c r="W61" i="265"/>
  <c r="V61" i="265"/>
  <c r="S61" i="265"/>
  <c r="R61" i="265"/>
  <c r="O61" i="265"/>
  <c r="N61" i="265"/>
  <c r="L61" i="265"/>
  <c r="BO60" i="265"/>
  <c r="BN60" i="265"/>
  <c r="BM60" i="265"/>
  <c r="BL60" i="265"/>
  <c r="BK60" i="265"/>
  <c r="BJ60" i="265"/>
  <c r="X60" i="265"/>
  <c r="U60" i="265"/>
  <c r="T60" i="265"/>
  <c r="Q60" i="265"/>
  <c r="P60" i="265"/>
  <c r="M60" i="265"/>
  <c r="L60" i="265"/>
  <c r="BO59" i="265"/>
  <c r="BN59" i="265"/>
  <c r="BM59" i="265"/>
  <c r="BL59" i="265"/>
  <c r="BK59" i="265"/>
  <c r="BJ59" i="265"/>
  <c r="X59" i="265"/>
  <c r="V59" i="265"/>
  <c r="T59" i="265"/>
  <c r="R59" i="265"/>
  <c r="P59" i="265"/>
  <c r="N59" i="265"/>
  <c r="L59" i="265"/>
  <c r="BO58" i="265"/>
  <c r="BN58" i="265"/>
  <c r="BM58" i="265"/>
  <c r="BL58" i="265"/>
  <c r="BK58" i="265"/>
  <c r="BJ58" i="265"/>
  <c r="W58" i="265"/>
  <c r="U58" i="265"/>
  <c r="S58" i="265"/>
  <c r="Q58" i="265"/>
  <c r="O58" i="265"/>
  <c r="M58" i="265"/>
  <c r="L58" i="265"/>
  <c r="BO57" i="265"/>
  <c r="BN57" i="265"/>
  <c r="BM57" i="265"/>
  <c r="BL57" i="265"/>
  <c r="BK57" i="265"/>
  <c r="BJ57" i="265"/>
  <c r="X57" i="265"/>
  <c r="X62" i="265" s="1"/>
  <c r="AB59" i="265" s="1"/>
  <c r="AL59" i="265" s="1"/>
  <c r="AW59" i="265" s="1"/>
  <c r="W57" i="265"/>
  <c r="W62" i="265" s="1"/>
  <c r="AB58" i="265" s="1"/>
  <c r="AL58" i="265" s="1"/>
  <c r="AW58" i="265" s="1"/>
  <c r="T57" i="265"/>
  <c r="T62" i="265" s="1"/>
  <c r="AA59" i="265" s="1"/>
  <c r="AK59" i="265" s="1"/>
  <c r="S57" i="265"/>
  <c r="S62" i="265" s="1"/>
  <c r="AA58" i="265" s="1"/>
  <c r="AK58" i="265" s="1"/>
  <c r="P57" i="265"/>
  <c r="P62" i="265" s="1"/>
  <c r="Z59" i="265" s="1"/>
  <c r="O57" i="265"/>
  <c r="O62" i="265" s="1"/>
  <c r="Z58" i="265" s="1"/>
  <c r="L57" i="265"/>
  <c r="H57" i="265"/>
  <c r="C57" i="265"/>
  <c r="BO56" i="265"/>
  <c r="BN56" i="265"/>
  <c r="BM56" i="265"/>
  <c r="BL56" i="265"/>
  <c r="BK56" i="265"/>
  <c r="BJ56" i="265"/>
  <c r="V56" i="265"/>
  <c r="V62" i="265" s="1"/>
  <c r="AB57" i="265" s="1"/>
  <c r="AL57" i="265" s="1"/>
  <c r="AW57" i="265" s="1"/>
  <c r="U56" i="265"/>
  <c r="U62" i="265" s="1"/>
  <c r="AB56" i="265" s="1"/>
  <c r="AL56" i="265" s="1"/>
  <c r="AW56" i="265" s="1"/>
  <c r="R56" i="265"/>
  <c r="R62" i="265" s="1"/>
  <c r="AA57" i="265" s="1"/>
  <c r="AK57" i="265" s="1"/>
  <c r="Q56" i="265"/>
  <c r="Q62" i="265" s="1"/>
  <c r="AA56" i="265" s="1"/>
  <c r="AK56" i="265" s="1"/>
  <c r="N56" i="265"/>
  <c r="N62" i="265" s="1"/>
  <c r="Z57" i="265" s="1"/>
  <c r="M56" i="265"/>
  <c r="M62" i="265" s="1"/>
  <c r="Z56" i="265" s="1"/>
  <c r="L56" i="265"/>
  <c r="H56" i="265"/>
  <c r="C56" i="265"/>
  <c r="BO50" i="265"/>
  <c r="BN50" i="265"/>
  <c r="BM50" i="265"/>
  <c r="BL50" i="265"/>
  <c r="BK50" i="265"/>
  <c r="BJ50" i="265"/>
  <c r="W50" i="265"/>
  <c r="V50" i="265"/>
  <c r="S50" i="265"/>
  <c r="R50" i="265"/>
  <c r="O50" i="265"/>
  <c r="N50" i="265"/>
  <c r="L50" i="265"/>
  <c r="BO49" i="265"/>
  <c r="BN49" i="265"/>
  <c r="BM49" i="265"/>
  <c r="BL49" i="265"/>
  <c r="BK49" i="265"/>
  <c r="BJ49" i="265"/>
  <c r="X49" i="265"/>
  <c r="U49" i="265"/>
  <c r="T49" i="265"/>
  <c r="Q49" i="265"/>
  <c r="P49" i="265"/>
  <c r="M49" i="265"/>
  <c r="L49" i="265"/>
  <c r="BO48" i="265"/>
  <c r="BN48" i="265"/>
  <c r="BM48" i="265"/>
  <c r="BL48" i="265"/>
  <c r="BK48" i="265"/>
  <c r="BJ48" i="265"/>
  <c r="X48" i="265"/>
  <c r="V48" i="265"/>
  <c r="T48" i="265"/>
  <c r="R48" i="265"/>
  <c r="P48" i="265"/>
  <c r="N48" i="265"/>
  <c r="L48" i="265"/>
  <c r="BO47" i="265"/>
  <c r="BN47" i="265"/>
  <c r="BM47" i="265"/>
  <c r="BL47" i="265"/>
  <c r="BK47" i="265"/>
  <c r="BJ47" i="265"/>
  <c r="W47" i="265"/>
  <c r="U47" i="265"/>
  <c r="S47" i="265"/>
  <c r="Q47" i="265"/>
  <c r="O47" i="265"/>
  <c r="M47" i="265"/>
  <c r="L47" i="265"/>
  <c r="BO46" i="265"/>
  <c r="BN46" i="265"/>
  <c r="BM46" i="265"/>
  <c r="BL46" i="265"/>
  <c r="BK46" i="265"/>
  <c r="BJ46" i="265"/>
  <c r="X46" i="265"/>
  <c r="X51" i="265" s="1"/>
  <c r="AB48" i="265" s="1"/>
  <c r="AL48" i="265" s="1"/>
  <c r="AW48" i="265" s="1"/>
  <c r="W46" i="265"/>
  <c r="W51" i="265" s="1"/>
  <c r="AB47" i="265" s="1"/>
  <c r="AL47" i="265" s="1"/>
  <c r="AW47" i="265" s="1"/>
  <c r="T46" i="265"/>
  <c r="T51" i="265" s="1"/>
  <c r="AA48" i="265" s="1"/>
  <c r="AK48" i="265" s="1"/>
  <c r="S46" i="265"/>
  <c r="S51" i="265" s="1"/>
  <c r="AA47" i="265" s="1"/>
  <c r="AK47" i="265" s="1"/>
  <c r="P46" i="265"/>
  <c r="P51" i="265" s="1"/>
  <c r="Z48" i="265" s="1"/>
  <c r="O46" i="265"/>
  <c r="O51" i="265" s="1"/>
  <c r="Z47" i="265" s="1"/>
  <c r="L46" i="265"/>
  <c r="H46" i="265"/>
  <c r="AI48" i="265" s="1"/>
  <c r="C46" i="265"/>
  <c r="AI47" i="265" s="1"/>
  <c r="BO45" i="265"/>
  <c r="BN45" i="265"/>
  <c r="BM45" i="265"/>
  <c r="BL45" i="265"/>
  <c r="BK45" i="265"/>
  <c r="BJ45" i="265"/>
  <c r="V45" i="265"/>
  <c r="V51" i="265" s="1"/>
  <c r="AB46" i="265" s="1"/>
  <c r="AL46" i="265" s="1"/>
  <c r="AW46" i="265" s="1"/>
  <c r="U45" i="265"/>
  <c r="U51" i="265" s="1"/>
  <c r="AB45" i="265" s="1"/>
  <c r="AL45" i="265" s="1"/>
  <c r="AW45" i="265" s="1"/>
  <c r="R45" i="265"/>
  <c r="R51" i="265" s="1"/>
  <c r="AA46" i="265" s="1"/>
  <c r="AK46" i="265" s="1"/>
  <c r="Q45" i="265"/>
  <c r="Q51" i="265" s="1"/>
  <c r="AA45" i="265" s="1"/>
  <c r="AK45" i="265" s="1"/>
  <c r="N45" i="265"/>
  <c r="N51" i="265" s="1"/>
  <c r="Z46" i="265" s="1"/>
  <c r="M45" i="265"/>
  <c r="M51" i="265" s="1"/>
  <c r="Z45" i="265" s="1"/>
  <c r="L45" i="265"/>
  <c r="H45" i="265"/>
  <c r="AI46" i="265" s="1"/>
  <c r="C45" i="265"/>
  <c r="AI45" i="265" s="1"/>
  <c r="BO39" i="265"/>
  <c r="BN39" i="265"/>
  <c r="BM39" i="265"/>
  <c r="BL39" i="265"/>
  <c r="BK39" i="265"/>
  <c r="BJ39" i="265"/>
  <c r="W39" i="265"/>
  <c r="V39" i="265"/>
  <c r="S39" i="265"/>
  <c r="R39" i="265"/>
  <c r="O39" i="265"/>
  <c r="N39" i="265"/>
  <c r="L39" i="265"/>
  <c r="BO38" i="265"/>
  <c r="BN38" i="265"/>
  <c r="BM38" i="265"/>
  <c r="BL38" i="265"/>
  <c r="BK38" i="265"/>
  <c r="BJ38" i="265"/>
  <c r="X38" i="265"/>
  <c r="U38" i="265"/>
  <c r="T38" i="265"/>
  <c r="Q38" i="265"/>
  <c r="P38" i="265"/>
  <c r="M38" i="265"/>
  <c r="L38" i="265"/>
  <c r="BO37" i="265"/>
  <c r="BN37" i="265"/>
  <c r="BM37" i="265"/>
  <c r="BL37" i="265"/>
  <c r="BK37" i="265"/>
  <c r="BJ37" i="265"/>
  <c r="X37" i="265"/>
  <c r="V37" i="265"/>
  <c r="T37" i="265"/>
  <c r="R37" i="265"/>
  <c r="P37" i="265"/>
  <c r="N37" i="265"/>
  <c r="L37" i="265"/>
  <c r="BO36" i="265"/>
  <c r="BN36" i="265"/>
  <c r="BM36" i="265"/>
  <c r="BL36" i="265"/>
  <c r="BK36" i="265"/>
  <c r="BJ36" i="265"/>
  <c r="W36" i="265"/>
  <c r="U36" i="265"/>
  <c r="S36" i="265"/>
  <c r="Q36" i="265"/>
  <c r="O36" i="265"/>
  <c r="M36" i="265"/>
  <c r="L36" i="265"/>
  <c r="BO35" i="265"/>
  <c r="BN35" i="265"/>
  <c r="BM35" i="265"/>
  <c r="BL35" i="265"/>
  <c r="BK35" i="265"/>
  <c r="BJ35" i="265"/>
  <c r="X35" i="265"/>
  <c r="X40" i="265" s="1"/>
  <c r="AB37" i="265" s="1"/>
  <c r="AL37" i="265" s="1"/>
  <c r="AW37" i="265" s="1"/>
  <c r="W35" i="265"/>
  <c r="T35" i="265"/>
  <c r="T40" i="265" s="1"/>
  <c r="AA37" i="265" s="1"/>
  <c r="AK37" i="265" s="1"/>
  <c r="S35" i="265"/>
  <c r="P35" i="265"/>
  <c r="P40" i="265" s="1"/>
  <c r="Z37" i="265" s="1"/>
  <c r="O35" i="265"/>
  <c r="L35" i="265"/>
  <c r="H35" i="265"/>
  <c r="C35" i="265"/>
  <c r="BO34" i="265"/>
  <c r="BN34" i="265"/>
  <c r="BM34" i="265"/>
  <c r="BL34" i="265"/>
  <c r="BK34" i="265"/>
  <c r="BJ34" i="265"/>
  <c r="V34" i="265"/>
  <c r="V40" i="265" s="1"/>
  <c r="AB35" i="265" s="1"/>
  <c r="AL35" i="265" s="1"/>
  <c r="AW35" i="265" s="1"/>
  <c r="U34" i="265"/>
  <c r="U40" i="265" s="1"/>
  <c r="AB34" i="265" s="1"/>
  <c r="AL34" i="265" s="1"/>
  <c r="AW34" i="265" s="1"/>
  <c r="R34" i="265"/>
  <c r="R40" i="265" s="1"/>
  <c r="AA35" i="265" s="1"/>
  <c r="AK35" i="265" s="1"/>
  <c r="Q34" i="265"/>
  <c r="Q40" i="265" s="1"/>
  <c r="AA34" i="265" s="1"/>
  <c r="AK34" i="265" s="1"/>
  <c r="N34" i="265"/>
  <c r="N40" i="265" s="1"/>
  <c r="Z35" i="265" s="1"/>
  <c r="M34" i="265"/>
  <c r="M40" i="265" s="1"/>
  <c r="Z34" i="265" s="1"/>
  <c r="L34" i="265"/>
  <c r="H34" i="265"/>
  <c r="C34" i="265"/>
  <c r="BO28" i="265"/>
  <c r="BN28" i="265"/>
  <c r="BM28" i="265"/>
  <c r="BL28" i="265"/>
  <c r="BK28" i="265"/>
  <c r="BJ28" i="265"/>
  <c r="W28" i="265"/>
  <c r="V28" i="265"/>
  <c r="S28" i="265"/>
  <c r="R28" i="265"/>
  <c r="O28" i="265"/>
  <c r="N28" i="265"/>
  <c r="L28" i="265"/>
  <c r="BO27" i="265"/>
  <c r="BN27" i="265"/>
  <c r="BM27" i="265"/>
  <c r="BL27" i="265"/>
  <c r="BK27" i="265"/>
  <c r="BJ27" i="265"/>
  <c r="X27" i="265"/>
  <c r="U27" i="265"/>
  <c r="T27" i="265"/>
  <c r="Q27" i="265"/>
  <c r="P27" i="265"/>
  <c r="M27" i="265"/>
  <c r="L27" i="265"/>
  <c r="BO26" i="265"/>
  <c r="BN26" i="265"/>
  <c r="BM26" i="265"/>
  <c r="BL26" i="265"/>
  <c r="BK26" i="265"/>
  <c r="BJ26" i="265"/>
  <c r="X26" i="265"/>
  <c r="V26" i="265"/>
  <c r="T26" i="265"/>
  <c r="R26" i="265"/>
  <c r="P26" i="265"/>
  <c r="N26" i="265"/>
  <c r="L26" i="265"/>
  <c r="BO25" i="265"/>
  <c r="BN25" i="265"/>
  <c r="BM25" i="265"/>
  <c r="BL25" i="265"/>
  <c r="BK25" i="265"/>
  <c r="BJ25" i="265"/>
  <c r="W25" i="265"/>
  <c r="U25" i="265"/>
  <c r="S25" i="265"/>
  <c r="Q25" i="265"/>
  <c r="O25" i="265"/>
  <c r="M25" i="265"/>
  <c r="L25" i="265"/>
  <c r="BO24" i="265"/>
  <c r="BN24" i="265"/>
  <c r="BM24" i="265"/>
  <c r="BL24" i="265"/>
  <c r="BK24" i="265"/>
  <c r="BJ24" i="265"/>
  <c r="X24" i="265"/>
  <c r="X29" i="265" s="1"/>
  <c r="AB26" i="265" s="1"/>
  <c r="AL26" i="265" s="1"/>
  <c r="AW26" i="265" s="1"/>
  <c r="W24" i="265"/>
  <c r="W29" i="265" s="1"/>
  <c r="AB25" i="265" s="1"/>
  <c r="AL25" i="265" s="1"/>
  <c r="AW25" i="265" s="1"/>
  <c r="T24" i="265"/>
  <c r="T29" i="265" s="1"/>
  <c r="AA26" i="265" s="1"/>
  <c r="AK26" i="265" s="1"/>
  <c r="S24" i="265"/>
  <c r="S29" i="265" s="1"/>
  <c r="AA25" i="265" s="1"/>
  <c r="AK25" i="265" s="1"/>
  <c r="P24" i="265"/>
  <c r="P29" i="265" s="1"/>
  <c r="Z26" i="265" s="1"/>
  <c r="O24" i="265"/>
  <c r="O29" i="265" s="1"/>
  <c r="Z25" i="265" s="1"/>
  <c r="L24" i="265"/>
  <c r="H24" i="265"/>
  <c r="AI26" i="265" s="1"/>
  <c r="C24" i="265"/>
  <c r="AI25" i="265" s="1"/>
  <c r="BO23" i="265"/>
  <c r="BN23" i="265"/>
  <c r="BM23" i="265"/>
  <c r="BL23" i="265"/>
  <c r="BK23" i="265"/>
  <c r="BJ23" i="265"/>
  <c r="V23" i="265"/>
  <c r="V29" i="265" s="1"/>
  <c r="AB24" i="265" s="1"/>
  <c r="AL24" i="265" s="1"/>
  <c r="AW24" i="265" s="1"/>
  <c r="U23" i="265"/>
  <c r="U29" i="265" s="1"/>
  <c r="AB23" i="265" s="1"/>
  <c r="AL23" i="265" s="1"/>
  <c r="AW23" i="265" s="1"/>
  <c r="R23" i="265"/>
  <c r="R29" i="265" s="1"/>
  <c r="AA24" i="265" s="1"/>
  <c r="AK24" i="265" s="1"/>
  <c r="Q23" i="265"/>
  <c r="Q29" i="265" s="1"/>
  <c r="AA23" i="265" s="1"/>
  <c r="AK23" i="265" s="1"/>
  <c r="N23" i="265"/>
  <c r="N29" i="265" s="1"/>
  <c r="Z24" i="265" s="1"/>
  <c r="M23" i="265"/>
  <c r="M29" i="265" s="1"/>
  <c r="Z23" i="265" s="1"/>
  <c r="L23" i="265"/>
  <c r="H23" i="265"/>
  <c r="AI24" i="265" s="1"/>
  <c r="C23" i="265"/>
  <c r="AI23" i="265" s="1"/>
  <c r="BO17" i="265"/>
  <c r="BN17" i="265"/>
  <c r="BM17" i="265"/>
  <c r="BL17" i="265"/>
  <c r="BK17" i="265"/>
  <c r="BJ17" i="265"/>
  <c r="W17" i="265"/>
  <c r="V17" i="265"/>
  <c r="S17" i="265"/>
  <c r="R17" i="265"/>
  <c r="O17" i="265"/>
  <c r="N17" i="265"/>
  <c r="L17" i="265"/>
  <c r="BO16" i="265"/>
  <c r="BN16" i="265"/>
  <c r="BM16" i="265"/>
  <c r="BL16" i="265"/>
  <c r="BK16" i="265"/>
  <c r="BJ16" i="265"/>
  <c r="X16" i="265"/>
  <c r="U16" i="265"/>
  <c r="T16" i="265"/>
  <c r="Q16" i="265"/>
  <c r="P16" i="265"/>
  <c r="M16" i="265"/>
  <c r="L16" i="265"/>
  <c r="BO15" i="265"/>
  <c r="BN15" i="265"/>
  <c r="BM15" i="265"/>
  <c r="BL15" i="265"/>
  <c r="BK15" i="265"/>
  <c r="BJ15" i="265"/>
  <c r="X15" i="265"/>
  <c r="V15" i="265"/>
  <c r="T15" i="265"/>
  <c r="R15" i="265"/>
  <c r="P15" i="265"/>
  <c r="N15" i="265"/>
  <c r="L15" i="265"/>
  <c r="BO14" i="265"/>
  <c r="BN14" i="265"/>
  <c r="BM14" i="265"/>
  <c r="BL14" i="265"/>
  <c r="BK14" i="265"/>
  <c r="BJ14" i="265"/>
  <c r="W14" i="265"/>
  <c r="U14" i="265"/>
  <c r="S14" i="265"/>
  <c r="Q14" i="265"/>
  <c r="O14" i="265"/>
  <c r="M14" i="265"/>
  <c r="L14" i="265"/>
  <c r="BO13" i="265"/>
  <c r="BN13" i="265"/>
  <c r="BM13" i="265"/>
  <c r="BL13" i="265"/>
  <c r="BK13" i="265"/>
  <c r="BJ13" i="265"/>
  <c r="X13" i="265"/>
  <c r="W13" i="265"/>
  <c r="W18" i="265" s="1"/>
  <c r="AB14" i="265" s="1"/>
  <c r="AL14" i="265" s="1"/>
  <c r="AW14" i="265" s="1"/>
  <c r="T13" i="265"/>
  <c r="T18" i="265" s="1"/>
  <c r="AA15" i="265" s="1"/>
  <c r="AK15" i="265" s="1"/>
  <c r="S13" i="265"/>
  <c r="S18" i="265" s="1"/>
  <c r="AA14" i="265" s="1"/>
  <c r="AK14" i="265" s="1"/>
  <c r="P13" i="265"/>
  <c r="O13" i="265"/>
  <c r="O18" i="265" s="1"/>
  <c r="Z14" i="265" s="1"/>
  <c r="L13" i="265"/>
  <c r="H13" i="265"/>
  <c r="AI15" i="265" s="1"/>
  <c r="C13" i="265"/>
  <c r="BO12" i="265"/>
  <c r="BN12" i="265"/>
  <c r="BM12" i="265"/>
  <c r="BL12" i="265"/>
  <c r="BK12" i="265"/>
  <c r="BJ12" i="265"/>
  <c r="V12" i="265"/>
  <c r="V18" i="265" s="1"/>
  <c r="AB13" i="265" s="1"/>
  <c r="AL13" i="265" s="1"/>
  <c r="AW13" i="265" s="1"/>
  <c r="U12" i="265"/>
  <c r="U18" i="265" s="1"/>
  <c r="AB12" i="265" s="1"/>
  <c r="AL12" i="265" s="1"/>
  <c r="AW12" i="265" s="1"/>
  <c r="R12" i="265"/>
  <c r="R18" i="265" s="1"/>
  <c r="AA13" i="265" s="1"/>
  <c r="AK13" i="265" s="1"/>
  <c r="Q12" i="265"/>
  <c r="Q18" i="265" s="1"/>
  <c r="AA12" i="265" s="1"/>
  <c r="AK12" i="265" s="1"/>
  <c r="N12" i="265"/>
  <c r="N18" i="265" s="1"/>
  <c r="Z13" i="265" s="1"/>
  <c r="M12" i="265"/>
  <c r="M18" i="265" s="1"/>
  <c r="Z12" i="265" s="1"/>
  <c r="L12" i="265"/>
  <c r="H12" i="265"/>
  <c r="C12" i="265"/>
  <c r="BO94" i="264"/>
  <c r="BN94" i="264"/>
  <c r="BM94" i="264"/>
  <c r="BL94" i="264"/>
  <c r="BK94" i="264"/>
  <c r="BJ94" i="264"/>
  <c r="BO93" i="264"/>
  <c r="BN93" i="264"/>
  <c r="BM93" i="264"/>
  <c r="BL93" i="264"/>
  <c r="BK93" i="264"/>
  <c r="BJ93" i="264"/>
  <c r="BO92" i="264"/>
  <c r="BN92" i="264"/>
  <c r="BM92" i="264"/>
  <c r="BL92" i="264"/>
  <c r="BK92" i="264"/>
  <c r="BJ92" i="264"/>
  <c r="BO91" i="264"/>
  <c r="BN91" i="264"/>
  <c r="BM91" i="264"/>
  <c r="BL91" i="264"/>
  <c r="BK91" i="264"/>
  <c r="BJ91" i="264"/>
  <c r="BO90" i="264"/>
  <c r="BN90" i="264"/>
  <c r="BM90" i="264"/>
  <c r="BL90" i="264"/>
  <c r="BK90" i="264"/>
  <c r="BJ90" i="264"/>
  <c r="BO89" i="264"/>
  <c r="BN89" i="264"/>
  <c r="BM89" i="264"/>
  <c r="BL89" i="264"/>
  <c r="BK89" i="264"/>
  <c r="BJ89" i="264"/>
  <c r="C74" i="264"/>
  <c r="BO72" i="264"/>
  <c r="BN72" i="264"/>
  <c r="BM72" i="264"/>
  <c r="BL72" i="264"/>
  <c r="BK72" i="264"/>
  <c r="BJ72" i="264"/>
  <c r="W72" i="264"/>
  <c r="V72" i="264"/>
  <c r="S72" i="264"/>
  <c r="R72" i="264"/>
  <c r="O72" i="264"/>
  <c r="N72" i="264"/>
  <c r="L72" i="264"/>
  <c r="BO71" i="264"/>
  <c r="BN71" i="264"/>
  <c r="BM71" i="264"/>
  <c r="BL71" i="264"/>
  <c r="BK71" i="264"/>
  <c r="BJ71" i="264"/>
  <c r="X71" i="264"/>
  <c r="U71" i="264"/>
  <c r="T71" i="264"/>
  <c r="Q71" i="264"/>
  <c r="P71" i="264"/>
  <c r="M71" i="264"/>
  <c r="L71" i="264"/>
  <c r="BO70" i="264"/>
  <c r="BN70" i="264"/>
  <c r="BM70" i="264"/>
  <c r="BL70" i="264"/>
  <c r="BK70" i="264"/>
  <c r="BJ70" i="264"/>
  <c r="X70" i="264"/>
  <c r="V70" i="264"/>
  <c r="T70" i="264"/>
  <c r="R70" i="264"/>
  <c r="P70" i="264"/>
  <c r="N70" i="264"/>
  <c r="L70" i="264"/>
  <c r="BO69" i="264"/>
  <c r="BN69" i="264"/>
  <c r="BM69" i="264"/>
  <c r="BL69" i="264"/>
  <c r="BK69" i="264"/>
  <c r="BJ69" i="264"/>
  <c r="W69" i="264"/>
  <c r="U69" i="264"/>
  <c r="S69" i="264"/>
  <c r="Q69" i="264"/>
  <c r="O69" i="264"/>
  <c r="M69" i="264"/>
  <c r="L69" i="264"/>
  <c r="BO68" i="264"/>
  <c r="BN68" i="264"/>
  <c r="BM68" i="264"/>
  <c r="BL68" i="264"/>
  <c r="BK68" i="264"/>
  <c r="BJ68" i="264"/>
  <c r="X68" i="264"/>
  <c r="W68" i="264"/>
  <c r="T68" i="264"/>
  <c r="S68" i="264"/>
  <c r="P68" i="264"/>
  <c r="O68" i="264"/>
  <c r="L68" i="264"/>
  <c r="H68" i="264"/>
  <c r="AI70" i="264" s="1"/>
  <c r="C68" i="264"/>
  <c r="AI69" i="264" s="1"/>
  <c r="BO67" i="264"/>
  <c r="BN67" i="264"/>
  <c r="BM67" i="264"/>
  <c r="BL67" i="264"/>
  <c r="BK67" i="264"/>
  <c r="BJ67" i="264"/>
  <c r="V67" i="264"/>
  <c r="V73" i="264" s="1"/>
  <c r="AB68" i="264" s="1"/>
  <c r="AL68" i="264" s="1"/>
  <c r="AW68" i="264" s="1"/>
  <c r="U67" i="264"/>
  <c r="U73" i="264" s="1"/>
  <c r="AB67" i="264" s="1"/>
  <c r="AL67" i="264" s="1"/>
  <c r="AW67" i="264" s="1"/>
  <c r="R67" i="264"/>
  <c r="R73" i="264" s="1"/>
  <c r="AA68" i="264" s="1"/>
  <c r="AK68" i="264" s="1"/>
  <c r="Q67" i="264"/>
  <c r="Q73" i="264" s="1"/>
  <c r="AA67" i="264" s="1"/>
  <c r="AK67" i="264" s="1"/>
  <c r="N67" i="264"/>
  <c r="N73" i="264" s="1"/>
  <c r="Z68" i="264" s="1"/>
  <c r="M67" i="264"/>
  <c r="M73" i="264" s="1"/>
  <c r="Z67" i="264" s="1"/>
  <c r="L67" i="264"/>
  <c r="H67" i="264"/>
  <c r="AI68" i="264" s="1"/>
  <c r="C67" i="264"/>
  <c r="AI67" i="264" s="1"/>
  <c r="BO61" i="264"/>
  <c r="BN61" i="264"/>
  <c r="BM61" i="264"/>
  <c r="BL61" i="264"/>
  <c r="BK61" i="264"/>
  <c r="BJ61" i="264"/>
  <c r="W61" i="264"/>
  <c r="V61" i="264"/>
  <c r="S61" i="264"/>
  <c r="R61" i="264"/>
  <c r="O61" i="264"/>
  <c r="N61" i="264"/>
  <c r="L61" i="264"/>
  <c r="BO60" i="264"/>
  <c r="BN60" i="264"/>
  <c r="BM60" i="264"/>
  <c r="BL60" i="264"/>
  <c r="BK60" i="264"/>
  <c r="BJ60" i="264"/>
  <c r="X60" i="264"/>
  <c r="U60" i="264"/>
  <c r="T60" i="264"/>
  <c r="Q60" i="264"/>
  <c r="P60" i="264"/>
  <c r="M60" i="264"/>
  <c r="L60" i="264"/>
  <c r="BO59" i="264"/>
  <c r="BN59" i="264"/>
  <c r="BM59" i="264"/>
  <c r="BL59" i="264"/>
  <c r="BK59" i="264"/>
  <c r="BJ59" i="264"/>
  <c r="X59" i="264"/>
  <c r="V59" i="264"/>
  <c r="T59" i="264"/>
  <c r="R59" i="264"/>
  <c r="P59" i="264"/>
  <c r="N59" i="264"/>
  <c r="L59" i="264"/>
  <c r="BO58" i="264"/>
  <c r="BN58" i="264"/>
  <c r="BM58" i="264"/>
  <c r="BL58" i="264"/>
  <c r="BK58" i="264"/>
  <c r="BJ58" i="264"/>
  <c r="W58" i="264"/>
  <c r="U58" i="264"/>
  <c r="S58" i="264"/>
  <c r="Q58" i="264"/>
  <c r="O58" i="264"/>
  <c r="M58" i="264"/>
  <c r="L58" i="264"/>
  <c r="BO57" i="264"/>
  <c r="BN57" i="264"/>
  <c r="BM57" i="264"/>
  <c r="BL57" i="264"/>
  <c r="BK57" i="264"/>
  <c r="BJ57" i="264"/>
  <c r="X57" i="264"/>
  <c r="X62" i="264" s="1"/>
  <c r="AB59" i="264" s="1"/>
  <c r="AL59" i="264" s="1"/>
  <c r="AW59" i="264" s="1"/>
  <c r="W57" i="264"/>
  <c r="W62" i="264" s="1"/>
  <c r="AB58" i="264" s="1"/>
  <c r="AL58" i="264" s="1"/>
  <c r="AW58" i="264" s="1"/>
  <c r="T57" i="264"/>
  <c r="T62" i="264" s="1"/>
  <c r="AA59" i="264" s="1"/>
  <c r="AK59" i="264" s="1"/>
  <c r="S57" i="264"/>
  <c r="S62" i="264" s="1"/>
  <c r="AA58" i="264" s="1"/>
  <c r="AK58" i="264" s="1"/>
  <c r="P57" i="264"/>
  <c r="P62" i="264" s="1"/>
  <c r="Z59" i="264" s="1"/>
  <c r="O57" i="264"/>
  <c r="O62" i="264" s="1"/>
  <c r="Z58" i="264" s="1"/>
  <c r="L57" i="264"/>
  <c r="H57" i="264"/>
  <c r="C57" i="264"/>
  <c r="BO56" i="264"/>
  <c r="BN56" i="264"/>
  <c r="BM56" i="264"/>
  <c r="BL56" i="264"/>
  <c r="BK56" i="264"/>
  <c r="BJ56" i="264"/>
  <c r="V56" i="264"/>
  <c r="V62" i="264" s="1"/>
  <c r="AB57" i="264" s="1"/>
  <c r="AL57" i="264" s="1"/>
  <c r="AW57" i="264" s="1"/>
  <c r="U56" i="264"/>
  <c r="U62" i="264" s="1"/>
  <c r="AB56" i="264" s="1"/>
  <c r="AL56" i="264" s="1"/>
  <c r="AW56" i="264" s="1"/>
  <c r="R56" i="264"/>
  <c r="R62" i="264" s="1"/>
  <c r="AA57" i="264" s="1"/>
  <c r="AK57" i="264" s="1"/>
  <c r="Q56" i="264"/>
  <c r="Q62" i="264" s="1"/>
  <c r="AA56" i="264" s="1"/>
  <c r="AK56" i="264" s="1"/>
  <c r="N56" i="264"/>
  <c r="N62" i="264" s="1"/>
  <c r="Z57" i="264" s="1"/>
  <c r="M56" i="264"/>
  <c r="M62" i="264" s="1"/>
  <c r="Z56" i="264" s="1"/>
  <c r="L56" i="264"/>
  <c r="H56" i="264"/>
  <c r="C56" i="264"/>
  <c r="BO50" i="264"/>
  <c r="BN50" i="264"/>
  <c r="BM50" i="264"/>
  <c r="BL50" i="264"/>
  <c r="BK50" i="264"/>
  <c r="BJ50" i="264"/>
  <c r="W50" i="264"/>
  <c r="V50" i="264"/>
  <c r="S50" i="264"/>
  <c r="R50" i="264"/>
  <c r="O50" i="264"/>
  <c r="N50" i="264"/>
  <c r="L50" i="264"/>
  <c r="BO49" i="264"/>
  <c r="BN49" i="264"/>
  <c r="BM49" i="264"/>
  <c r="BL49" i="264"/>
  <c r="BK49" i="264"/>
  <c r="BJ49" i="264"/>
  <c r="X49" i="264"/>
  <c r="U49" i="264"/>
  <c r="T49" i="264"/>
  <c r="Q49" i="264"/>
  <c r="P49" i="264"/>
  <c r="M49" i="264"/>
  <c r="L49" i="264"/>
  <c r="BO48" i="264"/>
  <c r="BN48" i="264"/>
  <c r="BM48" i="264"/>
  <c r="BL48" i="264"/>
  <c r="BK48" i="264"/>
  <c r="BJ48" i="264"/>
  <c r="X48" i="264"/>
  <c r="V48" i="264"/>
  <c r="T48" i="264"/>
  <c r="R48" i="264"/>
  <c r="P48" i="264"/>
  <c r="N48" i="264"/>
  <c r="L48" i="264"/>
  <c r="BO47" i="264"/>
  <c r="BN47" i="264"/>
  <c r="BM47" i="264"/>
  <c r="BL47" i="264"/>
  <c r="BK47" i="264"/>
  <c r="BJ47" i="264"/>
  <c r="W47" i="264"/>
  <c r="U47" i="264"/>
  <c r="S47" i="264"/>
  <c r="Q47" i="264"/>
  <c r="O47" i="264"/>
  <c r="M47" i="264"/>
  <c r="L47" i="264"/>
  <c r="BO46" i="264"/>
  <c r="BN46" i="264"/>
  <c r="BM46" i="264"/>
  <c r="BL46" i="264"/>
  <c r="BK46" i="264"/>
  <c r="BJ46" i="264"/>
  <c r="X46" i="264"/>
  <c r="X51" i="264" s="1"/>
  <c r="AB48" i="264" s="1"/>
  <c r="AL48" i="264" s="1"/>
  <c r="AW48" i="264" s="1"/>
  <c r="W46" i="264"/>
  <c r="W51" i="264" s="1"/>
  <c r="AB47" i="264" s="1"/>
  <c r="AL47" i="264" s="1"/>
  <c r="AW47" i="264" s="1"/>
  <c r="T46" i="264"/>
  <c r="T51" i="264" s="1"/>
  <c r="AA48" i="264" s="1"/>
  <c r="AK48" i="264" s="1"/>
  <c r="S46" i="264"/>
  <c r="S51" i="264" s="1"/>
  <c r="AA47" i="264" s="1"/>
  <c r="AK47" i="264" s="1"/>
  <c r="P46" i="264"/>
  <c r="P51" i="264" s="1"/>
  <c r="Z48" i="264" s="1"/>
  <c r="O46" i="264"/>
  <c r="O51" i="264" s="1"/>
  <c r="Z47" i="264" s="1"/>
  <c r="L46" i="264"/>
  <c r="H46" i="264"/>
  <c r="AI48" i="264" s="1"/>
  <c r="C46" i="264"/>
  <c r="AI47" i="264" s="1"/>
  <c r="BO45" i="264"/>
  <c r="BN45" i="264"/>
  <c r="BM45" i="264"/>
  <c r="BL45" i="264"/>
  <c r="BK45" i="264"/>
  <c r="BJ45" i="264"/>
  <c r="V45" i="264"/>
  <c r="V51" i="264" s="1"/>
  <c r="AB46" i="264" s="1"/>
  <c r="AL46" i="264" s="1"/>
  <c r="AW46" i="264" s="1"/>
  <c r="U45" i="264"/>
  <c r="U51" i="264" s="1"/>
  <c r="AB45" i="264" s="1"/>
  <c r="AL45" i="264" s="1"/>
  <c r="AW45" i="264" s="1"/>
  <c r="R45" i="264"/>
  <c r="R51" i="264" s="1"/>
  <c r="AA46" i="264" s="1"/>
  <c r="AK46" i="264" s="1"/>
  <c r="Q45" i="264"/>
  <c r="Q51" i="264" s="1"/>
  <c r="AA45" i="264" s="1"/>
  <c r="AK45" i="264" s="1"/>
  <c r="N45" i="264"/>
  <c r="N51" i="264" s="1"/>
  <c r="Z46" i="264" s="1"/>
  <c r="M45" i="264"/>
  <c r="M51" i="264" s="1"/>
  <c r="Z45" i="264" s="1"/>
  <c r="L45" i="264"/>
  <c r="H45" i="264"/>
  <c r="AI46" i="264" s="1"/>
  <c r="C45" i="264"/>
  <c r="BO39" i="264"/>
  <c r="BN39" i="264"/>
  <c r="BM39" i="264"/>
  <c r="BL39" i="264"/>
  <c r="BK39" i="264"/>
  <c r="BJ39" i="264"/>
  <c r="W39" i="264"/>
  <c r="V39" i="264"/>
  <c r="S39" i="264"/>
  <c r="R39" i="264"/>
  <c r="O39" i="264"/>
  <c r="N39" i="264"/>
  <c r="L39" i="264"/>
  <c r="BO38" i="264"/>
  <c r="BN38" i="264"/>
  <c r="BM38" i="264"/>
  <c r="BL38" i="264"/>
  <c r="BK38" i="264"/>
  <c r="BJ38" i="264"/>
  <c r="X38" i="264"/>
  <c r="U38" i="264"/>
  <c r="T38" i="264"/>
  <c r="Q38" i="264"/>
  <c r="P38" i="264"/>
  <c r="M38" i="264"/>
  <c r="L38" i="264"/>
  <c r="BO37" i="264"/>
  <c r="BN37" i="264"/>
  <c r="BM37" i="264"/>
  <c r="BL37" i="264"/>
  <c r="BK37" i="264"/>
  <c r="BJ37" i="264"/>
  <c r="X37" i="264"/>
  <c r="V37" i="264"/>
  <c r="T37" i="264"/>
  <c r="R37" i="264"/>
  <c r="P37" i="264"/>
  <c r="N37" i="264"/>
  <c r="L37" i="264"/>
  <c r="BO36" i="264"/>
  <c r="BN36" i="264"/>
  <c r="BM36" i="264"/>
  <c r="BL36" i="264"/>
  <c r="BK36" i="264"/>
  <c r="BJ36" i="264"/>
  <c r="W36" i="264"/>
  <c r="U36" i="264"/>
  <c r="S36" i="264"/>
  <c r="Q36" i="264"/>
  <c r="O36" i="264"/>
  <c r="M36" i="264"/>
  <c r="L36" i="264"/>
  <c r="BO35" i="264"/>
  <c r="BN35" i="264"/>
  <c r="BM35" i="264"/>
  <c r="BL35" i="264"/>
  <c r="BK35" i="264"/>
  <c r="BJ35" i="264"/>
  <c r="X35" i="264"/>
  <c r="X40" i="264" s="1"/>
  <c r="AB37" i="264" s="1"/>
  <c r="AL37" i="264" s="1"/>
  <c r="AW37" i="264" s="1"/>
  <c r="W35" i="264"/>
  <c r="W40" i="264" s="1"/>
  <c r="AB36" i="264" s="1"/>
  <c r="AL36" i="264" s="1"/>
  <c r="AW36" i="264" s="1"/>
  <c r="T35" i="264"/>
  <c r="T40" i="264" s="1"/>
  <c r="AA37" i="264" s="1"/>
  <c r="AK37" i="264" s="1"/>
  <c r="S35" i="264"/>
  <c r="S40" i="264" s="1"/>
  <c r="AA36" i="264" s="1"/>
  <c r="AK36" i="264" s="1"/>
  <c r="P35" i="264"/>
  <c r="P40" i="264" s="1"/>
  <c r="Z37" i="264" s="1"/>
  <c r="O35" i="264"/>
  <c r="O40" i="264" s="1"/>
  <c r="Z36" i="264" s="1"/>
  <c r="L35" i="264"/>
  <c r="H35" i="264"/>
  <c r="C35" i="264"/>
  <c r="BO34" i="264"/>
  <c r="BN34" i="264"/>
  <c r="BM34" i="264"/>
  <c r="BL34" i="264"/>
  <c r="BK34" i="264"/>
  <c r="BJ34" i="264"/>
  <c r="V34" i="264"/>
  <c r="V40" i="264" s="1"/>
  <c r="AB35" i="264" s="1"/>
  <c r="AL35" i="264" s="1"/>
  <c r="AW35" i="264" s="1"/>
  <c r="U34" i="264"/>
  <c r="U40" i="264" s="1"/>
  <c r="AB34" i="264" s="1"/>
  <c r="AL34" i="264" s="1"/>
  <c r="AW34" i="264" s="1"/>
  <c r="R34" i="264"/>
  <c r="R40" i="264" s="1"/>
  <c r="AA35" i="264" s="1"/>
  <c r="AK35" i="264" s="1"/>
  <c r="Q34" i="264"/>
  <c r="Q40" i="264" s="1"/>
  <c r="AA34" i="264" s="1"/>
  <c r="AK34" i="264" s="1"/>
  <c r="N34" i="264"/>
  <c r="N40" i="264" s="1"/>
  <c r="Z35" i="264" s="1"/>
  <c r="M34" i="264"/>
  <c r="M40" i="264" s="1"/>
  <c r="Z34" i="264" s="1"/>
  <c r="L34" i="264"/>
  <c r="H34" i="264"/>
  <c r="C34" i="264"/>
  <c r="BO28" i="264"/>
  <c r="BN28" i="264"/>
  <c r="BM28" i="264"/>
  <c r="BL28" i="264"/>
  <c r="BK28" i="264"/>
  <c r="BJ28" i="264"/>
  <c r="W28" i="264"/>
  <c r="V28" i="264"/>
  <c r="S28" i="264"/>
  <c r="R28" i="264"/>
  <c r="O28" i="264"/>
  <c r="N28" i="264"/>
  <c r="L28" i="264"/>
  <c r="BO27" i="264"/>
  <c r="BN27" i="264"/>
  <c r="BM27" i="264"/>
  <c r="BL27" i="264"/>
  <c r="BK27" i="264"/>
  <c r="BJ27" i="264"/>
  <c r="X27" i="264"/>
  <c r="U27" i="264"/>
  <c r="T27" i="264"/>
  <c r="Q27" i="264"/>
  <c r="P27" i="264"/>
  <c r="M27" i="264"/>
  <c r="L27" i="264"/>
  <c r="BO26" i="264"/>
  <c r="BN26" i="264"/>
  <c r="BM26" i="264"/>
  <c r="BL26" i="264"/>
  <c r="BK26" i="264"/>
  <c r="BJ26" i="264"/>
  <c r="X26" i="264"/>
  <c r="V26" i="264"/>
  <c r="T26" i="264"/>
  <c r="R26" i="264"/>
  <c r="P26" i="264"/>
  <c r="N26" i="264"/>
  <c r="L26" i="264"/>
  <c r="BO25" i="264"/>
  <c r="BN25" i="264"/>
  <c r="BM25" i="264"/>
  <c r="BL25" i="264"/>
  <c r="BK25" i="264"/>
  <c r="BJ25" i="264"/>
  <c r="W25" i="264"/>
  <c r="U25" i="264"/>
  <c r="S25" i="264"/>
  <c r="Q25" i="264"/>
  <c r="O25" i="264"/>
  <c r="M25" i="264"/>
  <c r="L25" i="264"/>
  <c r="BO24" i="264"/>
  <c r="BN24" i="264"/>
  <c r="BM24" i="264"/>
  <c r="BL24" i="264"/>
  <c r="BK24" i="264"/>
  <c r="BJ24" i="264"/>
  <c r="X24" i="264"/>
  <c r="X29" i="264" s="1"/>
  <c r="AB26" i="264" s="1"/>
  <c r="AL26" i="264" s="1"/>
  <c r="AW26" i="264" s="1"/>
  <c r="W24" i="264"/>
  <c r="W29" i="264" s="1"/>
  <c r="AB25" i="264" s="1"/>
  <c r="AL25" i="264" s="1"/>
  <c r="AW25" i="264" s="1"/>
  <c r="T24" i="264"/>
  <c r="T29" i="264" s="1"/>
  <c r="AA26" i="264" s="1"/>
  <c r="AK26" i="264" s="1"/>
  <c r="S24" i="264"/>
  <c r="S29" i="264" s="1"/>
  <c r="AA25" i="264" s="1"/>
  <c r="AK25" i="264" s="1"/>
  <c r="P24" i="264"/>
  <c r="P29" i="264" s="1"/>
  <c r="Z26" i="264" s="1"/>
  <c r="O24" i="264"/>
  <c r="O29" i="264" s="1"/>
  <c r="Z25" i="264" s="1"/>
  <c r="L24" i="264"/>
  <c r="H24" i="264"/>
  <c r="AI26" i="264" s="1"/>
  <c r="C24" i="264"/>
  <c r="AI25" i="264" s="1"/>
  <c r="BO23" i="264"/>
  <c r="BN23" i="264"/>
  <c r="BM23" i="264"/>
  <c r="BL23" i="264"/>
  <c r="BK23" i="264"/>
  <c r="BJ23" i="264"/>
  <c r="BP23" i="264" s="1"/>
  <c r="V23" i="264"/>
  <c r="V29" i="264" s="1"/>
  <c r="AB24" i="264" s="1"/>
  <c r="AL24" i="264" s="1"/>
  <c r="AW24" i="264" s="1"/>
  <c r="U23" i="264"/>
  <c r="U29" i="264" s="1"/>
  <c r="AB23" i="264" s="1"/>
  <c r="AL23" i="264" s="1"/>
  <c r="AW23" i="264" s="1"/>
  <c r="R23" i="264"/>
  <c r="R29" i="264" s="1"/>
  <c r="AA24" i="264" s="1"/>
  <c r="AK24" i="264" s="1"/>
  <c r="Q23" i="264"/>
  <c r="Q29" i="264" s="1"/>
  <c r="AA23" i="264" s="1"/>
  <c r="AK23" i="264" s="1"/>
  <c r="N23" i="264"/>
  <c r="N29" i="264" s="1"/>
  <c r="Z24" i="264" s="1"/>
  <c r="M23" i="264"/>
  <c r="M29" i="264" s="1"/>
  <c r="Z23" i="264" s="1"/>
  <c r="L23" i="264"/>
  <c r="H23" i="264"/>
  <c r="AI24" i="264" s="1"/>
  <c r="C23" i="264"/>
  <c r="AI23" i="264" s="1"/>
  <c r="BO17" i="264"/>
  <c r="BN17" i="264"/>
  <c r="BM17" i="264"/>
  <c r="BL17" i="264"/>
  <c r="BK17" i="264"/>
  <c r="BJ17" i="264"/>
  <c r="W17" i="264"/>
  <c r="V17" i="264"/>
  <c r="S17" i="264"/>
  <c r="R17" i="264"/>
  <c r="O17" i="264"/>
  <c r="N17" i="264"/>
  <c r="L17" i="264"/>
  <c r="BO16" i="264"/>
  <c r="BN16" i="264"/>
  <c r="BM16" i="264"/>
  <c r="BL16" i="264"/>
  <c r="BK16" i="264"/>
  <c r="BJ16" i="264"/>
  <c r="X16" i="264"/>
  <c r="U16" i="264"/>
  <c r="T16" i="264"/>
  <c r="Q16" i="264"/>
  <c r="P16" i="264"/>
  <c r="M16" i="264"/>
  <c r="L16" i="264"/>
  <c r="BO15" i="264"/>
  <c r="BN15" i="264"/>
  <c r="BM15" i="264"/>
  <c r="BL15" i="264"/>
  <c r="BK15" i="264"/>
  <c r="BJ15" i="264"/>
  <c r="X15" i="264"/>
  <c r="V15" i="264"/>
  <c r="T15" i="264"/>
  <c r="R15" i="264"/>
  <c r="P15" i="264"/>
  <c r="N15" i="264"/>
  <c r="L15" i="264"/>
  <c r="BO14" i="264"/>
  <c r="BN14" i="264"/>
  <c r="BM14" i="264"/>
  <c r="BL14" i="264"/>
  <c r="BK14" i="264"/>
  <c r="BJ14" i="264"/>
  <c r="W14" i="264"/>
  <c r="U14" i="264"/>
  <c r="S14" i="264"/>
  <c r="Q14" i="264"/>
  <c r="O14" i="264"/>
  <c r="M14" i="264"/>
  <c r="L14" i="264"/>
  <c r="BO13" i="264"/>
  <c r="BN13" i="264"/>
  <c r="BM13" i="264"/>
  <c r="BL13" i="264"/>
  <c r="BK13" i="264"/>
  <c r="BJ13" i="264"/>
  <c r="X13" i="264"/>
  <c r="X18" i="264" s="1"/>
  <c r="AB15" i="264" s="1"/>
  <c r="AL15" i="264" s="1"/>
  <c r="AW15" i="264" s="1"/>
  <c r="W13" i="264"/>
  <c r="W18" i="264" s="1"/>
  <c r="AB14" i="264" s="1"/>
  <c r="AL14" i="264" s="1"/>
  <c r="AW14" i="264" s="1"/>
  <c r="T13" i="264"/>
  <c r="T18" i="264" s="1"/>
  <c r="AA15" i="264" s="1"/>
  <c r="AK15" i="264" s="1"/>
  <c r="S13" i="264"/>
  <c r="S18" i="264" s="1"/>
  <c r="AA14" i="264" s="1"/>
  <c r="AK14" i="264" s="1"/>
  <c r="P13" i="264"/>
  <c r="P18" i="264" s="1"/>
  <c r="Z15" i="264" s="1"/>
  <c r="O13" i="264"/>
  <c r="O18" i="264" s="1"/>
  <c r="Z14" i="264" s="1"/>
  <c r="L13" i="264"/>
  <c r="H13" i="264"/>
  <c r="C13" i="264"/>
  <c r="BO12" i="264"/>
  <c r="BN12" i="264"/>
  <c r="BM12" i="264"/>
  <c r="BL12" i="264"/>
  <c r="BK12" i="264"/>
  <c r="BJ12" i="264"/>
  <c r="V12" i="264"/>
  <c r="V18" i="264" s="1"/>
  <c r="AB13" i="264" s="1"/>
  <c r="AL13" i="264" s="1"/>
  <c r="AW13" i="264" s="1"/>
  <c r="U12" i="264"/>
  <c r="U18" i="264" s="1"/>
  <c r="AB12" i="264" s="1"/>
  <c r="AL12" i="264" s="1"/>
  <c r="AW12" i="264" s="1"/>
  <c r="R12" i="264"/>
  <c r="R18" i="264" s="1"/>
  <c r="AA13" i="264" s="1"/>
  <c r="AK13" i="264" s="1"/>
  <c r="Q12" i="264"/>
  <c r="Q18" i="264" s="1"/>
  <c r="AA12" i="264" s="1"/>
  <c r="AK12" i="264" s="1"/>
  <c r="N12" i="264"/>
  <c r="N18" i="264" s="1"/>
  <c r="Z13" i="264" s="1"/>
  <c r="M12" i="264"/>
  <c r="M18" i="264" s="1"/>
  <c r="Z12" i="264" s="1"/>
  <c r="L12" i="264"/>
  <c r="H12" i="264"/>
  <c r="C12" i="264"/>
  <c r="BO94" i="263"/>
  <c r="BN94" i="263"/>
  <c r="BM94" i="263"/>
  <c r="BL94" i="263"/>
  <c r="BK94" i="263"/>
  <c r="BJ94" i="263"/>
  <c r="BO93" i="263"/>
  <c r="BN93" i="263"/>
  <c r="BM93" i="263"/>
  <c r="BL93" i="263"/>
  <c r="BK93" i="263"/>
  <c r="BJ93" i="263"/>
  <c r="BO92" i="263"/>
  <c r="BN92" i="263"/>
  <c r="BM92" i="263"/>
  <c r="BL92" i="263"/>
  <c r="BK92" i="263"/>
  <c r="BJ92" i="263"/>
  <c r="BO91" i="263"/>
  <c r="BN91" i="263"/>
  <c r="BM91" i="263"/>
  <c r="BL91" i="263"/>
  <c r="BK91" i="263"/>
  <c r="BJ91" i="263"/>
  <c r="BO90" i="263"/>
  <c r="BN90" i="263"/>
  <c r="BM90" i="263"/>
  <c r="BL90" i="263"/>
  <c r="BK90" i="263"/>
  <c r="BJ90" i="263"/>
  <c r="BO89" i="263"/>
  <c r="BN89" i="263"/>
  <c r="BM89" i="263"/>
  <c r="BL89" i="263"/>
  <c r="BK89" i="263"/>
  <c r="BJ89" i="263"/>
  <c r="C74" i="263"/>
  <c r="BO72" i="263"/>
  <c r="BN72" i="263"/>
  <c r="BM72" i="263"/>
  <c r="BL72" i="263"/>
  <c r="BK72" i="263"/>
  <c r="BJ72" i="263"/>
  <c r="W72" i="263"/>
  <c r="V72" i="263"/>
  <c r="S72" i="263"/>
  <c r="R72" i="263"/>
  <c r="O72" i="263"/>
  <c r="N72" i="263"/>
  <c r="L72" i="263"/>
  <c r="BO71" i="263"/>
  <c r="BN71" i="263"/>
  <c r="BM71" i="263"/>
  <c r="BL71" i="263"/>
  <c r="BK71" i="263"/>
  <c r="BJ71" i="263"/>
  <c r="X71" i="263"/>
  <c r="U71" i="263"/>
  <c r="T71" i="263"/>
  <c r="Q71" i="263"/>
  <c r="P71" i="263"/>
  <c r="M71" i="263"/>
  <c r="L71" i="263"/>
  <c r="BO70" i="263"/>
  <c r="BN70" i="263"/>
  <c r="BM70" i="263"/>
  <c r="BL70" i="263"/>
  <c r="BK70" i="263"/>
  <c r="BJ70" i="263"/>
  <c r="X70" i="263"/>
  <c r="V70" i="263"/>
  <c r="T70" i="263"/>
  <c r="R70" i="263"/>
  <c r="P70" i="263"/>
  <c r="N70" i="263"/>
  <c r="L70" i="263"/>
  <c r="BO69" i="263"/>
  <c r="BN69" i="263"/>
  <c r="BM69" i="263"/>
  <c r="BL69" i="263"/>
  <c r="BK69" i="263"/>
  <c r="BJ69" i="263"/>
  <c r="W69" i="263"/>
  <c r="U69" i="263"/>
  <c r="S69" i="263"/>
  <c r="Q69" i="263"/>
  <c r="O69" i="263"/>
  <c r="M69" i="263"/>
  <c r="L69" i="263"/>
  <c r="BO68" i="263"/>
  <c r="BN68" i="263"/>
  <c r="BM68" i="263"/>
  <c r="BL68" i="263"/>
  <c r="BK68" i="263"/>
  <c r="BJ68" i="263"/>
  <c r="X68" i="263"/>
  <c r="W68" i="263"/>
  <c r="T68" i="263"/>
  <c r="S68" i="263"/>
  <c r="P68" i="263"/>
  <c r="O68" i="263"/>
  <c r="L68" i="263"/>
  <c r="H68" i="263"/>
  <c r="AI70" i="263" s="1"/>
  <c r="C68" i="263"/>
  <c r="BO67" i="263"/>
  <c r="BN67" i="263"/>
  <c r="BM67" i="263"/>
  <c r="BL67" i="263"/>
  <c r="BK67" i="263"/>
  <c r="BJ67" i="263"/>
  <c r="V67" i="263"/>
  <c r="V73" i="263" s="1"/>
  <c r="AB68" i="263" s="1"/>
  <c r="AL68" i="263" s="1"/>
  <c r="AW68" i="263" s="1"/>
  <c r="U67" i="263"/>
  <c r="U73" i="263" s="1"/>
  <c r="AB67" i="263" s="1"/>
  <c r="AL67" i="263" s="1"/>
  <c r="AW67" i="263" s="1"/>
  <c r="R67" i="263"/>
  <c r="R73" i="263" s="1"/>
  <c r="AA68" i="263" s="1"/>
  <c r="AK68" i="263" s="1"/>
  <c r="Q67" i="263"/>
  <c r="Q73" i="263" s="1"/>
  <c r="AA67" i="263" s="1"/>
  <c r="AK67" i="263" s="1"/>
  <c r="N67" i="263"/>
  <c r="N73" i="263" s="1"/>
  <c r="Z68" i="263" s="1"/>
  <c r="M67" i="263"/>
  <c r="M73" i="263" s="1"/>
  <c r="Z67" i="263" s="1"/>
  <c r="L67" i="263"/>
  <c r="H67" i="263"/>
  <c r="AI68" i="263" s="1"/>
  <c r="C67" i="263"/>
  <c r="AI67" i="263" s="1"/>
  <c r="BO61" i="263"/>
  <c r="BN61" i="263"/>
  <c r="BM61" i="263"/>
  <c r="BL61" i="263"/>
  <c r="BK61" i="263"/>
  <c r="BJ61" i="263"/>
  <c r="W61" i="263"/>
  <c r="V61" i="263"/>
  <c r="S61" i="263"/>
  <c r="R61" i="263"/>
  <c r="O61" i="263"/>
  <c r="N61" i="263"/>
  <c r="L61" i="263"/>
  <c r="BO60" i="263"/>
  <c r="BN60" i="263"/>
  <c r="BM60" i="263"/>
  <c r="BL60" i="263"/>
  <c r="BK60" i="263"/>
  <c r="BJ60" i="263"/>
  <c r="X60" i="263"/>
  <c r="U60" i="263"/>
  <c r="T60" i="263"/>
  <c r="Q60" i="263"/>
  <c r="P60" i="263"/>
  <c r="M60" i="263"/>
  <c r="L60" i="263"/>
  <c r="BO59" i="263"/>
  <c r="BN59" i="263"/>
  <c r="BM59" i="263"/>
  <c r="BL59" i="263"/>
  <c r="BK59" i="263"/>
  <c r="BJ59" i="263"/>
  <c r="X59" i="263"/>
  <c r="V59" i="263"/>
  <c r="T59" i="263"/>
  <c r="R59" i="263"/>
  <c r="P59" i="263"/>
  <c r="N59" i="263"/>
  <c r="L59" i="263"/>
  <c r="BO58" i="263"/>
  <c r="BN58" i="263"/>
  <c r="BM58" i="263"/>
  <c r="BL58" i="263"/>
  <c r="BK58" i="263"/>
  <c r="BJ58" i="263"/>
  <c r="W58" i="263"/>
  <c r="U58" i="263"/>
  <c r="S58" i="263"/>
  <c r="Q58" i="263"/>
  <c r="O58" i="263"/>
  <c r="M58" i="263"/>
  <c r="L58" i="263"/>
  <c r="BO57" i="263"/>
  <c r="BN57" i="263"/>
  <c r="BM57" i="263"/>
  <c r="BL57" i="263"/>
  <c r="BK57" i="263"/>
  <c r="BJ57" i="263"/>
  <c r="X57" i="263"/>
  <c r="X62" i="263" s="1"/>
  <c r="AB59" i="263" s="1"/>
  <c r="AL59" i="263" s="1"/>
  <c r="AW59" i="263" s="1"/>
  <c r="W57" i="263"/>
  <c r="W62" i="263" s="1"/>
  <c r="AB58" i="263" s="1"/>
  <c r="AL58" i="263" s="1"/>
  <c r="AW58" i="263" s="1"/>
  <c r="T57" i="263"/>
  <c r="T62" i="263" s="1"/>
  <c r="AA59" i="263" s="1"/>
  <c r="AK59" i="263" s="1"/>
  <c r="S57" i="263"/>
  <c r="S62" i="263" s="1"/>
  <c r="AA58" i="263" s="1"/>
  <c r="AK58" i="263" s="1"/>
  <c r="P57" i="263"/>
  <c r="P62" i="263" s="1"/>
  <c r="Z59" i="263" s="1"/>
  <c r="O57" i="263"/>
  <c r="O62" i="263" s="1"/>
  <c r="Z58" i="263" s="1"/>
  <c r="L57" i="263"/>
  <c r="H57" i="263"/>
  <c r="C57" i="263"/>
  <c r="BO56" i="263"/>
  <c r="BN56" i="263"/>
  <c r="BM56" i="263"/>
  <c r="BL56" i="263"/>
  <c r="BK56" i="263"/>
  <c r="BJ56" i="263"/>
  <c r="V56" i="263"/>
  <c r="V62" i="263" s="1"/>
  <c r="AB57" i="263" s="1"/>
  <c r="AL57" i="263" s="1"/>
  <c r="AW57" i="263" s="1"/>
  <c r="U56" i="263"/>
  <c r="U62" i="263" s="1"/>
  <c r="AB56" i="263" s="1"/>
  <c r="AL56" i="263" s="1"/>
  <c r="AW56" i="263" s="1"/>
  <c r="R56" i="263"/>
  <c r="R62" i="263" s="1"/>
  <c r="AA57" i="263" s="1"/>
  <c r="AK57" i="263" s="1"/>
  <c r="Q56" i="263"/>
  <c r="Q62" i="263" s="1"/>
  <c r="AA56" i="263" s="1"/>
  <c r="AK56" i="263" s="1"/>
  <c r="N56" i="263"/>
  <c r="N62" i="263" s="1"/>
  <c r="Z57" i="263" s="1"/>
  <c r="M56" i="263"/>
  <c r="M62" i="263" s="1"/>
  <c r="Z56" i="263" s="1"/>
  <c r="L56" i="263"/>
  <c r="H56" i="263"/>
  <c r="C56" i="263"/>
  <c r="BO50" i="263"/>
  <c r="BN50" i="263"/>
  <c r="BM50" i="263"/>
  <c r="BL50" i="263"/>
  <c r="BK50" i="263"/>
  <c r="BJ50" i="263"/>
  <c r="W50" i="263"/>
  <c r="V50" i="263"/>
  <c r="S50" i="263"/>
  <c r="R50" i="263"/>
  <c r="O50" i="263"/>
  <c r="N50" i="263"/>
  <c r="L50" i="263"/>
  <c r="BO49" i="263"/>
  <c r="BN49" i="263"/>
  <c r="BM49" i="263"/>
  <c r="BL49" i="263"/>
  <c r="BK49" i="263"/>
  <c r="BJ49" i="263"/>
  <c r="X49" i="263"/>
  <c r="U49" i="263"/>
  <c r="T49" i="263"/>
  <c r="Q49" i="263"/>
  <c r="P49" i="263"/>
  <c r="M49" i="263"/>
  <c r="L49" i="263"/>
  <c r="BO48" i="263"/>
  <c r="BN48" i="263"/>
  <c r="BM48" i="263"/>
  <c r="BL48" i="263"/>
  <c r="BK48" i="263"/>
  <c r="BJ48" i="263"/>
  <c r="X48" i="263"/>
  <c r="V48" i="263"/>
  <c r="T48" i="263"/>
  <c r="R48" i="263"/>
  <c r="P48" i="263"/>
  <c r="N48" i="263"/>
  <c r="L48" i="263"/>
  <c r="BO47" i="263"/>
  <c r="BN47" i="263"/>
  <c r="BM47" i="263"/>
  <c r="BL47" i="263"/>
  <c r="BK47" i="263"/>
  <c r="BJ47" i="263"/>
  <c r="W47" i="263"/>
  <c r="U47" i="263"/>
  <c r="S47" i="263"/>
  <c r="Q47" i="263"/>
  <c r="O47" i="263"/>
  <c r="M47" i="263"/>
  <c r="L47" i="263"/>
  <c r="BO46" i="263"/>
  <c r="BN46" i="263"/>
  <c r="BM46" i="263"/>
  <c r="BL46" i="263"/>
  <c r="BK46" i="263"/>
  <c r="BJ46" i="263"/>
  <c r="X46" i="263"/>
  <c r="X51" i="263" s="1"/>
  <c r="AB48" i="263" s="1"/>
  <c r="AL48" i="263" s="1"/>
  <c r="AW48" i="263" s="1"/>
  <c r="W46" i="263"/>
  <c r="W51" i="263" s="1"/>
  <c r="AB47" i="263" s="1"/>
  <c r="AL47" i="263" s="1"/>
  <c r="AW47" i="263" s="1"/>
  <c r="T46" i="263"/>
  <c r="T51" i="263" s="1"/>
  <c r="AA48" i="263" s="1"/>
  <c r="AK48" i="263" s="1"/>
  <c r="S46" i="263"/>
  <c r="S51" i="263" s="1"/>
  <c r="AA47" i="263" s="1"/>
  <c r="AK47" i="263" s="1"/>
  <c r="P46" i="263"/>
  <c r="P51" i="263" s="1"/>
  <c r="Z48" i="263" s="1"/>
  <c r="O46" i="263"/>
  <c r="O51" i="263" s="1"/>
  <c r="Z47" i="263" s="1"/>
  <c r="L46" i="263"/>
  <c r="H46" i="263"/>
  <c r="AI48" i="263" s="1"/>
  <c r="C46" i="263"/>
  <c r="AI47" i="263" s="1"/>
  <c r="BO45" i="263"/>
  <c r="BN45" i="263"/>
  <c r="BM45" i="263"/>
  <c r="BL45" i="263"/>
  <c r="BK45" i="263"/>
  <c r="BJ45" i="263"/>
  <c r="V45" i="263"/>
  <c r="V51" i="263" s="1"/>
  <c r="AB46" i="263" s="1"/>
  <c r="AL46" i="263" s="1"/>
  <c r="AW46" i="263" s="1"/>
  <c r="U45" i="263"/>
  <c r="U51" i="263" s="1"/>
  <c r="AB45" i="263" s="1"/>
  <c r="AL45" i="263" s="1"/>
  <c r="AW45" i="263" s="1"/>
  <c r="R45" i="263"/>
  <c r="R51" i="263" s="1"/>
  <c r="AA46" i="263" s="1"/>
  <c r="AK46" i="263" s="1"/>
  <c r="Q45" i="263"/>
  <c r="Q51" i="263" s="1"/>
  <c r="AA45" i="263" s="1"/>
  <c r="AK45" i="263" s="1"/>
  <c r="N45" i="263"/>
  <c r="N51" i="263" s="1"/>
  <c r="Z46" i="263" s="1"/>
  <c r="M45" i="263"/>
  <c r="M51" i="263" s="1"/>
  <c r="Z45" i="263" s="1"/>
  <c r="L45" i="263"/>
  <c r="H45" i="263"/>
  <c r="AI46" i="263" s="1"/>
  <c r="C45" i="263"/>
  <c r="AI45" i="263" s="1"/>
  <c r="BO39" i="263"/>
  <c r="BN39" i="263"/>
  <c r="BM39" i="263"/>
  <c r="BL39" i="263"/>
  <c r="BK39" i="263"/>
  <c r="BJ39" i="263"/>
  <c r="W39" i="263"/>
  <c r="V39" i="263"/>
  <c r="S39" i="263"/>
  <c r="R39" i="263"/>
  <c r="O39" i="263"/>
  <c r="N39" i="263"/>
  <c r="L39" i="263"/>
  <c r="BO38" i="263"/>
  <c r="BN38" i="263"/>
  <c r="BM38" i="263"/>
  <c r="BL38" i="263"/>
  <c r="BK38" i="263"/>
  <c r="BJ38" i="263"/>
  <c r="X38" i="263"/>
  <c r="U38" i="263"/>
  <c r="T38" i="263"/>
  <c r="Q38" i="263"/>
  <c r="P38" i="263"/>
  <c r="M38" i="263"/>
  <c r="L38" i="263"/>
  <c r="BO37" i="263"/>
  <c r="BN37" i="263"/>
  <c r="BM37" i="263"/>
  <c r="BL37" i="263"/>
  <c r="BK37" i="263"/>
  <c r="BJ37" i="263"/>
  <c r="X37" i="263"/>
  <c r="V37" i="263"/>
  <c r="T37" i="263"/>
  <c r="R37" i="263"/>
  <c r="P37" i="263"/>
  <c r="N37" i="263"/>
  <c r="L37" i="263"/>
  <c r="BO36" i="263"/>
  <c r="BN36" i="263"/>
  <c r="BM36" i="263"/>
  <c r="BL36" i="263"/>
  <c r="BK36" i="263"/>
  <c r="BJ36" i="263"/>
  <c r="W36" i="263"/>
  <c r="U36" i="263"/>
  <c r="S36" i="263"/>
  <c r="Q36" i="263"/>
  <c r="O36" i="263"/>
  <c r="M36" i="263"/>
  <c r="L36" i="263"/>
  <c r="BO35" i="263"/>
  <c r="BN35" i="263"/>
  <c r="BM35" i="263"/>
  <c r="BL35" i="263"/>
  <c r="BK35" i="263"/>
  <c r="BJ35" i="263"/>
  <c r="X35" i="263"/>
  <c r="W35" i="263"/>
  <c r="W40" i="263" s="1"/>
  <c r="AB36" i="263" s="1"/>
  <c r="AL36" i="263" s="1"/>
  <c r="AW36" i="263" s="1"/>
  <c r="T35" i="263"/>
  <c r="T40" i="263" s="1"/>
  <c r="AA37" i="263" s="1"/>
  <c r="AK37" i="263" s="1"/>
  <c r="S35" i="263"/>
  <c r="S40" i="263" s="1"/>
  <c r="AA36" i="263" s="1"/>
  <c r="AK36" i="263" s="1"/>
  <c r="P35" i="263"/>
  <c r="O35" i="263"/>
  <c r="O40" i="263" s="1"/>
  <c r="Z36" i="263" s="1"/>
  <c r="L35" i="263"/>
  <c r="H35" i="263"/>
  <c r="C35" i="263"/>
  <c r="AI36" i="263" s="1"/>
  <c r="BO34" i="263"/>
  <c r="BN34" i="263"/>
  <c r="BM34" i="263"/>
  <c r="BL34" i="263"/>
  <c r="BK34" i="263"/>
  <c r="BJ34" i="263"/>
  <c r="V34" i="263"/>
  <c r="V40" i="263" s="1"/>
  <c r="AB35" i="263" s="1"/>
  <c r="AL35" i="263" s="1"/>
  <c r="AW35" i="263" s="1"/>
  <c r="U34" i="263"/>
  <c r="U40" i="263" s="1"/>
  <c r="AB34" i="263" s="1"/>
  <c r="AL34" i="263" s="1"/>
  <c r="AW34" i="263" s="1"/>
  <c r="R34" i="263"/>
  <c r="R40" i="263" s="1"/>
  <c r="AA35" i="263" s="1"/>
  <c r="AK35" i="263" s="1"/>
  <c r="Q34" i="263"/>
  <c r="Q40" i="263" s="1"/>
  <c r="AA34" i="263" s="1"/>
  <c r="AK34" i="263" s="1"/>
  <c r="N34" i="263"/>
  <c r="N40" i="263" s="1"/>
  <c r="Z35" i="263" s="1"/>
  <c r="M34" i="263"/>
  <c r="M40" i="263" s="1"/>
  <c r="Z34" i="263" s="1"/>
  <c r="L34" i="263"/>
  <c r="H34" i="263"/>
  <c r="C34" i="263"/>
  <c r="BO28" i="263"/>
  <c r="BN28" i="263"/>
  <c r="BM28" i="263"/>
  <c r="BL28" i="263"/>
  <c r="BK28" i="263"/>
  <c r="BJ28" i="263"/>
  <c r="W28" i="263"/>
  <c r="V28" i="263"/>
  <c r="S28" i="263"/>
  <c r="R28" i="263"/>
  <c r="O28" i="263"/>
  <c r="N28" i="263"/>
  <c r="L28" i="263"/>
  <c r="BO27" i="263"/>
  <c r="BN27" i="263"/>
  <c r="BM27" i="263"/>
  <c r="BL27" i="263"/>
  <c r="BK27" i="263"/>
  <c r="BJ27" i="263"/>
  <c r="X27" i="263"/>
  <c r="U27" i="263"/>
  <c r="T27" i="263"/>
  <c r="Q27" i="263"/>
  <c r="P27" i="263"/>
  <c r="M27" i="263"/>
  <c r="L27" i="263"/>
  <c r="BO26" i="263"/>
  <c r="BN26" i="263"/>
  <c r="BM26" i="263"/>
  <c r="BL26" i="263"/>
  <c r="BK26" i="263"/>
  <c r="BJ26" i="263"/>
  <c r="X26" i="263"/>
  <c r="V26" i="263"/>
  <c r="T26" i="263"/>
  <c r="R26" i="263"/>
  <c r="P26" i="263"/>
  <c r="N26" i="263"/>
  <c r="L26" i="263"/>
  <c r="BO25" i="263"/>
  <c r="BN25" i="263"/>
  <c r="BM25" i="263"/>
  <c r="BL25" i="263"/>
  <c r="BK25" i="263"/>
  <c r="BJ25" i="263"/>
  <c r="W25" i="263"/>
  <c r="U25" i="263"/>
  <c r="S25" i="263"/>
  <c r="Q25" i="263"/>
  <c r="O25" i="263"/>
  <c r="M25" i="263"/>
  <c r="L25" i="263"/>
  <c r="BO24" i="263"/>
  <c r="BN24" i="263"/>
  <c r="BM24" i="263"/>
  <c r="BL24" i="263"/>
  <c r="BK24" i="263"/>
  <c r="BJ24" i="263"/>
  <c r="X24" i="263"/>
  <c r="X29" i="263" s="1"/>
  <c r="AB26" i="263" s="1"/>
  <c r="AL26" i="263" s="1"/>
  <c r="AW26" i="263" s="1"/>
  <c r="W24" i="263"/>
  <c r="W29" i="263" s="1"/>
  <c r="AB25" i="263" s="1"/>
  <c r="AL25" i="263" s="1"/>
  <c r="AW25" i="263" s="1"/>
  <c r="T24" i="263"/>
  <c r="T29" i="263" s="1"/>
  <c r="AA26" i="263" s="1"/>
  <c r="AK26" i="263" s="1"/>
  <c r="S24" i="263"/>
  <c r="S29" i="263" s="1"/>
  <c r="AA25" i="263" s="1"/>
  <c r="AK25" i="263" s="1"/>
  <c r="P24" i="263"/>
  <c r="P29" i="263" s="1"/>
  <c r="Z26" i="263" s="1"/>
  <c r="O24" i="263"/>
  <c r="O29" i="263" s="1"/>
  <c r="Z25" i="263" s="1"/>
  <c r="L24" i="263"/>
  <c r="H24" i="263"/>
  <c r="AI26" i="263" s="1"/>
  <c r="C24" i="263"/>
  <c r="AI25" i="263" s="1"/>
  <c r="BO23" i="263"/>
  <c r="BN23" i="263"/>
  <c r="BM23" i="263"/>
  <c r="BL23" i="263"/>
  <c r="BK23" i="263"/>
  <c r="BJ23" i="263"/>
  <c r="V23" i="263"/>
  <c r="V29" i="263" s="1"/>
  <c r="AB24" i="263" s="1"/>
  <c r="AL24" i="263" s="1"/>
  <c r="AW24" i="263" s="1"/>
  <c r="U23" i="263"/>
  <c r="U29" i="263" s="1"/>
  <c r="AB23" i="263" s="1"/>
  <c r="AL23" i="263" s="1"/>
  <c r="AW23" i="263" s="1"/>
  <c r="R23" i="263"/>
  <c r="R29" i="263" s="1"/>
  <c r="AA24" i="263" s="1"/>
  <c r="AK24" i="263" s="1"/>
  <c r="Q23" i="263"/>
  <c r="Q29" i="263" s="1"/>
  <c r="AA23" i="263" s="1"/>
  <c r="AK23" i="263" s="1"/>
  <c r="N23" i="263"/>
  <c r="N29" i="263" s="1"/>
  <c r="Z24" i="263" s="1"/>
  <c r="M23" i="263"/>
  <c r="M29" i="263" s="1"/>
  <c r="Z23" i="263" s="1"/>
  <c r="L23" i="263"/>
  <c r="H23" i="263"/>
  <c r="AI24" i="263" s="1"/>
  <c r="C23" i="263"/>
  <c r="AI23" i="263" s="1"/>
  <c r="BO17" i="263"/>
  <c r="BN17" i="263"/>
  <c r="BM17" i="263"/>
  <c r="BL17" i="263"/>
  <c r="BK17" i="263"/>
  <c r="BJ17" i="263"/>
  <c r="W17" i="263"/>
  <c r="V17" i="263"/>
  <c r="S17" i="263"/>
  <c r="R17" i="263"/>
  <c r="O17" i="263"/>
  <c r="N17" i="263"/>
  <c r="L17" i="263"/>
  <c r="BO16" i="263"/>
  <c r="BN16" i="263"/>
  <c r="BM16" i="263"/>
  <c r="BL16" i="263"/>
  <c r="BK16" i="263"/>
  <c r="BJ16" i="263"/>
  <c r="X16" i="263"/>
  <c r="U16" i="263"/>
  <c r="T16" i="263"/>
  <c r="Q16" i="263"/>
  <c r="P16" i="263"/>
  <c r="M16" i="263"/>
  <c r="L16" i="263"/>
  <c r="BO15" i="263"/>
  <c r="BN15" i="263"/>
  <c r="BM15" i="263"/>
  <c r="BL15" i="263"/>
  <c r="BK15" i="263"/>
  <c r="BJ15" i="263"/>
  <c r="X15" i="263"/>
  <c r="V15" i="263"/>
  <c r="T15" i="263"/>
  <c r="R15" i="263"/>
  <c r="P15" i="263"/>
  <c r="N15" i="263"/>
  <c r="L15" i="263"/>
  <c r="BO14" i="263"/>
  <c r="BN14" i="263"/>
  <c r="BM14" i="263"/>
  <c r="BL14" i="263"/>
  <c r="BK14" i="263"/>
  <c r="BJ14" i="263"/>
  <c r="W14" i="263"/>
  <c r="U14" i="263"/>
  <c r="S14" i="263"/>
  <c r="Q14" i="263"/>
  <c r="O14" i="263"/>
  <c r="M14" i="263"/>
  <c r="L14" i="263"/>
  <c r="BO13" i="263"/>
  <c r="BN13" i="263"/>
  <c r="BM13" i="263"/>
  <c r="BL13" i="263"/>
  <c r="BK13" i="263"/>
  <c r="BJ13" i="263"/>
  <c r="X13" i="263"/>
  <c r="X18" i="263" s="1"/>
  <c r="AB15" i="263" s="1"/>
  <c r="AL15" i="263" s="1"/>
  <c r="AW15" i="263" s="1"/>
  <c r="W13" i="263"/>
  <c r="W18" i="263" s="1"/>
  <c r="AB14" i="263" s="1"/>
  <c r="AL14" i="263" s="1"/>
  <c r="AW14" i="263" s="1"/>
  <c r="T13" i="263"/>
  <c r="T18" i="263" s="1"/>
  <c r="AA15" i="263" s="1"/>
  <c r="AK15" i="263" s="1"/>
  <c r="S13" i="263"/>
  <c r="S18" i="263" s="1"/>
  <c r="AA14" i="263" s="1"/>
  <c r="AK14" i="263" s="1"/>
  <c r="P13" i="263"/>
  <c r="P18" i="263" s="1"/>
  <c r="Z15" i="263" s="1"/>
  <c r="O13" i="263"/>
  <c r="O18" i="263" s="1"/>
  <c r="Z14" i="263" s="1"/>
  <c r="L13" i="263"/>
  <c r="H13" i="263"/>
  <c r="C13" i="263"/>
  <c r="BO12" i="263"/>
  <c r="BN12" i="263"/>
  <c r="BM12" i="263"/>
  <c r="BL12" i="263"/>
  <c r="BK12" i="263"/>
  <c r="BJ12" i="263"/>
  <c r="V12" i="263"/>
  <c r="V18" i="263" s="1"/>
  <c r="AB13" i="263" s="1"/>
  <c r="AL13" i="263" s="1"/>
  <c r="AW13" i="263" s="1"/>
  <c r="U12" i="263"/>
  <c r="U18" i="263" s="1"/>
  <c r="AB12" i="263" s="1"/>
  <c r="AL12" i="263" s="1"/>
  <c r="AW12" i="263" s="1"/>
  <c r="R12" i="263"/>
  <c r="R18" i="263" s="1"/>
  <c r="AA13" i="263" s="1"/>
  <c r="AK13" i="263" s="1"/>
  <c r="Q12" i="263"/>
  <c r="Q18" i="263" s="1"/>
  <c r="AA12" i="263" s="1"/>
  <c r="AK12" i="263" s="1"/>
  <c r="N12" i="263"/>
  <c r="N18" i="263" s="1"/>
  <c r="Z13" i="263" s="1"/>
  <c r="M12" i="263"/>
  <c r="M18" i="263" s="1"/>
  <c r="Z12" i="263" s="1"/>
  <c r="L12" i="263"/>
  <c r="H12" i="263"/>
  <c r="C12" i="263"/>
  <c r="BO94" i="262"/>
  <c r="BN94" i="262"/>
  <c r="BM94" i="262"/>
  <c r="BL94" i="262"/>
  <c r="BK94" i="262"/>
  <c r="BJ94" i="262"/>
  <c r="BO93" i="262"/>
  <c r="BN93" i="262"/>
  <c r="BM93" i="262"/>
  <c r="BL93" i="262"/>
  <c r="BK93" i="262"/>
  <c r="BJ93" i="262"/>
  <c r="BO92" i="262"/>
  <c r="BN92" i="262"/>
  <c r="BM92" i="262"/>
  <c r="BL92" i="262"/>
  <c r="BK92" i="262"/>
  <c r="BJ92" i="262"/>
  <c r="BO91" i="262"/>
  <c r="BN91" i="262"/>
  <c r="BM91" i="262"/>
  <c r="BL91" i="262"/>
  <c r="BK91" i="262"/>
  <c r="BJ91" i="262"/>
  <c r="BO90" i="262"/>
  <c r="BN90" i="262"/>
  <c r="BM90" i="262"/>
  <c r="BL90" i="262"/>
  <c r="BK90" i="262"/>
  <c r="BJ90" i="262"/>
  <c r="BO89" i="262"/>
  <c r="BN89" i="262"/>
  <c r="BM89" i="262"/>
  <c r="BL89" i="262"/>
  <c r="BK89" i="262"/>
  <c r="BJ89" i="262"/>
  <c r="C74" i="262"/>
  <c r="BO72" i="262"/>
  <c r="BN72" i="262"/>
  <c r="BM72" i="262"/>
  <c r="BL72" i="262"/>
  <c r="BK72" i="262"/>
  <c r="BJ72" i="262"/>
  <c r="W72" i="262"/>
  <c r="V72" i="262"/>
  <c r="S72" i="262"/>
  <c r="R72" i="262"/>
  <c r="O72" i="262"/>
  <c r="N72" i="262"/>
  <c r="L72" i="262"/>
  <c r="BO71" i="262"/>
  <c r="BN71" i="262"/>
  <c r="BM71" i="262"/>
  <c r="BL71" i="262"/>
  <c r="BK71" i="262"/>
  <c r="BJ71" i="262"/>
  <c r="X71" i="262"/>
  <c r="U71" i="262"/>
  <c r="T71" i="262"/>
  <c r="Q71" i="262"/>
  <c r="P71" i="262"/>
  <c r="M71" i="262"/>
  <c r="L71" i="262"/>
  <c r="BO70" i="262"/>
  <c r="BN70" i="262"/>
  <c r="BM70" i="262"/>
  <c r="BL70" i="262"/>
  <c r="BK70" i="262"/>
  <c r="BJ70" i="262"/>
  <c r="X70" i="262"/>
  <c r="V70" i="262"/>
  <c r="T70" i="262"/>
  <c r="R70" i="262"/>
  <c r="P70" i="262"/>
  <c r="N70" i="262"/>
  <c r="L70" i="262"/>
  <c r="BO69" i="262"/>
  <c r="BN69" i="262"/>
  <c r="BM69" i="262"/>
  <c r="BL69" i="262"/>
  <c r="BK69" i="262"/>
  <c r="BJ69" i="262"/>
  <c r="W69" i="262"/>
  <c r="U69" i="262"/>
  <c r="S69" i="262"/>
  <c r="Q69" i="262"/>
  <c r="O69" i="262"/>
  <c r="M69" i="262"/>
  <c r="L69" i="262"/>
  <c r="BO68" i="262"/>
  <c r="BN68" i="262"/>
  <c r="BM68" i="262"/>
  <c r="BL68" i="262"/>
  <c r="BK68" i="262"/>
  <c r="BJ68" i="262"/>
  <c r="X68" i="262"/>
  <c r="W68" i="262"/>
  <c r="T68" i="262"/>
  <c r="S68" i="262"/>
  <c r="P68" i="262"/>
  <c r="O68" i="262"/>
  <c r="L68" i="262"/>
  <c r="H68" i="262"/>
  <c r="AI70" i="262" s="1"/>
  <c r="C68" i="262"/>
  <c r="BO67" i="262"/>
  <c r="BN67" i="262"/>
  <c r="BM67" i="262"/>
  <c r="BL67" i="262"/>
  <c r="BK67" i="262"/>
  <c r="BJ67" i="262"/>
  <c r="V67" i="262"/>
  <c r="V73" i="262" s="1"/>
  <c r="AB68" i="262" s="1"/>
  <c r="AL68" i="262" s="1"/>
  <c r="AW68" i="262" s="1"/>
  <c r="U67" i="262"/>
  <c r="U73" i="262" s="1"/>
  <c r="AB67" i="262" s="1"/>
  <c r="AL67" i="262" s="1"/>
  <c r="AW67" i="262" s="1"/>
  <c r="R67" i="262"/>
  <c r="R73" i="262" s="1"/>
  <c r="AA68" i="262" s="1"/>
  <c r="AK68" i="262" s="1"/>
  <c r="Q67" i="262"/>
  <c r="Q73" i="262" s="1"/>
  <c r="AA67" i="262" s="1"/>
  <c r="AK67" i="262" s="1"/>
  <c r="N67" i="262"/>
  <c r="N73" i="262" s="1"/>
  <c r="Z68" i="262" s="1"/>
  <c r="M67" i="262"/>
  <c r="M73" i="262" s="1"/>
  <c r="Z67" i="262" s="1"/>
  <c r="L67" i="262"/>
  <c r="H67" i="262"/>
  <c r="C67" i="262"/>
  <c r="BO61" i="262"/>
  <c r="BN61" i="262"/>
  <c r="BM61" i="262"/>
  <c r="BL61" i="262"/>
  <c r="BK61" i="262"/>
  <c r="BJ61" i="262"/>
  <c r="W61" i="262"/>
  <c r="V61" i="262"/>
  <c r="S61" i="262"/>
  <c r="R61" i="262"/>
  <c r="O61" i="262"/>
  <c r="N61" i="262"/>
  <c r="L61" i="262"/>
  <c r="BO60" i="262"/>
  <c r="BN60" i="262"/>
  <c r="BM60" i="262"/>
  <c r="BL60" i="262"/>
  <c r="BK60" i="262"/>
  <c r="BJ60" i="262"/>
  <c r="X60" i="262"/>
  <c r="U60" i="262"/>
  <c r="T60" i="262"/>
  <c r="Q60" i="262"/>
  <c r="P60" i="262"/>
  <c r="M60" i="262"/>
  <c r="L60" i="262"/>
  <c r="BO59" i="262"/>
  <c r="BN59" i="262"/>
  <c r="BM59" i="262"/>
  <c r="BL59" i="262"/>
  <c r="BK59" i="262"/>
  <c r="BJ59" i="262"/>
  <c r="X59" i="262"/>
  <c r="V59" i="262"/>
  <c r="T59" i="262"/>
  <c r="R59" i="262"/>
  <c r="P59" i="262"/>
  <c r="N59" i="262"/>
  <c r="L59" i="262"/>
  <c r="BO58" i="262"/>
  <c r="BN58" i="262"/>
  <c r="BM58" i="262"/>
  <c r="BL58" i="262"/>
  <c r="BK58" i="262"/>
  <c r="BJ58" i="262"/>
  <c r="W58" i="262"/>
  <c r="U58" i="262"/>
  <c r="S58" i="262"/>
  <c r="Q58" i="262"/>
  <c r="O58" i="262"/>
  <c r="M58" i="262"/>
  <c r="L58" i="262"/>
  <c r="BO57" i="262"/>
  <c r="BN57" i="262"/>
  <c r="BM57" i="262"/>
  <c r="BL57" i="262"/>
  <c r="BK57" i="262"/>
  <c r="BJ57" i="262"/>
  <c r="X57" i="262"/>
  <c r="X62" i="262" s="1"/>
  <c r="AB59" i="262" s="1"/>
  <c r="AL59" i="262" s="1"/>
  <c r="AW59" i="262" s="1"/>
  <c r="W57" i="262"/>
  <c r="W62" i="262" s="1"/>
  <c r="AB58" i="262" s="1"/>
  <c r="AL58" i="262" s="1"/>
  <c r="AW58" i="262" s="1"/>
  <c r="T57" i="262"/>
  <c r="T62" i="262" s="1"/>
  <c r="AA59" i="262" s="1"/>
  <c r="AK59" i="262" s="1"/>
  <c r="S57" i="262"/>
  <c r="S62" i="262" s="1"/>
  <c r="AA58" i="262" s="1"/>
  <c r="AK58" i="262" s="1"/>
  <c r="P57" i="262"/>
  <c r="P62" i="262" s="1"/>
  <c r="Z59" i="262" s="1"/>
  <c r="O57" i="262"/>
  <c r="O62" i="262" s="1"/>
  <c r="Z58" i="262" s="1"/>
  <c r="L57" i="262"/>
  <c r="H57" i="262"/>
  <c r="AI59" i="262" s="1"/>
  <c r="C57" i="262"/>
  <c r="BO56" i="262"/>
  <c r="BN56" i="262"/>
  <c r="BM56" i="262"/>
  <c r="BL56" i="262"/>
  <c r="BK56" i="262"/>
  <c r="BJ56" i="262"/>
  <c r="V56" i="262"/>
  <c r="V62" i="262" s="1"/>
  <c r="AB57" i="262" s="1"/>
  <c r="AL57" i="262" s="1"/>
  <c r="AW57" i="262" s="1"/>
  <c r="U56" i="262"/>
  <c r="U62" i="262" s="1"/>
  <c r="AB56" i="262" s="1"/>
  <c r="AL56" i="262" s="1"/>
  <c r="AW56" i="262" s="1"/>
  <c r="R56" i="262"/>
  <c r="R62" i="262" s="1"/>
  <c r="AA57" i="262" s="1"/>
  <c r="AK57" i="262" s="1"/>
  <c r="Q56" i="262"/>
  <c r="Q62" i="262" s="1"/>
  <c r="AA56" i="262" s="1"/>
  <c r="AK56" i="262" s="1"/>
  <c r="N56" i="262"/>
  <c r="N62" i="262" s="1"/>
  <c r="Z57" i="262" s="1"/>
  <c r="M56" i="262"/>
  <c r="M62" i="262" s="1"/>
  <c r="Z56" i="262" s="1"/>
  <c r="L56" i="262"/>
  <c r="H56" i="262"/>
  <c r="AI57" i="262" s="1"/>
  <c r="C56" i="262"/>
  <c r="BO50" i="262"/>
  <c r="BN50" i="262"/>
  <c r="BM50" i="262"/>
  <c r="BL50" i="262"/>
  <c r="BK50" i="262"/>
  <c r="BJ50" i="262"/>
  <c r="W50" i="262"/>
  <c r="V50" i="262"/>
  <c r="S50" i="262"/>
  <c r="R50" i="262"/>
  <c r="O50" i="262"/>
  <c r="N50" i="262"/>
  <c r="L50" i="262"/>
  <c r="BO49" i="262"/>
  <c r="BN49" i="262"/>
  <c r="BM49" i="262"/>
  <c r="BL49" i="262"/>
  <c r="BK49" i="262"/>
  <c r="BJ49" i="262"/>
  <c r="X49" i="262"/>
  <c r="U49" i="262"/>
  <c r="T49" i="262"/>
  <c r="Q49" i="262"/>
  <c r="P49" i="262"/>
  <c r="M49" i="262"/>
  <c r="L49" i="262"/>
  <c r="BO48" i="262"/>
  <c r="BN48" i="262"/>
  <c r="BM48" i="262"/>
  <c r="BL48" i="262"/>
  <c r="BK48" i="262"/>
  <c r="BJ48" i="262"/>
  <c r="X48" i="262"/>
  <c r="V48" i="262"/>
  <c r="T48" i="262"/>
  <c r="R48" i="262"/>
  <c r="P48" i="262"/>
  <c r="N48" i="262"/>
  <c r="L48" i="262"/>
  <c r="BO47" i="262"/>
  <c r="BN47" i="262"/>
  <c r="BM47" i="262"/>
  <c r="BL47" i="262"/>
  <c r="BK47" i="262"/>
  <c r="BJ47" i="262"/>
  <c r="W47" i="262"/>
  <c r="U47" i="262"/>
  <c r="S47" i="262"/>
  <c r="Q47" i="262"/>
  <c r="O47" i="262"/>
  <c r="M47" i="262"/>
  <c r="L47" i="262"/>
  <c r="BO46" i="262"/>
  <c r="BN46" i="262"/>
  <c r="BM46" i="262"/>
  <c r="BL46" i="262"/>
  <c r="BK46" i="262"/>
  <c r="BJ46" i="262"/>
  <c r="BP46" i="262" s="1"/>
  <c r="X46" i="262"/>
  <c r="X51" i="262" s="1"/>
  <c r="AB48" i="262" s="1"/>
  <c r="AL48" i="262" s="1"/>
  <c r="AW48" i="262" s="1"/>
  <c r="W46" i="262"/>
  <c r="W51" i="262" s="1"/>
  <c r="AB47" i="262" s="1"/>
  <c r="AL47" i="262" s="1"/>
  <c r="AW47" i="262" s="1"/>
  <c r="T46" i="262"/>
  <c r="T51" i="262" s="1"/>
  <c r="AA48" i="262" s="1"/>
  <c r="AK48" i="262" s="1"/>
  <c r="S46" i="262"/>
  <c r="S51" i="262" s="1"/>
  <c r="AA47" i="262" s="1"/>
  <c r="AK47" i="262" s="1"/>
  <c r="P46" i="262"/>
  <c r="P51" i="262" s="1"/>
  <c r="Z48" i="262" s="1"/>
  <c r="O46" i="262"/>
  <c r="O51" i="262" s="1"/>
  <c r="Z47" i="262" s="1"/>
  <c r="L46" i="262"/>
  <c r="H46" i="262"/>
  <c r="C46" i="262"/>
  <c r="BO45" i="262"/>
  <c r="BN45" i="262"/>
  <c r="BM45" i="262"/>
  <c r="BL45" i="262"/>
  <c r="BK45" i="262"/>
  <c r="BJ45" i="262"/>
  <c r="V45" i="262"/>
  <c r="V51" i="262" s="1"/>
  <c r="AB46" i="262" s="1"/>
  <c r="AL46" i="262" s="1"/>
  <c r="AW46" i="262" s="1"/>
  <c r="U45" i="262"/>
  <c r="U51" i="262" s="1"/>
  <c r="AB45" i="262" s="1"/>
  <c r="AL45" i="262" s="1"/>
  <c r="AW45" i="262" s="1"/>
  <c r="R45" i="262"/>
  <c r="R51" i="262" s="1"/>
  <c r="AA46" i="262" s="1"/>
  <c r="AK46" i="262" s="1"/>
  <c r="Q45" i="262"/>
  <c r="Q51" i="262" s="1"/>
  <c r="AA45" i="262" s="1"/>
  <c r="AK45" i="262" s="1"/>
  <c r="N45" i="262"/>
  <c r="N51" i="262" s="1"/>
  <c r="Z46" i="262" s="1"/>
  <c r="M45" i="262"/>
  <c r="M51" i="262" s="1"/>
  <c r="Z45" i="262" s="1"/>
  <c r="L45" i="262"/>
  <c r="H45" i="262"/>
  <c r="C45" i="262"/>
  <c r="BO39" i="262"/>
  <c r="BN39" i="262"/>
  <c r="BM39" i="262"/>
  <c r="BL39" i="262"/>
  <c r="BK39" i="262"/>
  <c r="BJ39" i="262"/>
  <c r="W39" i="262"/>
  <c r="V39" i="262"/>
  <c r="S39" i="262"/>
  <c r="R39" i="262"/>
  <c r="O39" i="262"/>
  <c r="N39" i="262"/>
  <c r="L39" i="262"/>
  <c r="BO38" i="262"/>
  <c r="BN38" i="262"/>
  <c r="BM38" i="262"/>
  <c r="BL38" i="262"/>
  <c r="BK38" i="262"/>
  <c r="BJ38" i="262"/>
  <c r="X38" i="262"/>
  <c r="U38" i="262"/>
  <c r="T38" i="262"/>
  <c r="Q38" i="262"/>
  <c r="P38" i="262"/>
  <c r="M38" i="262"/>
  <c r="L38" i="262"/>
  <c r="BO37" i="262"/>
  <c r="BN37" i="262"/>
  <c r="BM37" i="262"/>
  <c r="BL37" i="262"/>
  <c r="BK37" i="262"/>
  <c r="BJ37" i="262"/>
  <c r="X37" i="262"/>
  <c r="V37" i="262"/>
  <c r="T37" i="262"/>
  <c r="R37" i="262"/>
  <c r="P37" i="262"/>
  <c r="N37" i="262"/>
  <c r="L37" i="262"/>
  <c r="BO36" i="262"/>
  <c r="BN36" i="262"/>
  <c r="BM36" i="262"/>
  <c r="BL36" i="262"/>
  <c r="BK36" i="262"/>
  <c r="BJ36" i="262"/>
  <c r="W36" i="262"/>
  <c r="U36" i="262"/>
  <c r="S36" i="262"/>
  <c r="Q36" i="262"/>
  <c r="O36" i="262"/>
  <c r="M36" i="262"/>
  <c r="L36" i="262"/>
  <c r="BO35" i="262"/>
  <c r="BN35" i="262"/>
  <c r="BM35" i="262"/>
  <c r="BL35" i="262"/>
  <c r="BK35" i="262"/>
  <c r="BJ35" i="262"/>
  <c r="X35" i="262"/>
  <c r="X40" i="262" s="1"/>
  <c r="AB37" i="262" s="1"/>
  <c r="AL37" i="262" s="1"/>
  <c r="AW37" i="262" s="1"/>
  <c r="W35" i="262"/>
  <c r="W40" i="262" s="1"/>
  <c r="AB36" i="262" s="1"/>
  <c r="AL36" i="262" s="1"/>
  <c r="AW36" i="262" s="1"/>
  <c r="T35" i="262"/>
  <c r="T40" i="262" s="1"/>
  <c r="AA37" i="262" s="1"/>
  <c r="AK37" i="262" s="1"/>
  <c r="S35" i="262"/>
  <c r="S40" i="262" s="1"/>
  <c r="AA36" i="262" s="1"/>
  <c r="AK36" i="262" s="1"/>
  <c r="P35" i="262"/>
  <c r="P40" i="262" s="1"/>
  <c r="Z37" i="262" s="1"/>
  <c r="O35" i="262"/>
  <c r="O40" i="262" s="1"/>
  <c r="Z36" i="262" s="1"/>
  <c r="L35" i="262"/>
  <c r="H35" i="262"/>
  <c r="C35" i="262"/>
  <c r="AI36" i="262" s="1"/>
  <c r="BO34" i="262"/>
  <c r="BN34" i="262"/>
  <c r="BM34" i="262"/>
  <c r="BL34" i="262"/>
  <c r="BK34" i="262"/>
  <c r="BJ34" i="262"/>
  <c r="V34" i="262"/>
  <c r="V40" i="262" s="1"/>
  <c r="AB35" i="262" s="1"/>
  <c r="AL35" i="262" s="1"/>
  <c r="AW35" i="262" s="1"/>
  <c r="U34" i="262"/>
  <c r="U40" i="262" s="1"/>
  <c r="AB34" i="262" s="1"/>
  <c r="AL34" i="262" s="1"/>
  <c r="AW34" i="262" s="1"/>
  <c r="R34" i="262"/>
  <c r="R40" i="262" s="1"/>
  <c r="AA35" i="262" s="1"/>
  <c r="AK35" i="262" s="1"/>
  <c r="Q34" i="262"/>
  <c r="Q40" i="262" s="1"/>
  <c r="AA34" i="262" s="1"/>
  <c r="AK34" i="262" s="1"/>
  <c r="N34" i="262"/>
  <c r="N40" i="262" s="1"/>
  <c r="Z35" i="262" s="1"/>
  <c r="M34" i="262"/>
  <c r="M40" i="262" s="1"/>
  <c r="Z34" i="262" s="1"/>
  <c r="L34" i="262"/>
  <c r="H34" i="262"/>
  <c r="C34" i="262"/>
  <c r="BO28" i="262"/>
  <c r="BN28" i="262"/>
  <c r="BM28" i="262"/>
  <c r="BL28" i="262"/>
  <c r="BK28" i="262"/>
  <c r="BJ28" i="262"/>
  <c r="W28" i="262"/>
  <c r="V28" i="262"/>
  <c r="S28" i="262"/>
  <c r="R28" i="262"/>
  <c r="O28" i="262"/>
  <c r="N28" i="262"/>
  <c r="L28" i="262"/>
  <c r="BO27" i="262"/>
  <c r="BN27" i="262"/>
  <c r="BM27" i="262"/>
  <c r="BL27" i="262"/>
  <c r="BK27" i="262"/>
  <c r="BJ27" i="262"/>
  <c r="X27" i="262"/>
  <c r="U27" i="262"/>
  <c r="T27" i="262"/>
  <c r="Q27" i="262"/>
  <c r="P27" i="262"/>
  <c r="M27" i="262"/>
  <c r="L27" i="262"/>
  <c r="BO26" i="262"/>
  <c r="BN26" i="262"/>
  <c r="BM26" i="262"/>
  <c r="BL26" i="262"/>
  <c r="BK26" i="262"/>
  <c r="BJ26" i="262"/>
  <c r="X26" i="262"/>
  <c r="V26" i="262"/>
  <c r="T26" i="262"/>
  <c r="R26" i="262"/>
  <c r="P26" i="262"/>
  <c r="N26" i="262"/>
  <c r="L26" i="262"/>
  <c r="BO25" i="262"/>
  <c r="BN25" i="262"/>
  <c r="BM25" i="262"/>
  <c r="BL25" i="262"/>
  <c r="BK25" i="262"/>
  <c r="BJ25" i="262"/>
  <c r="W25" i="262"/>
  <c r="U25" i="262"/>
  <c r="S25" i="262"/>
  <c r="Q25" i="262"/>
  <c r="O25" i="262"/>
  <c r="M25" i="262"/>
  <c r="L25" i="262"/>
  <c r="BO24" i="262"/>
  <c r="BN24" i="262"/>
  <c r="BM24" i="262"/>
  <c r="BL24" i="262"/>
  <c r="BK24" i="262"/>
  <c r="BJ24" i="262"/>
  <c r="X24" i="262"/>
  <c r="X29" i="262" s="1"/>
  <c r="AB26" i="262" s="1"/>
  <c r="AL26" i="262" s="1"/>
  <c r="AW26" i="262" s="1"/>
  <c r="W24" i="262"/>
  <c r="W29" i="262" s="1"/>
  <c r="AB25" i="262" s="1"/>
  <c r="AL25" i="262" s="1"/>
  <c r="AW25" i="262" s="1"/>
  <c r="T24" i="262"/>
  <c r="T29" i="262" s="1"/>
  <c r="AA26" i="262" s="1"/>
  <c r="AK26" i="262" s="1"/>
  <c r="S24" i="262"/>
  <c r="S29" i="262" s="1"/>
  <c r="AA25" i="262" s="1"/>
  <c r="AK25" i="262" s="1"/>
  <c r="P24" i="262"/>
  <c r="P29" i="262" s="1"/>
  <c r="Z26" i="262" s="1"/>
  <c r="O24" i="262"/>
  <c r="O29" i="262" s="1"/>
  <c r="Z25" i="262" s="1"/>
  <c r="L24" i="262"/>
  <c r="H24" i="262"/>
  <c r="C24" i="262"/>
  <c r="BO23" i="262"/>
  <c r="BN23" i="262"/>
  <c r="BM23" i="262"/>
  <c r="BL23" i="262"/>
  <c r="BK23" i="262"/>
  <c r="BJ23" i="262"/>
  <c r="V23" i="262"/>
  <c r="V29" i="262" s="1"/>
  <c r="AB24" i="262" s="1"/>
  <c r="AL24" i="262" s="1"/>
  <c r="AW24" i="262" s="1"/>
  <c r="U23" i="262"/>
  <c r="U29" i="262" s="1"/>
  <c r="AB23" i="262" s="1"/>
  <c r="AL23" i="262" s="1"/>
  <c r="AW23" i="262" s="1"/>
  <c r="R23" i="262"/>
  <c r="R29" i="262" s="1"/>
  <c r="AA24" i="262" s="1"/>
  <c r="AK24" i="262" s="1"/>
  <c r="Q23" i="262"/>
  <c r="Q29" i="262" s="1"/>
  <c r="AA23" i="262" s="1"/>
  <c r="AK23" i="262" s="1"/>
  <c r="N23" i="262"/>
  <c r="N29" i="262" s="1"/>
  <c r="Z24" i="262" s="1"/>
  <c r="M23" i="262"/>
  <c r="M29" i="262" s="1"/>
  <c r="Z23" i="262" s="1"/>
  <c r="L23" i="262"/>
  <c r="H23" i="262"/>
  <c r="C23" i="262"/>
  <c r="BO17" i="262"/>
  <c r="BN17" i="262"/>
  <c r="BM17" i="262"/>
  <c r="BL17" i="262"/>
  <c r="BK17" i="262"/>
  <c r="BJ17" i="262"/>
  <c r="W17" i="262"/>
  <c r="V17" i="262"/>
  <c r="S17" i="262"/>
  <c r="R17" i="262"/>
  <c r="O17" i="262"/>
  <c r="N17" i="262"/>
  <c r="L17" i="262"/>
  <c r="BO16" i="262"/>
  <c r="BN16" i="262"/>
  <c r="BM16" i="262"/>
  <c r="BL16" i="262"/>
  <c r="BK16" i="262"/>
  <c r="BJ16" i="262"/>
  <c r="X16" i="262"/>
  <c r="U16" i="262"/>
  <c r="T16" i="262"/>
  <c r="Q16" i="262"/>
  <c r="P16" i="262"/>
  <c r="M16" i="262"/>
  <c r="L16" i="262"/>
  <c r="BO15" i="262"/>
  <c r="BN15" i="262"/>
  <c r="BM15" i="262"/>
  <c r="BL15" i="262"/>
  <c r="BK15" i="262"/>
  <c r="BJ15" i="262"/>
  <c r="X15" i="262"/>
  <c r="V15" i="262"/>
  <c r="T15" i="262"/>
  <c r="R15" i="262"/>
  <c r="P15" i="262"/>
  <c r="N15" i="262"/>
  <c r="L15" i="262"/>
  <c r="BO14" i="262"/>
  <c r="BN14" i="262"/>
  <c r="BM14" i="262"/>
  <c r="BL14" i="262"/>
  <c r="BK14" i="262"/>
  <c r="BJ14" i="262"/>
  <c r="W14" i="262"/>
  <c r="U14" i="262"/>
  <c r="S14" i="262"/>
  <c r="Q14" i="262"/>
  <c r="O14" i="262"/>
  <c r="M14" i="262"/>
  <c r="L14" i="262"/>
  <c r="BO13" i="262"/>
  <c r="BN13" i="262"/>
  <c r="BM13" i="262"/>
  <c r="BL13" i="262"/>
  <c r="BK13" i="262"/>
  <c r="BJ13" i="262"/>
  <c r="X13" i="262"/>
  <c r="X18" i="262" s="1"/>
  <c r="AB15" i="262" s="1"/>
  <c r="AL15" i="262" s="1"/>
  <c r="AW15" i="262" s="1"/>
  <c r="W13" i="262"/>
  <c r="W18" i="262" s="1"/>
  <c r="AB14" i="262" s="1"/>
  <c r="AL14" i="262" s="1"/>
  <c r="AW14" i="262" s="1"/>
  <c r="T13" i="262"/>
  <c r="T18" i="262" s="1"/>
  <c r="AA15" i="262" s="1"/>
  <c r="AK15" i="262" s="1"/>
  <c r="S13" i="262"/>
  <c r="S18" i="262" s="1"/>
  <c r="AA14" i="262" s="1"/>
  <c r="AK14" i="262" s="1"/>
  <c r="P13" i="262"/>
  <c r="P18" i="262" s="1"/>
  <c r="Z15" i="262" s="1"/>
  <c r="O13" i="262"/>
  <c r="O18" i="262" s="1"/>
  <c r="Z14" i="262" s="1"/>
  <c r="L13" i="262"/>
  <c r="H13" i="262"/>
  <c r="AI15" i="262" s="1"/>
  <c r="C13" i="262"/>
  <c r="AI14" i="262" s="1"/>
  <c r="BO12" i="262"/>
  <c r="BN12" i="262"/>
  <c r="BM12" i="262"/>
  <c r="BL12" i="262"/>
  <c r="BK12" i="262"/>
  <c r="BJ12" i="262"/>
  <c r="V12" i="262"/>
  <c r="V18" i="262" s="1"/>
  <c r="AB13" i="262" s="1"/>
  <c r="AL13" i="262" s="1"/>
  <c r="AW13" i="262" s="1"/>
  <c r="U12" i="262"/>
  <c r="U18" i="262" s="1"/>
  <c r="AB12" i="262" s="1"/>
  <c r="AL12" i="262" s="1"/>
  <c r="AW12" i="262" s="1"/>
  <c r="R12" i="262"/>
  <c r="R18" i="262" s="1"/>
  <c r="AA13" i="262" s="1"/>
  <c r="AK13" i="262" s="1"/>
  <c r="Q12" i="262"/>
  <c r="Q18" i="262" s="1"/>
  <c r="AA12" i="262" s="1"/>
  <c r="AK12" i="262" s="1"/>
  <c r="N12" i="262"/>
  <c r="N18" i="262" s="1"/>
  <c r="Z13" i="262" s="1"/>
  <c r="M12" i="262"/>
  <c r="M18" i="262" s="1"/>
  <c r="Z12" i="262" s="1"/>
  <c r="L12" i="262"/>
  <c r="H12" i="262"/>
  <c r="AI13" i="262" s="1"/>
  <c r="C12" i="262"/>
  <c r="BO94" i="261"/>
  <c r="BN94" i="261"/>
  <c r="BM94" i="261"/>
  <c r="BL94" i="261"/>
  <c r="BK94" i="261"/>
  <c r="BJ94" i="261"/>
  <c r="BO93" i="261"/>
  <c r="BN93" i="261"/>
  <c r="BM93" i="261"/>
  <c r="BL93" i="261"/>
  <c r="BK93" i="261"/>
  <c r="BJ93" i="261"/>
  <c r="BO92" i="261"/>
  <c r="BN92" i="261"/>
  <c r="BM92" i="261"/>
  <c r="BL92" i="261"/>
  <c r="BK92" i="261"/>
  <c r="BJ92" i="261"/>
  <c r="BO91" i="261"/>
  <c r="BN91" i="261"/>
  <c r="BM91" i="261"/>
  <c r="BL91" i="261"/>
  <c r="BK91" i="261"/>
  <c r="BJ91" i="261"/>
  <c r="BO90" i="261"/>
  <c r="BN90" i="261"/>
  <c r="BM90" i="261"/>
  <c r="BL90" i="261"/>
  <c r="BK90" i="261"/>
  <c r="BJ90" i="261"/>
  <c r="BO89" i="261"/>
  <c r="BN89" i="261"/>
  <c r="BM89" i="261"/>
  <c r="BL89" i="261"/>
  <c r="BK89" i="261"/>
  <c r="BJ89" i="261"/>
  <c r="C74" i="261"/>
  <c r="BO72" i="261"/>
  <c r="BN72" i="261"/>
  <c r="BM72" i="261"/>
  <c r="BL72" i="261"/>
  <c r="BK72" i="261"/>
  <c r="BJ72" i="261"/>
  <c r="W72" i="261"/>
  <c r="V72" i="261"/>
  <c r="S72" i="261"/>
  <c r="R72" i="261"/>
  <c r="O72" i="261"/>
  <c r="N72" i="261"/>
  <c r="L72" i="261"/>
  <c r="BO71" i="261"/>
  <c r="BN71" i="261"/>
  <c r="BM71" i="261"/>
  <c r="BL71" i="261"/>
  <c r="BK71" i="261"/>
  <c r="BJ71" i="261"/>
  <c r="X71" i="261"/>
  <c r="U71" i="261"/>
  <c r="T71" i="261"/>
  <c r="Q71" i="261"/>
  <c r="P71" i="261"/>
  <c r="M71" i="261"/>
  <c r="L71" i="261"/>
  <c r="BO70" i="261"/>
  <c r="BN70" i="261"/>
  <c r="BM70" i="261"/>
  <c r="BL70" i="261"/>
  <c r="BK70" i="261"/>
  <c r="BJ70" i="261"/>
  <c r="X70" i="261"/>
  <c r="V70" i="261"/>
  <c r="T70" i="261"/>
  <c r="R70" i="261"/>
  <c r="P70" i="261"/>
  <c r="N70" i="261"/>
  <c r="L70" i="261"/>
  <c r="BO69" i="261"/>
  <c r="BN69" i="261"/>
  <c r="BM69" i="261"/>
  <c r="BL69" i="261"/>
  <c r="BK69" i="261"/>
  <c r="BJ69" i="261"/>
  <c r="W69" i="261"/>
  <c r="U69" i="261"/>
  <c r="S69" i="261"/>
  <c r="Q69" i="261"/>
  <c r="O69" i="261"/>
  <c r="M69" i="261"/>
  <c r="L69" i="261"/>
  <c r="BO68" i="261"/>
  <c r="BN68" i="261"/>
  <c r="BM68" i="261"/>
  <c r="BL68" i="261"/>
  <c r="BK68" i="261"/>
  <c r="BJ68" i="261"/>
  <c r="X68" i="261"/>
  <c r="W68" i="261"/>
  <c r="T68" i="261"/>
  <c r="S68" i="261"/>
  <c r="P68" i="261"/>
  <c r="O68" i="261"/>
  <c r="L68" i="261"/>
  <c r="H68" i="261"/>
  <c r="AI70" i="261" s="1"/>
  <c r="C68" i="261"/>
  <c r="BO67" i="261"/>
  <c r="BN67" i="261"/>
  <c r="BM67" i="261"/>
  <c r="BL67" i="261"/>
  <c r="BK67" i="261"/>
  <c r="BJ67" i="261"/>
  <c r="V67" i="261"/>
  <c r="V73" i="261" s="1"/>
  <c r="AB68" i="261" s="1"/>
  <c r="AL68" i="261" s="1"/>
  <c r="AW68" i="261" s="1"/>
  <c r="U67" i="261"/>
  <c r="U73" i="261" s="1"/>
  <c r="AB67" i="261" s="1"/>
  <c r="AL67" i="261" s="1"/>
  <c r="AW67" i="261" s="1"/>
  <c r="R67" i="261"/>
  <c r="R73" i="261" s="1"/>
  <c r="AA68" i="261" s="1"/>
  <c r="AK68" i="261" s="1"/>
  <c r="Q67" i="261"/>
  <c r="Q73" i="261" s="1"/>
  <c r="AA67" i="261" s="1"/>
  <c r="AK67" i="261" s="1"/>
  <c r="N67" i="261"/>
  <c r="N73" i="261" s="1"/>
  <c r="Z68" i="261" s="1"/>
  <c r="M67" i="261"/>
  <c r="M73" i="261" s="1"/>
  <c r="Z67" i="261" s="1"/>
  <c r="L67" i="261"/>
  <c r="H67" i="261"/>
  <c r="C67" i="261"/>
  <c r="BO61" i="261"/>
  <c r="BN61" i="261"/>
  <c r="BM61" i="261"/>
  <c r="BL61" i="261"/>
  <c r="BK61" i="261"/>
  <c r="BJ61" i="261"/>
  <c r="W61" i="261"/>
  <c r="V61" i="261"/>
  <c r="S61" i="261"/>
  <c r="R61" i="261"/>
  <c r="O61" i="261"/>
  <c r="N61" i="261"/>
  <c r="L61" i="261"/>
  <c r="BO60" i="261"/>
  <c r="BN60" i="261"/>
  <c r="BM60" i="261"/>
  <c r="BL60" i="261"/>
  <c r="BK60" i="261"/>
  <c r="BJ60" i="261"/>
  <c r="X60" i="261"/>
  <c r="U60" i="261"/>
  <c r="T60" i="261"/>
  <c r="Q60" i="261"/>
  <c r="P60" i="261"/>
  <c r="M60" i="261"/>
  <c r="L60" i="261"/>
  <c r="BO59" i="261"/>
  <c r="BN59" i="261"/>
  <c r="BM59" i="261"/>
  <c r="BL59" i="261"/>
  <c r="BK59" i="261"/>
  <c r="BJ59" i="261"/>
  <c r="X59" i="261"/>
  <c r="V59" i="261"/>
  <c r="T59" i="261"/>
  <c r="R59" i="261"/>
  <c r="P59" i="261"/>
  <c r="N59" i="261"/>
  <c r="L59" i="261"/>
  <c r="BO58" i="261"/>
  <c r="BN58" i="261"/>
  <c r="BM58" i="261"/>
  <c r="BL58" i="261"/>
  <c r="BK58" i="261"/>
  <c r="BJ58" i="261"/>
  <c r="W58" i="261"/>
  <c r="U58" i="261"/>
  <c r="S58" i="261"/>
  <c r="Q58" i="261"/>
  <c r="O58" i="261"/>
  <c r="M58" i="261"/>
  <c r="L58" i="261"/>
  <c r="BO57" i="261"/>
  <c r="BN57" i="261"/>
  <c r="BM57" i="261"/>
  <c r="BL57" i="261"/>
  <c r="BK57" i="261"/>
  <c r="BJ57" i="261"/>
  <c r="X57" i="261"/>
  <c r="W57" i="261"/>
  <c r="W62" i="261" s="1"/>
  <c r="AB58" i="261" s="1"/>
  <c r="AL58" i="261" s="1"/>
  <c r="AW58" i="261" s="1"/>
  <c r="T57" i="261"/>
  <c r="S57" i="261"/>
  <c r="S62" i="261" s="1"/>
  <c r="AA58" i="261" s="1"/>
  <c r="AK58" i="261" s="1"/>
  <c r="P57" i="261"/>
  <c r="O57" i="261"/>
  <c r="O62" i="261" s="1"/>
  <c r="Z58" i="261" s="1"/>
  <c r="L57" i="261"/>
  <c r="H57" i="261"/>
  <c r="C57" i="261"/>
  <c r="BO56" i="261"/>
  <c r="BN56" i="261"/>
  <c r="BM56" i="261"/>
  <c r="BL56" i="261"/>
  <c r="BK56" i="261"/>
  <c r="BJ56" i="261"/>
  <c r="V56" i="261"/>
  <c r="V62" i="261" s="1"/>
  <c r="AB57" i="261" s="1"/>
  <c r="AL57" i="261" s="1"/>
  <c r="AW57" i="261" s="1"/>
  <c r="U56" i="261"/>
  <c r="U62" i="261" s="1"/>
  <c r="AB56" i="261" s="1"/>
  <c r="AL56" i="261" s="1"/>
  <c r="AW56" i="261" s="1"/>
  <c r="R56" i="261"/>
  <c r="R62" i="261" s="1"/>
  <c r="AA57" i="261" s="1"/>
  <c r="AK57" i="261" s="1"/>
  <c r="Q56" i="261"/>
  <c r="Q62" i="261" s="1"/>
  <c r="AA56" i="261" s="1"/>
  <c r="AK56" i="261" s="1"/>
  <c r="N56" i="261"/>
  <c r="N62" i="261" s="1"/>
  <c r="Z57" i="261" s="1"/>
  <c r="M56" i="261"/>
  <c r="M62" i="261" s="1"/>
  <c r="Z56" i="261" s="1"/>
  <c r="L56" i="261"/>
  <c r="H56" i="261"/>
  <c r="C56" i="261"/>
  <c r="BO50" i="261"/>
  <c r="BN50" i="261"/>
  <c r="BM50" i="261"/>
  <c r="BL50" i="261"/>
  <c r="BK50" i="261"/>
  <c r="BJ50" i="261"/>
  <c r="W50" i="261"/>
  <c r="V50" i="261"/>
  <c r="S50" i="261"/>
  <c r="R50" i="261"/>
  <c r="O50" i="261"/>
  <c r="N50" i="261"/>
  <c r="L50" i="261"/>
  <c r="BO49" i="261"/>
  <c r="BN49" i="261"/>
  <c r="BM49" i="261"/>
  <c r="BL49" i="261"/>
  <c r="BK49" i="261"/>
  <c r="BJ49" i="261"/>
  <c r="X49" i="261"/>
  <c r="U49" i="261"/>
  <c r="T49" i="261"/>
  <c r="Q49" i="261"/>
  <c r="P49" i="261"/>
  <c r="M49" i="261"/>
  <c r="L49" i="261"/>
  <c r="BO48" i="261"/>
  <c r="BN48" i="261"/>
  <c r="BM48" i="261"/>
  <c r="BL48" i="261"/>
  <c r="BK48" i="261"/>
  <c r="BJ48" i="261"/>
  <c r="X48" i="261"/>
  <c r="V48" i="261"/>
  <c r="T48" i="261"/>
  <c r="R48" i="261"/>
  <c r="P48" i="261"/>
  <c r="N48" i="261"/>
  <c r="L48" i="261"/>
  <c r="BO47" i="261"/>
  <c r="BN47" i="261"/>
  <c r="BM47" i="261"/>
  <c r="BL47" i="261"/>
  <c r="BK47" i="261"/>
  <c r="BJ47" i="261"/>
  <c r="W47" i="261"/>
  <c r="U47" i="261"/>
  <c r="S47" i="261"/>
  <c r="Q47" i="261"/>
  <c r="O47" i="261"/>
  <c r="M47" i="261"/>
  <c r="L47" i="261"/>
  <c r="BO46" i="261"/>
  <c r="BN46" i="261"/>
  <c r="BM46" i="261"/>
  <c r="BL46" i="261"/>
  <c r="BK46" i="261"/>
  <c r="BJ46" i="261"/>
  <c r="X46" i="261"/>
  <c r="X51" i="261" s="1"/>
  <c r="AB48" i="261" s="1"/>
  <c r="AL48" i="261" s="1"/>
  <c r="AW48" i="261" s="1"/>
  <c r="W46" i="261"/>
  <c r="T46" i="261"/>
  <c r="T51" i="261" s="1"/>
  <c r="AA48" i="261" s="1"/>
  <c r="AK48" i="261" s="1"/>
  <c r="S46" i="261"/>
  <c r="P46" i="261"/>
  <c r="P51" i="261" s="1"/>
  <c r="Z48" i="261" s="1"/>
  <c r="O46" i="261"/>
  <c r="L46" i="261"/>
  <c r="H46" i="261"/>
  <c r="C46" i="261"/>
  <c r="BO45" i="261"/>
  <c r="BN45" i="261"/>
  <c r="BM45" i="261"/>
  <c r="BL45" i="261"/>
  <c r="BK45" i="261"/>
  <c r="BJ45" i="261"/>
  <c r="V45" i="261"/>
  <c r="V51" i="261" s="1"/>
  <c r="AB46" i="261" s="1"/>
  <c r="AL46" i="261" s="1"/>
  <c r="AW46" i="261" s="1"/>
  <c r="U45" i="261"/>
  <c r="U51" i="261" s="1"/>
  <c r="AB45" i="261" s="1"/>
  <c r="AL45" i="261" s="1"/>
  <c r="AW45" i="261" s="1"/>
  <c r="R45" i="261"/>
  <c r="R51" i="261" s="1"/>
  <c r="AA46" i="261" s="1"/>
  <c r="AK46" i="261" s="1"/>
  <c r="Q45" i="261"/>
  <c r="Q51" i="261" s="1"/>
  <c r="AA45" i="261" s="1"/>
  <c r="AK45" i="261" s="1"/>
  <c r="N45" i="261"/>
  <c r="N51" i="261" s="1"/>
  <c r="Z46" i="261" s="1"/>
  <c r="M45" i="261"/>
  <c r="M51" i="261" s="1"/>
  <c r="Z45" i="261" s="1"/>
  <c r="L45" i="261"/>
  <c r="H45" i="261"/>
  <c r="C45" i="261"/>
  <c r="BO39" i="261"/>
  <c r="BN39" i="261"/>
  <c r="BM39" i="261"/>
  <c r="BL39" i="261"/>
  <c r="BK39" i="261"/>
  <c r="BJ39" i="261"/>
  <c r="W39" i="261"/>
  <c r="V39" i="261"/>
  <c r="S39" i="261"/>
  <c r="R39" i="261"/>
  <c r="O39" i="261"/>
  <c r="N39" i="261"/>
  <c r="L39" i="261"/>
  <c r="BO38" i="261"/>
  <c r="BN38" i="261"/>
  <c r="BM38" i="261"/>
  <c r="BL38" i="261"/>
  <c r="BK38" i="261"/>
  <c r="BJ38" i="261"/>
  <c r="X38" i="261"/>
  <c r="U38" i="261"/>
  <c r="T38" i="261"/>
  <c r="Q38" i="261"/>
  <c r="P38" i="261"/>
  <c r="M38" i="261"/>
  <c r="L38" i="261"/>
  <c r="BO37" i="261"/>
  <c r="BN37" i="261"/>
  <c r="BM37" i="261"/>
  <c r="BL37" i="261"/>
  <c r="BK37" i="261"/>
  <c r="BJ37" i="261"/>
  <c r="X37" i="261"/>
  <c r="V37" i="261"/>
  <c r="T37" i="261"/>
  <c r="R37" i="261"/>
  <c r="P37" i="261"/>
  <c r="N37" i="261"/>
  <c r="L37" i="261"/>
  <c r="BO36" i="261"/>
  <c r="BN36" i="261"/>
  <c r="BM36" i="261"/>
  <c r="BL36" i="261"/>
  <c r="BK36" i="261"/>
  <c r="BJ36" i="261"/>
  <c r="W36" i="261"/>
  <c r="U36" i="261"/>
  <c r="S36" i="261"/>
  <c r="Q36" i="261"/>
  <c r="O36" i="261"/>
  <c r="M36" i="261"/>
  <c r="L36" i="261"/>
  <c r="BO35" i="261"/>
  <c r="BN35" i="261"/>
  <c r="BM35" i="261"/>
  <c r="BL35" i="261"/>
  <c r="BK35" i="261"/>
  <c r="BJ35" i="261"/>
  <c r="X35" i="261"/>
  <c r="W35" i="261"/>
  <c r="W40" i="261" s="1"/>
  <c r="AB36" i="261" s="1"/>
  <c r="AL36" i="261" s="1"/>
  <c r="AW36" i="261" s="1"/>
  <c r="T35" i="261"/>
  <c r="S35" i="261"/>
  <c r="S40" i="261" s="1"/>
  <c r="AA36" i="261" s="1"/>
  <c r="AK36" i="261" s="1"/>
  <c r="P35" i="261"/>
  <c r="O35" i="261"/>
  <c r="O40" i="261" s="1"/>
  <c r="Z36" i="261" s="1"/>
  <c r="L35" i="261"/>
  <c r="H35" i="261"/>
  <c r="C35" i="261"/>
  <c r="AI36" i="261" s="1"/>
  <c r="BO34" i="261"/>
  <c r="BN34" i="261"/>
  <c r="BM34" i="261"/>
  <c r="BL34" i="261"/>
  <c r="BK34" i="261"/>
  <c r="BJ34" i="261"/>
  <c r="V34" i="261"/>
  <c r="V40" i="261" s="1"/>
  <c r="AB35" i="261" s="1"/>
  <c r="AL35" i="261" s="1"/>
  <c r="AW35" i="261" s="1"/>
  <c r="U34" i="261"/>
  <c r="U40" i="261" s="1"/>
  <c r="AB34" i="261" s="1"/>
  <c r="AL34" i="261" s="1"/>
  <c r="AW34" i="261" s="1"/>
  <c r="R34" i="261"/>
  <c r="R40" i="261" s="1"/>
  <c r="AA35" i="261" s="1"/>
  <c r="AK35" i="261" s="1"/>
  <c r="Q34" i="261"/>
  <c r="Q40" i="261" s="1"/>
  <c r="AA34" i="261" s="1"/>
  <c r="AK34" i="261" s="1"/>
  <c r="N34" i="261"/>
  <c r="N40" i="261" s="1"/>
  <c r="Z35" i="261" s="1"/>
  <c r="M34" i="261"/>
  <c r="M40" i="261" s="1"/>
  <c r="Z34" i="261" s="1"/>
  <c r="L34" i="261"/>
  <c r="H34" i="261"/>
  <c r="C34" i="261"/>
  <c r="BO28" i="261"/>
  <c r="BN28" i="261"/>
  <c r="BM28" i="261"/>
  <c r="BL28" i="261"/>
  <c r="BK28" i="261"/>
  <c r="BJ28" i="261"/>
  <c r="W28" i="261"/>
  <c r="V28" i="261"/>
  <c r="S28" i="261"/>
  <c r="R28" i="261"/>
  <c r="O28" i="261"/>
  <c r="N28" i="261"/>
  <c r="L28" i="261"/>
  <c r="BO27" i="261"/>
  <c r="BN27" i="261"/>
  <c r="BM27" i="261"/>
  <c r="BL27" i="261"/>
  <c r="BK27" i="261"/>
  <c r="BJ27" i="261"/>
  <c r="X27" i="261"/>
  <c r="U27" i="261"/>
  <c r="T27" i="261"/>
  <c r="Q27" i="261"/>
  <c r="P27" i="261"/>
  <c r="M27" i="261"/>
  <c r="L27" i="261"/>
  <c r="BO26" i="261"/>
  <c r="BN26" i="261"/>
  <c r="BM26" i="261"/>
  <c r="BL26" i="261"/>
  <c r="BK26" i="261"/>
  <c r="BJ26" i="261"/>
  <c r="X26" i="261"/>
  <c r="V26" i="261"/>
  <c r="T26" i="261"/>
  <c r="R26" i="261"/>
  <c r="P26" i="261"/>
  <c r="N26" i="261"/>
  <c r="L26" i="261"/>
  <c r="BO25" i="261"/>
  <c r="BN25" i="261"/>
  <c r="BM25" i="261"/>
  <c r="BL25" i="261"/>
  <c r="BK25" i="261"/>
  <c r="BJ25" i="261"/>
  <c r="W25" i="261"/>
  <c r="U25" i="261"/>
  <c r="S25" i="261"/>
  <c r="Q25" i="261"/>
  <c r="O25" i="261"/>
  <c r="M25" i="261"/>
  <c r="L25" i="261"/>
  <c r="BO24" i="261"/>
  <c r="BN24" i="261"/>
  <c r="BM24" i="261"/>
  <c r="BL24" i="261"/>
  <c r="BK24" i="261"/>
  <c r="BJ24" i="261"/>
  <c r="X24" i="261"/>
  <c r="X29" i="261" s="1"/>
  <c r="AB26" i="261" s="1"/>
  <c r="AL26" i="261" s="1"/>
  <c r="AW26" i="261" s="1"/>
  <c r="W24" i="261"/>
  <c r="T24" i="261"/>
  <c r="T29" i="261" s="1"/>
  <c r="AA26" i="261" s="1"/>
  <c r="AK26" i="261" s="1"/>
  <c r="S24" i="261"/>
  <c r="P24" i="261"/>
  <c r="P29" i="261" s="1"/>
  <c r="Z26" i="261" s="1"/>
  <c r="O24" i="261"/>
  <c r="L24" i="261"/>
  <c r="H24" i="261"/>
  <c r="C24" i="261"/>
  <c r="BO23" i="261"/>
  <c r="BN23" i="261"/>
  <c r="BM23" i="261"/>
  <c r="BL23" i="261"/>
  <c r="BK23" i="261"/>
  <c r="BJ23" i="261"/>
  <c r="V23" i="261"/>
  <c r="V29" i="261" s="1"/>
  <c r="AB24" i="261" s="1"/>
  <c r="AL24" i="261" s="1"/>
  <c r="AW24" i="261" s="1"/>
  <c r="U23" i="261"/>
  <c r="U29" i="261" s="1"/>
  <c r="AB23" i="261" s="1"/>
  <c r="AL23" i="261" s="1"/>
  <c r="AW23" i="261" s="1"/>
  <c r="R23" i="261"/>
  <c r="R29" i="261" s="1"/>
  <c r="AA24" i="261" s="1"/>
  <c r="AK24" i="261" s="1"/>
  <c r="Q23" i="261"/>
  <c r="Q29" i="261" s="1"/>
  <c r="AA23" i="261" s="1"/>
  <c r="AK23" i="261" s="1"/>
  <c r="N23" i="261"/>
  <c r="N29" i="261" s="1"/>
  <c r="Z24" i="261" s="1"/>
  <c r="M23" i="261"/>
  <c r="M29" i="261" s="1"/>
  <c r="Z23" i="261" s="1"/>
  <c r="L23" i="261"/>
  <c r="H23" i="261"/>
  <c r="C23" i="261"/>
  <c r="BO17" i="261"/>
  <c r="BN17" i="261"/>
  <c r="BM17" i="261"/>
  <c r="BL17" i="261"/>
  <c r="BK17" i="261"/>
  <c r="BJ17" i="261"/>
  <c r="W17" i="261"/>
  <c r="V17" i="261"/>
  <c r="S17" i="261"/>
  <c r="R17" i="261"/>
  <c r="O17" i="261"/>
  <c r="N17" i="261"/>
  <c r="L17" i="261"/>
  <c r="BO16" i="261"/>
  <c r="BN16" i="261"/>
  <c r="BM16" i="261"/>
  <c r="BL16" i="261"/>
  <c r="BK16" i="261"/>
  <c r="BJ16" i="261"/>
  <c r="X16" i="261"/>
  <c r="U16" i="261"/>
  <c r="T16" i="261"/>
  <c r="Q16" i="261"/>
  <c r="P16" i="261"/>
  <c r="M16" i="261"/>
  <c r="L16" i="261"/>
  <c r="BO15" i="261"/>
  <c r="BN15" i="261"/>
  <c r="BM15" i="261"/>
  <c r="BL15" i="261"/>
  <c r="BK15" i="261"/>
  <c r="BJ15" i="261"/>
  <c r="X15" i="261"/>
  <c r="V15" i="261"/>
  <c r="T15" i="261"/>
  <c r="R15" i="261"/>
  <c r="P15" i="261"/>
  <c r="N15" i="261"/>
  <c r="L15" i="261"/>
  <c r="BO14" i="261"/>
  <c r="BN14" i="261"/>
  <c r="BM14" i="261"/>
  <c r="BL14" i="261"/>
  <c r="BK14" i="261"/>
  <c r="BJ14" i="261"/>
  <c r="W14" i="261"/>
  <c r="U14" i="261"/>
  <c r="S14" i="261"/>
  <c r="Q14" i="261"/>
  <c r="O14" i="261"/>
  <c r="M14" i="261"/>
  <c r="L14" i="261"/>
  <c r="BO13" i="261"/>
  <c r="BN13" i="261"/>
  <c r="BM13" i="261"/>
  <c r="BL13" i="261"/>
  <c r="BK13" i="261"/>
  <c r="BJ13" i="261"/>
  <c r="X13" i="261"/>
  <c r="W13" i="261"/>
  <c r="W18" i="261" s="1"/>
  <c r="AB14" i="261" s="1"/>
  <c r="AL14" i="261" s="1"/>
  <c r="AW14" i="261" s="1"/>
  <c r="T13" i="261"/>
  <c r="S13" i="261"/>
  <c r="S18" i="261" s="1"/>
  <c r="AA14" i="261" s="1"/>
  <c r="AK14" i="261" s="1"/>
  <c r="P13" i="261"/>
  <c r="O13" i="261"/>
  <c r="O18" i="261" s="1"/>
  <c r="Z14" i="261" s="1"/>
  <c r="L13" i="261"/>
  <c r="H13" i="261"/>
  <c r="AI15" i="261" s="1"/>
  <c r="C13" i="261"/>
  <c r="BO12" i="261"/>
  <c r="BN12" i="261"/>
  <c r="BM12" i="261"/>
  <c r="BL12" i="261"/>
  <c r="BK12" i="261"/>
  <c r="BJ12" i="261"/>
  <c r="V12" i="261"/>
  <c r="V18" i="261" s="1"/>
  <c r="AB13" i="261" s="1"/>
  <c r="AL13" i="261" s="1"/>
  <c r="AW13" i="261" s="1"/>
  <c r="U12" i="261"/>
  <c r="U18" i="261" s="1"/>
  <c r="AB12" i="261" s="1"/>
  <c r="AL12" i="261" s="1"/>
  <c r="AW12" i="261" s="1"/>
  <c r="R12" i="261"/>
  <c r="R18" i="261" s="1"/>
  <c r="AA13" i="261" s="1"/>
  <c r="AK13" i="261" s="1"/>
  <c r="Q12" i="261"/>
  <c r="Q18" i="261" s="1"/>
  <c r="AA12" i="261" s="1"/>
  <c r="AK12" i="261" s="1"/>
  <c r="N12" i="261"/>
  <c r="N18" i="261" s="1"/>
  <c r="Z13" i="261" s="1"/>
  <c r="M12" i="261"/>
  <c r="M18" i="261" s="1"/>
  <c r="Z12" i="261" s="1"/>
  <c r="L12" i="261"/>
  <c r="H12" i="261"/>
  <c r="C12" i="261"/>
  <c r="BO94" i="260"/>
  <c r="BN94" i="260"/>
  <c r="BM94" i="260"/>
  <c r="BL94" i="260"/>
  <c r="BK94" i="260"/>
  <c r="BJ94" i="260"/>
  <c r="BO93" i="260"/>
  <c r="BN93" i="260"/>
  <c r="BM93" i="260"/>
  <c r="BL93" i="260"/>
  <c r="BK93" i="260"/>
  <c r="BJ93" i="260"/>
  <c r="BO92" i="260"/>
  <c r="BN92" i="260"/>
  <c r="BM92" i="260"/>
  <c r="BL92" i="260"/>
  <c r="BK92" i="260"/>
  <c r="BJ92" i="260"/>
  <c r="BO91" i="260"/>
  <c r="BN91" i="260"/>
  <c r="BM91" i="260"/>
  <c r="BL91" i="260"/>
  <c r="BK91" i="260"/>
  <c r="BJ91" i="260"/>
  <c r="BO90" i="260"/>
  <c r="BN90" i="260"/>
  <c r="BM90" i="260"/>
  <c r="BL90" i="260"/>
  <c r="BK90" i="260"/>
  <c r="BJ90" i="260"/>
  <c r="BO89" i="260"/>
  <c r="BN89" i="260"/>
  <c r="BM89" i="260"/>
  <c r="BL89" i="260"/>
  <c r="BK89" i="260"/>
  <c r="BJ89" i="260"/>
  <c r="C74" i="260"/>
  <c r="BO72" i="260"/>
  <c r="BN72" i="260"/>
  <c r="BM72" i="260"/>
  <c r="BL72" i="260"/>
  <c r="BK72" i="260"/>
  <c r="BJ72" i="260"/>
  <c r="W72" i="260"/>
  <c r="V72" i="260"/>
  <c r="S72" i="260"/>
  <c r="R72" i="260"/>
  <c r="O72" i="260"/>
  <c r="N72" i="260"/>
  <c r="L72" i="260"/>
  <c r="BO71" i="260"/>
  <c r="BN71" i="260"/>
  <c r="BM71" i="260"/>
  <c r="BL71" i="260"/>
  <c r="BK71" i="260"/>
  <c r="BJ71" i="260"/>
  <c r="X71" i="260"/>
  <c r="U71" i="260"/>
  <c r="T71" i="260"/>
  <c r="Q71" i="260"/>
  <c r="P71" i="260"/>
  <c r="M71" i="260"/>
  <c r="L71" i="260"/>
  <c r="BO70" i="260"/>
  <c r="BN70" i="260"/>
  <c r="BM70" i="260"/>
  <c r="BL70" i="260"/>
  <c r="BK70" i="260"/>
  <c r="BJ70" i="260"/>
  <c r="X70" i="260"/>
  <c r="V70" i="260"/>
  <c r="T70" i="260"/>
  <c r="R70" i="260"/>
  <c r="P70" i="260"/>
  <c r="N70" i="260"/>
  <c r="L70" i="260"/>
  <c r="BO69" i="260"/>
  <c r="BN69" i="260"/>
  <c r="BM69" i="260"/>
  <c r="BL69" i="260"/>
  <c r="BK69" i="260"/>
  <c r="BJ69" i="260"/>
  <c r="W69" i="260"/>
  <c r="U69" i="260"/>
  <c r="S69" i="260"/>
  <c r="Q69" i="260"/>
  <c r="O69" i="260"/>
  <c r="M69" i="260"/>
  <c r="L69" i="260"/>
  <c r="BO68" i="260"/>
  <c r="BN68" i="260"/>
  <c r="BM68" i="260"/>
  <c r="BL68" i="260"/>
  <c r="BK68" i="260"/>
  <c r="BJ68" i="260"/>
  <c r="X68" i="260"/>
  <c r="W68" i="260"/>
  <c r="T68" i="260"/>
  <c r="S68" i="260"/>
  <c r="P68" i="260"/>
  <c r="O68" i="260"/>
  <c r="L68" i="260"/>
  <c r="H68" i="260"/>
  <c r="C68" i="260"/>
  <c r="AI69" i="260" s="1"/>
  <c r="BO67" i="260"/>
  <c r="BN67" i="260"/>
  <c r="BM67" i="260"/>
  <c r="BL67" i="260"/>
  <c r="BK67" i="260"/>
  <c r="BJ67" i="260"/>
  <c r="V67" i="260"/>
  <c r="V73" i="260" s="1"/>
  <c r="AB68" i="260" s="1"/>
  <c r="AL68" i="260" s="1"/>
  <c r="AW68" i="260" s="1"/>
  <c r="U67" i="260"/>
  <c r="U73" i="260" s="1"/>
  <c r="AB67" i="260" s="1"/>
  <c r="AL67" i="260" s="1"/>
  <c r="AW67" i="260" s="1"/>
  <c r="R67" i="260"/>
  <c r="R73" i="260" s="1"/>
  <c r="AA68" i="260" s="1"/>
  <c r="AK68" i="260" s="1"/>
  <c r="Q67" i="260"/>
  <c r="Q73" i="260" s="1"/>
  <c r="AA67" i="260" s="1"/>
  <c r="AK67" i="260" s="1"/>
  <c r="N67" i="260"/>
  <c r="N73" i="260" s="1"/>
  <c r="Z68" i="260" s="1"/>
  <c r="M67" i="260"/>
  <c r="M73" i="260" s="1"/>
  <c r="Z67" i="260" s="1"/>
  <c r="L67" i="260"/>
  <c r="H67" i="260"/>
  <c r="C67" i="260"/>
  <c r="BO61" i="260"/>
  <c r="BN61" i="260"/>
  <c r="BM61" i="260"/>
  <c r="BL61" i="260"/>
  <c r="BK61" i="260"/>
  <c r="BJ61" i="260"/>
  <c r="W61" i="260"/>
  <c r="V61" i="260"/>
  <c r="S61" i="260"/>
  <c r="R61" i="260"/>
  <c r="O61" i="260"/>
  <c r="N61" i="260"/>
  <c r="L61" i="260"/>
  <c r="BO60" i="260"/>
  <c r="BN60" i="260"/>
  <c r="BM60" i="260"/>
  <c r="BL60" i="260"/>
  <c r="BK60" i="260"/>
  <c r="BJ60" i="260"/>
  <c r="X60" i="260"/>
  <c r="U60" i="260"/>
  <c r="T60" i="260"/>
  <c r="Q60" i="260"/>
  <c r="P60" i="260"/>
  <c r="M60" i="260"/>
  <c r="L60" i="260"/>
  <c r="BO59" i="260"/>
  <c r="BN59" i="260"/>
  <c r="BM59" i="260"/>
  <c r="BL59" i="260"/>
  <c r="BK59" i="260"/>
  <c r="BJ59" i="260"/>
  <c r="X59" i="260"/>
  <c r="V59" i="260"/>
  <c r="T59" i="260"/>
  <c r="R59" i="260"/>
  <c r="P59" i="260"/>
  <c r="N59" i="260"/>
  <c r="L59" i="260"/>
  <c r="BO58" i="260"/>
  <c r="BN58" i="260"/>
  <c r="BM58" i="260"/>
  <c r="BL58" i="260"/>
  <c r="BK58" i="260"/>
  <c r="BJ58" i="260"/>
  <c r="W58" i="260"/>
  <c r="U58" i="260"/>
  <c r="S58" i="260"/>
  <c r="Q58" i="260"/>
  <c r="O58" i="260"/>
  <c r="M58" i="260"/>
  <c r="L58" i="260"/>
  <c r="BO57" i="260"/>
  <c r="BN57" i="260"/>
  <c r="BM57" i="260"/>
  <c r="BL57" i="260"/>
  <c r="BK57" i="260"/>
  <c r="BJ57" i="260"/>
  <c r="X57" i="260"/>
  <c r="X62" i="260" s="1"/>
  <c r="AB59" i="260" s="1"/>
  <c r="AL59" i="260" s="1"/>
  <c r="AW59" i="260" s="1"/>
  <c r="W57" i="260"/>
  <c r="W62" i="260" s="1"/>
  <c r="AB58" i="260" s="1"/>
  <c r="AL58" i="260" s="1"/>
  <c r="AW58" i="260" s="1"/>
  <c r="T57" i="260"/>
  <c r="T62" i="260" s="1"/>
  <c r="AA59" i="260" s="1"/>
  <c r="AK59" i="260" s="1"/>
  <c r="S57" i="260"/>
  <c r="S62" i="260" s="1"/>
  <c r="AA58" i="260" s="1"/>
  <c r="AK58" i="260" s="1"/>
  <c r="P57" i="260"/>
  <c r="P62" i="260" s="1"/>
  <c r="Z59" i="260" s="1"/>
  <c r="O57" i="260"/>
  <c r="O62" i="260" s="1"/>
  <c r="Z58" i="260" s="1"/>
  <c r="L57" i="260"/>
  <c r="H57" i="260"/>
  <c r="C57" i="260"/>
  <c r="BO56" i="260"/>
  <c r="BN56" i="260"/>
  <c r="BM56" i="260"/>
  <c r="BL56" i="260"/>
  <c r="BK56" i="260"/>
  <c r="BJ56" i="260"/>
  <c r="V56" i="260"/>
  <c r="V62" i="260" s="1"/>
  <c r="AB57" i="260" s="1"/>
  <c r="AL57" i="260" s="1"/>
  <c r="AW57" i="260" s="1"/>
  <c r="U56" i="260"/>
  <c r="U62" i="260" s="1"/>
  <c r="AB56" i="260" s="1"/>
  <c r="AL56" i="260" s="1"/>
  <c r="AW56" i="260" s="1"/>
  <c r="R56" i="260"/>
  <c r="R62" i="260" s="1"/>
  <c r="AA57" i="260" s="1"/>
  <c r="AK57" i="260" s="1"/>
  <c r="Q56" i="260"/>
  <c r="Q62" i="260" s="1"/>
  <c r="AA56" i="260" s="1"/>
  <c r="AK56" i="260" s="1"/>
  <c r="N56" i="260"/>
  <c r="N62" i="260" s="1"/>
  <c r="Z57" i="260" s="1"/>
  <c r="M56" i="260"/>
  <c r="M62" i="260" s="1"/>
  <c r="Z56" i="260" s="1"/>
  <c r="L56" i="260"/>
  <c r="H56" i="260"/>
  <c r="C56" i="260"/>
  <c r="BO50" i="260"/>
  <c r="BN50" i="260"/>
  <c r="BM50" i="260"/>
  <c r="BL50" i="260"/>
  <c r="BK50" i="260"/>
  <c r="BJ50" i="260"/>
  <c r="W50" i="260"/>
  <c r="V50" i="260"/>
  <c r="S50" i="260"/>
  <c r="R50" i="260"/>
  <c r="O50" i="260"/>
  <c r="N50" i="260"/>
  <c r="L50" i="260"/>
  <c r="BO49" i="260"/>
  <c r="BN49" i="260"/>
  <c r="BM49" i="260"/>
  <c r="BL49" i="260"/>
  <c r="BK49" i="260"/>
  <c r="BJ49" i="260"/>
  <c r="X49" i="260"/>
  <c r="U49" i="260"/>
  <c r="T49" i="260"/>
  <c r="Q49" i="260"/>
  <c r="P49" i="260"/>
  <c r="M49" i="260"/>
  <c r="L49" i="260"/>
  <c r="BO48" i="260"/>
  <c r="BN48" i="260"/>
  <c r="BM48" i="260"/>
  <c r="BL48" i="260"/>
  <c r="BK48" i="260"/>
  <c r="BJ48" i="260"/>
  <c r="X48" i="260"/>
  <c r="V48" i="260"/>
  <c r="T48" i="260"/>
  <c r="R48" i="260"/>
  <c r="P48" i="260"/>
  <c r="N48" i="260"/>
  <c r="L48" i="260"/>
  <c r="BO47" i="260"/>
  <c r="BN47" i="260"/>
  <c r="BM47" i="260"/>
  <c r="BL47" i="260"/>
  <c r="BK47" i="260"/>
  <c r="BJ47" i="260"/>
  <c r="W47" i="260"/>
  <c r="U47" i="260"/>
  <c r="S47" i="260"/>
  <c r="Q47" i="260"/>
  <c r="O47" i="260"/>
  <c r="M47" i="260"/>
  <c r="L47" i="260"/>
  <c r="BO46" i="260"/>
  <c r="BN46" i="260"/>
  <c r="BM46" i="260"/>
  <c r="BL46" i="260"/>
  <c r="BK46" i="260"/>
  <c r="BJ46" i="260"/>
  <c r="X46" i="260"/>
  <c r="X51" i="260" s="1"/>
  <c r="AB48" i="260" s="1"/>
  <c r="AL48" i="260" s="1"/>
  <c r="AW48" i="260" s="1"/>
  <c r="W46" i="260"/>
  <c r="W51" i="260" s="1"/>
  <c r="AB47" i="260" s="1"/>
  <c r="AL47" i="260" s="1"/>
  <c r="AW47" i="260" s="1"/>
  <c r="T46" i="260"/>
  <c r="T51" i="260" s="1"/>
  <c r="AA48" i="260" s="1"/>
  <c r="AK48" i="260" s="1"/>
  <c r="S46" i="260"/>
  <c r="S51" i="260" s="1"/>
  <c r="AA47" i="260" s="1"/>
  <c r="AK47" i="260" s="1"/>
  <c r="P46" i="260"/>
  <c r="P51" i="260" s="1"/>
  <c r="Z48" i="260" s="1"/>
  <c r="O46" i="260"/>
  <c r="O51" i="260" s="1"/>
  <c r="Z47" i="260" s="1"/>
  <c r="L46" i="260"/>
  <c r="H46" i="260"/>
  <c r="C46" i="260"/>
  <c r="AI47" i="260" s="1"/>
  <c r="BO45" i="260"/>
  <c r="BN45" i="260"/>
  <c r="BM45" i="260"/>
  <c r="BL45" i="260"/>
  <c r="BK45" i="260"/>
  <c r="BJ45" i="260"/>
  <c r="V45" i="260"/>
  <c r="V51" i="260" s="1"/>
  <c r="AB46" i="260" s="1"/>
  <c r="AL46" i="260" s="1"/>
  <c r="AW46" i="260" s="1"/>
  <c r="U45" i="260"/>
  <c r="U51" i="260" s="1"/>
  <c r="AB45" i="260" s="1"/>
  <c r="AL45" i="260" s="1"/>
  <c r="AW45" i="260" s="1"/>
  <c r="R45" i="260"/>
  <c r="R51" i="260" s="1"/>
  <c r="AA46" i="260" s="1"/>
  <c r="AK46" i="260" s="1"/>
  <c r="Q45" i="260"/>
  <c r="Q51" i="260" s="1"/>
  <c r="AA45" i="260" s="1"/>
  <c r="AK45" i="260" s="1"/>
  <c r="N45" i="260"/>
  <c r="N51" i="260" s="1"/>
  <c r="Z46" i="260" s="1"/>
  <c r="M45" i="260"/>
  <c r="M51" i="260" s="1"/>
  <c r="Z45" i="260" s="1"/>
  <c r="L45" i="260"/>
  <c r="H45" i="260"/>
  <c r="C45" i="260"/>
  <c r="BO39" i="260"/>
  <c r="BN39" i="260"/>
  <c r="BM39" i="260"/>
  <c r="BL39" i="260"/>
  <c r="BK39" i="260"/>
  <c r="BJ39" i="260"/>
  <c r="W39" i="260"/>
  <c r="V39" i="260"/>
  <c r="S39" i="260"/>
  <c r="R39" i="260"/>
  <c r="O39" i="260"/>
  <c r="N39" i="260"/>
  <c r="L39" i="260"/>
  <c r="BO38" i="260"/>
  <c r="BN38" i="260"/>
  <c r="BM38" i="260"/>
  <c r="BL38" i="260"/>
  <c r="BK38" i="260"/>
  <c r="BJ38" i="260"/>
  <c r="X38" i="260"/>
  <c r="U38" i="260"/>
  <c r="T38" i="260"/>
  <c r="Q38" i="260"/>
  <c r="P38" i="260"/>
  <c r="M38" i="260"/>
  <c r="L38" i="260"/>
  <c r="BO37" i="260"/>
  <c r="BN37" i="260"/>
  <c r="BM37" i="260"/>
  <c r="BL37" i="260"/>
  <c r="BK37" i="260"/>
  <c r="BJ37" i="260"/>
  <c r="X37" i="260"/>
  <c r="V37" i="260"/>
  <c r="T37" i="260"/>
  <c r="R37" i="260"/>
  <c r="P37" i="260"/>
  <c r="N37" i="260"/>
  <c r="L37" i="260"/>
  <c r="BO36" i="260"/>
  <c r="BN36" i="260"/>
  <c r="BM36" i="260"/>
  <c r="BL36" i="260"/>
  <c r="BK36" i="260"/>
  <c r="BJ36" i="260"/>
  <c r="W36" i="260"/>
  <c r="U36" i="260"/>
  <c r="S36" i="260"/>
  <c r="Q36" i="260"/>
  <c r="O36" i="260"/>
  <c r="M36" i="260"/>
  <c r="L36" i="260"/>
  <c r="BO35" i="260"/>
  <c r="BN35" i="260"/>
  <c r="BM35" i="260"/>
  <c r="BL35" i="260"/>
  <c r="BK35" i="260"/>
  <c r="BJ35" i="260"/>
  <c r="X35" i="260"/>
  <c r="X40" i="260" s="1"/>
  <c r="AB37" i="260" s="1"/>
  <c r="AL37" i="260" s="1"/>
  <c r="AW37" i="260" s="1"/>
  <c r="W35" i="260"/>
  <c r="W40" i="260" s="1"/>
  <c r="AB36" i="260" s="1"/>
  <c r="AL36" i="260" s="1"/>
  <c r="AW36" i="260" s="1"/>
  <c r="T35" i="260"/>
  <c r="T40" i="260" s="1"/>
  <c r="AA37" i="260" s="1"/>
  <c r="AK37" i="260" s="1"/>
  <c r="S35" i="260"/>
  <c r="S40" i="260" s="1"/>
  <c r="AA36" i="260" s="1"/>
  <c r="AK36" i="260" s="1"/>
  <c r="P35" i="260"/>
  <c r="P40" i="260" s="1"/>
  <c r="Z37" i="260" s="1"/>
  <c r="O35" i="260"/>
  <c r="O40" i="260" s="1"/>
  <c r="Z36" i="260" s="1"/>
  <c r="L35" i="260"/>
  <c r="H35" i="260"/>
  <c r="C35" i="260"/>
  <c r="BO34" i="260"/>
  <c r="BN34" i="260"/>
  <c r="BM34" i="260"/>
  <c r="BL34" i="260"/>
  <c r="BK34" i="260"/>
  <c r="BJ34" i="260"/>
  <c r="V34" i="260"/>
  <c r="V40" i="260" s="1"/>
  <c r="AB35" i="260" s="1"/>
  <c r="AL35" i="260" s="1"/>
  <c r="AW35" i="260" s="1"/>
  <c r="U34" i="260"/>
  <c r="U40" i="260" s="1"/>
  <c r="AB34" i="260" s="1"/>
  <c r="AL34" i="260" s="1"/>
  <c r="AW34" i="260" s="1"/>
  <c r="R34" i="260"/>
  <c r="R40" i="260" s="1"/>
  <c r="AA35" i="260" s="1"/>
  <c r="AK35" i="260" s="1"/>
  <c r="Q34" i="260"/>
  <c r="Q40" i="260" s="1"/>
  <c r="AA34" i="260" s="1"/>
  <c r="AK34" i="260" s="1"/>
  <c r="N34" i="260"/>
  <c r="N40" i="260" s="1"/>
  <c r="Z35" i="260" s="1"/>
  <c r="M34" i="260"/>
  <c r="M40" i="260" s="1"/>
  <c r="Z34" i="260" s="1"/>
  <c r="L34" i="260"/>
  <c r="H34" i="260"/>
  <c r="C34" i="260"/>
  <c r="BO28" i="260"/>
  <c r="BN28" i="260"/>
  <c r="BM28" i="260"/>
  <c r="BL28" i="260"/>
  <c r="BK28" i="260"/>
  <c r="BJ28" i="260"/>
  <c r="W28" i="260"/>
  <c r="V28" i="260"/>
  <c r="S28" i="260"/>
  <c r="R28" i="260"/>
  <c r="O28" i="260"/>
  <c r="N28" i="260"/>
  <c r="L28" i="260"/>
  <c r="BO27" i="260"/>
  <c r="BN27" i="260"/>
  <c r="BM27" i="260"/>
  <c r="BL27" i="260"/>
  <c r="BK27" i="260"/>
  <c r="BJ27" i="260"/>
  <c r="X27" i="260"/>
  <c r="U27" i="260"/>
  <c r="T27" i="260"/>
  <c r="Q27" i="260"/>
  <c r="P27" i="260"/>
  <c r="M27" i="260"/>
  <c r="L27" i="260"/>
  <c r="BO26" i="260"/>
  <c r="BN26" i="260"/>
  <c r="BM26" i="260"/>
  <c r="BL26" i="260"/>
  <c r="BK26" i="260"/>
  <c r="BJ26" i="260"/>
  <c r="X26" i="260"/>
  <c r="V26" i="260"/>
  <c r="T26" i="260"/>
  <c r="R26" i="260"/>
  <c r="P26" i="260"/>
  <c r="N26" i="260"/>
  <c r="L26" i="260"/>
  <c r="BO25" i="260"/>
  <c r="BN25" i="260"/>
  <c r="BM25" i="260"/>
  <c r="BL25" i="260"/>
  <c r="BK25" i="260"/>
  <c r="BJ25" i="260"/>
  <c r="W25" i="260"/>
  <c r="U25" i="260"/>
  <c r="S25" i="260"/>
  <c r="Q25" i="260"/>
  <c r="O25" i="260"/>
  <c r="M25" i="260"/>
  <c r="L25" i="260"/>
  <c r="BO24" i="260"/>
  <c r="BN24" i="260"/>
  <c r="BM24" i="260"/>
  <c r="BL24" i="260"/>
  <c r="BK24" i="260"/>
  <c r="BJ24" i="260"/>
  <c r="X24" i="260"/>
  <c r="X29" i="260" s="1"/>
  <c r="AB26" i="260" s="1"/>
  <c r="AL26" i="260" s="1"/>
  <c r="AW26" i="260" s="1"/>
  <c r="W24" i="260"/>
  <c r="T24" i="260"/>
  <c r="T29" i="260" s="1"/>
  <c r="AA26" i="260" s="1"/>
  <c r="AK26" i="260" s="1"/>
  <c r="S24" i="260"/>
  <c r="S29" i="260" s="1"/>
  <c r="AA25" i="260" s="1"/>
  <c r="AK25" i="260" s="1"/>
  <c r="P24" i="260"/>
  <c r="P29" i="260" s="1"/>
  <c r="Z26" i="260" s="1"/>
  <c r="O24" i="260"/>
  <c r="L24" i="260"/>
  <c r="H24" i="260"/>
  <c r="C24" i="260"/>
  <c r="BO23" i="260"/>
  <c r="BN23" i="260"/>
  <c r="BM23" i="260"/>
  <c r="BL23" i="260"/>
  <c r="BK23" i="260"/>
  <c r="BJ23" i="260"/>
  <c r="V23" i="260"/>
  <c r="V29" i="260" s="1"/>
  <c r="AB24" i="260" s="1"/>
  <c r="AL24" i="260" s="1"/>
  <c r="AW24" i="260" s="1"/>
  <c r="U23" i="260"/>
  <c r="U29" i="260" s="1"/>
  <c r="AB23" i="260" s="1"/>
  <c r="AL23" i="260" s="1"/>
  <c r="AW23" i="260" s="1"/>
  <c r="R23" i="260"/>
  <c r="R29" i="260" s="1"/>
  <c r="AA24" i="260" s="1"/>
  <c r="AK24" i="260" s="1"/>
  <c r="Q23" i="260"/>
  <c r="Q29" i="260" s="1"/>
  <c r="AA23" i="260" s="1"/>
  <c r="AK23" i="260" s="1"/>
  <c r="N23" i="260"/>
  <c r="N29" i="260" s="1"/>
  <c r="Z24" i="260" s="1"/>
  <c r="M23" i="260"/>
  <c r="M29" i="260" s="1"/>
  <c r="Z23" i="260" s="1"/>
  <c r="L23" i="260"/>
  <c r="H23" i="260"/>
  <c r="C23" i="260"/>
  <c r="BO17" i="260"/>
  <c r="BN17" i="260"/>
  <c r="BM17" i="260"/>
  <c r="BL17" i="260"/>
  <c r="BK17" i="260"/>
  <c r="BJ17" i="260"/>
  <c r="W17" i="260"/>
  <c r="V17" i="260"/>
  <c r="S17" i="260"/>
  <c r="R17" i="260"/>
  <c r="O17" i="260"/>
  <c r="N17" i="260"/>
  <c r="L17" i="260"/>
  <c r="BO16" i="260"/>
  <c r="BN16" i="260"/>
  <c r="BM16" i="260"/>
  <c r="BL16" i="260"/>
  <c r="BK16" i="260"/>
  <c r="BJ16" i="260"/>
  <c r="X16" i="260"/>
  <c r="U16" i="260"/>
  <c r="T16" i="260"/>
  <c r="Q16" i="260"/>
  <c r="P16" i="260"/>
  <c r="M16" i="260"/>
  <c r="L16" i="260"/>
  <c r="BO15" i="260"/>
  <c r="BN15" i="260"/>
  <c r="BM15" i="260"/>
  <c r="BL15" i="260"/>
  <c r="BK15" i="260"/>
  <c r="BJ15" i="260"/>
  <c r="X15" i="260"/>
  <c r="V15" i="260"/>
  <c r="T15" i="260"/>
  <c r="R15" i="260"/>
  <c r="P15" i="260"/>
  <c r="N15" i="260"/>
  <c r="L15" i="260"/>
  <c r="BO14" i="260"/>
  <c r="BN14" i="260"/>
  <c r="BM14" i="260"/>
  <c r="BL14" i="260"/>
  <c r="BK14" i="260"/>
  <c r="BJ14" i="260"/>
  <c r="W14" i="260"/>
  <c r="U14" i="260"/>
  <c r="S14" i="260"/>
  <c r="Q14" i="260"/>
  <c r="O14" i="260"/>
  <c r="M14" i="260"/>
  <c r="L14" i="260"/>
  <c r="BO13" i="260"/>
  <c r="BN13" i="260"/>
  <c r="BM13" i="260"/>
  <c r="BL13" i="260"/>
  <c r="BK13" i="260"/>
  <c r="BJ13" i="260"/>
  <c r="X13" i="260"/>
  <c r="X18" i="260" s="1"/>
  <c r="AB15" i="260" s="1"/>
  <c r="AL15" i="260" s="1"/>
  <c r="AW15" i="260" s="1"/>
  <c r="W13" i="260"/>
  <c r="W18" i="260" s="1"/>
  <c r="AB14" i="260" s="1"/>
  <c r="AL14" i="260" s="1"/>
  <c r="AW14" i="260" s="1"/>
  <c r="T13" i="260"/>
  <c r="T18" i="260" s="1"/>
  <c r="AA15" i="260" s="1"/>
  <c r="AK15" i="260" s="1"/>
  <c r="S13" i="260"/>
  <c r="S18" i="260" s="1"/>
  <c r="AA14" i="260" s="1"/>
  <c r="AK14" i="260" s="1"/>
  <c r="P13" i="260"/>
  <c r="P18" i="260" s="1"/>
  <c r="Z15" i="260" s="1"/>
  <c r="O13" i="260"/>
  <c r="O18" i="260" s="1"/>
  <c r="Z14" i="260" s="1"/>
  <c r="L13" i="260"/>
  <c r="H13" i="260"/>
  <c r="C13" i="260"/>
  <c r="BO12" i="260"/>
  <c r="BN12" i="260"/>
  <c r="BM12" i="260"/>
  <c r="BL12" i="260"/>
  <c r="BK12" i="260"/>
  <c r="BJ12" i="260"/>
  <c r="V12" i="260"/>
  <c r="V18" i="260" s="1"/>
  <c r="AB13" i="260" s="1"/>
  <c r="AL13" i="260" s="1"/>
  <c r="AW13" i="260" s="1"/>
  <c r="U12" i="260"/>
  <c r="U18" i="260" s="1"/>
  <c r="AB12" i="260" s="1"/>
  <c r="AL12" i="260" s="1"/>
  <c r="AW12" i="260" s="1"/>
  <c r="R12" i="260"/>
  <c r="R18" i="260" s="1"/>
  <c r="AA13" i="260" s="1"/>
  <c r="AK13" i="260" s="1"/>
  <c r="Q12" i="260"/>
  <c r="Q18" i="260" s="1"/>
  <c r="AA12" i="260" s="1"/>
  <c r="AK12" i="260" s="1"/>
  <c r="N12" i="260"/>
  <c r="N18" i="260" s="1"/>
  <c r="Z13" i="260" s="1"/>
  <c r="M12" i="260"/>
  <c r="M18" i="260" s="1"/>
  <c r="Z12" i="260" s="1"/>
  <c r="L12" i="260"/>
  <c r="H12" i="260"/>
  <c r="C12" i="260"/>
  <c r="BO94" i="259"/>
  <c r="BN94" i="259"/>
  <c r="BM94" i="259"/>
  <c r="BL94" i="259"/>
  <c r="BK94" i="259"/>
  <c r="BJ94" i="259"/>
  <c r="BO93" i="259"/>
  <c r="BN93" i="259"/>
  <c r="BM93" i="259"/>
  <c r="BL93" i="259"/>
  <c r="BK93" i="259"/>
  <c r="BJ93" i="259"/>
  <c r="BO92" i="259"/>
  <c r="BN92" i="259"/>
  <c r="BM92" i="259"/>
  <c r="BL92" i="259"/>
  <c r="BK92" i="259"/>
  <c r="BJ92" i="259"/>
  <c r="BO91" i="259"/>
  <c r="BN91" i="259"/>
  <c r="BM91" i="259"/>
  <c r="BL91" i="259"/>
  <c r="BK91" i="259"/>
  <c r="BJ91" i="259"/>
  <c r="BO90" i="259"/>
  <c r="BN90" i="259"/>
  <c r="BM90" i="259"/>
  <c r="BL90" i="259"/>
  <c r="BK90" i="259"/>
  <c r="BJ90" i="259"/>
  <c r="BO89" i="259"/>
  <c r="BN89" i="259"/>
  <c r="BM89" i="259"/>
  <c r="BL89" i="259"/>
  <c r="BK89" i="259"/>
  <c r="BJ89" i="259"/>
  <c r="C74" i="259"/>
  <c r="BO72" i="259"/>
  <c r="BN72" i="259"/>
  <c r="BM72" i="259"/>
  <c r="BL72" i="259"/>
  <c r="BK72" i="259"/>
  <c r="BJ72" i="259"/>
  <c r="W72" i="259"/>
  <c r="V72" i="259"/>
  <c r="S72" i="259"/>
  <c r="R72" i="259"/>
  <c r="O72" i="259"/>
  <c r="N72" i="259"/>
  <c r="L72" i="259"/>
  <c r="BO71" i="259"/>
  <c r="BN71" i="259"/>
  <c r="BM71" i="259"/>
  <c r="BL71" i="259"/>
  <c r="BK71" i="259"/>
  <c r="BJ71" i="259"/>
  <c r="X71" i="259"/>
  <c r="U71" i="259"/>
  <c r="T71" i="259"/>
  <c r="Q71" i="259"/>
  <c r="P71" i="259"/>
  <c r="M71" i="259"/>
  <c r="L71" i="259"/>
  <c r="BO70" i="259"/>
  <c r="BN70" i="259"/>
  <c r="BM70" i="259"/>
  <c r="BL70" i="259"/>
  <c r="BK70" i="259"/>
  <c r="BJ70" i="259"/>
  <c r="X70" i="259"/>
  <c r="V70" i="259"/>
  <c r="T70" i="259"/>
  <c r="R70" i="259"/>
  <c r="P70" i="259"/>
  <c r="N70" i="259"/>
  <c r="L70" i="259"/>
  <c r="BO69" i="259"/>
  <c r="BN69" i="259"/>
  <c r="BM69" i="259"/>
  <c r="BL69" i="259"/>
  <c r="BK69" i="259"/>
  <c r="BJ69" i="259"/>
  <c r="W69" i="259"/>
  <c r="U69" i="259"/>
  <c r="S69" i="259"/>
  <c r="Q69" i="259"/>
  <c r="O69" i="259"/>
  <c r="M69" i="259"/>
  <c r="L69" i="259"/>
  <c r="BO68" i="259"/>
  <c r="BN68" i="259"/>
  <c r="BM68" i="259"/>
  <c r="BL68" i="259"/>
  <c r="BK68" i="259"/>
  <c r="BJ68" i="259"/>
  <c r="X68" i="259"/>
  <c r="W68" i="259"/>
  <c r="T68" i="259"/>
  <c r="S68" i="259"/>
  <c r="P68" i="259"/>
  <c r="O68" i="259"/>
  <c r="L68" i="259"/>
  <c r="H68" i="259"/>
  <c r="AI70" i="259" s="1"/>
  <c r="C68" i="259"/>
  <c r="AI69" i="259" s="1"/>
  <c r="BO67" i="259"/>
  <c r="BN67" i="259"/>
  <c r="BM67" i="259"/>
  <c r="BL67" i="259"/>
  <c r="BK67" i="259"/>
  <c r="BJ67" i="259"/>
  <c r="V67" i="259"/>
  <c r="V73" i="259" s="1"/>
  <c r="AB68" i="259" s="1"/>
  <c r="AL68" i="259" s="1"/>
  <c r="AW68" i="259" s="1"/>
  <c r="U67" i="259"/>
  <c r="U73" i="259" s="1"/>
  <c r="AB67" i="259" s="1"/>
  <c r="AL67" i="259" s="1"/>
  <c r="AW67" i="259" s="1"/>
  <c r="R67" i="259"/>
  <c r="R73" i="259" s="1"/>
  <c r="AA68" i="259" s="1"/>
  <c r="AK68" i="259" s="1"/>
  <c r="Q67" i="259"/>
  <c r="Q73" i="259" s="1"/>
  <c r="AA67" i="259" s="1"/>
  <c r="AK67" i="259" s="1"/>
  <c r="N67" i="259"/>
  <c r="N73" i="259" s="1"/>
  <c r="Z68" i="259" s="1"/>
  <c r="M67" i="259"/>
  <c r="M73" i="259" s="1"/>
  <c r="Z67" i="259" s="1"/>
  <c r="L67" i="259"/>
  <c r="H67" i="259"/>
  <c r="AI68" i="259" s="1"/>
  <c r="C67" i="259"/>
  <c r="AI67" i="259" s="1"/>
  <c r="BO61" i="259"/>
  <c r="BN61" i="259"/>
  <c r="BM61" i="259"/>
  <c r="BL61" i="259"/>
  <c r="BK61" i="259"/>
  <c r="BJ61" i="259"/>
  <c r="W61" i="259"/>
  <c r="V61" i="259"/>
  <c r="S61" i="259"/>
  <c r="R61" i="259"/>
  <c r="O61" i="259"/>
  <c r="N61" i="259"/>
  <c r="L61" i="259"/>
  <c r="BO60" i="259"/>
  <c r="BN60" i="259"/>
  <c r="BM60" i="259"/>
  <c r="BL60" i="259"/>
  <c r="BK60" i="259"/>
  <c r="BJ60" i="259"/>
  <c r="X60" i="259"/>
  <c r="U60" i="259"/>
  <c r="T60" i="259"/>
  <c r="Q60" i="259"/>
  <c r="P60" i="259"/>
  <c r="M60" i="259"/>
  <c r="L60" i="259"/>
  <c r="BO59" i="259"/>
  <c r="BN59" i="259"/>
  <c r="BM59" i="259"/>
  <c r="BL59" i="259"/>
  <c r="BK59" i="259"/>
  <c r="BJ59" i="259"/>
  <c r="X59" i="259"/>
  <c r="V59" i="259"/>
  <c r="T59" i="259"/>
  <c r="R59" i="259"/>
  <c r="P59" i="259"/>
  <c r="N59" i="259"/>
  <c r="L59" i="259"/>
  <c r="BO58" i="259"/>
  <c r="BN58" i="259"/>
  <c r="BM58" i="259"/>
  <c r="BL58" i="259"/>
  <c r="BK58" i="259"/>
  <c r="BJ58" i="259"/>
  <c r="W58" i="259"/>
  <c r="U58" i="259"/>
  <c r="S58" i="259"/>
  <c r="Q58" i="259"/>
  <c r="O58" i="259"/>
  <c r="M58" i="259"/>
  <c r="L58" i="259"/>
  <c r="BO57" i="259"/>
  <c r="BN57" i="259"/>
  <c r="BM57" i="259"/>
  <c r="BL57" i="259"/>
  <c r="BK57" i="259"/>
  <c r="BJ57" i="259"/>
  <c r="X57" i="259"/>
  <c r="X62" i="259" s="1"/>
  <c r="AB59" i="259" s="1"/>
  <c r="AL59" i="259" s="1"/>
  <c r="AW59" i="259" s="1"/>
  <c r="W57" i="259"/>
  <c r="W62" i="259" s="1"/>
  <c r="AB58" i="259" s="1"/>
  <c r="AL58" i="259" s="1"/>
  <c r="AW58" i="259" s="1"/>
  <c r="T57" i="259"/>
  <c r="T62" i="259" s="1"/>
  <c r="AA59" i="259" s="1"/>
  <c r="AK59" i="259" s="1"/>
  <c r="S57" i="259"/>
  <c r="S62" i="259" s="1"/>
  <c r="AA58" i="259" s="1"/>
  <c r="AK58" i="259" s="1"/>
  <c r="P57" i="259"/>
  <c r="P62" i="259" s="1"/>
  <c r="Z59" i="259" s="1"/>
  <c r="O57" i="259"/>
  <c r="O62" i="259" s="1"/>
  <c r="Z58" i="259" s="1"/>
  <c r="L57" i="259"/>
  <c r="H57" i="259"/>
  <c r="C57" i="259"/>
  <c r="BO56" i="259"/>
  <c r="BN56" i="259"/>
  <c r="BM56" i="259"/>
  <c r="BL56" i="259"/>
  <c r="BK56" i="259"/>
  <c r="BJ56" i="259"/>
  <c r="V56" i="259"/>
  <c r="V62" i="259" s="1"/>
  <c r="AB57" i="259" s="1"/>
  <c r="AL57" i="259" s="1"/>
  <c r="AW57" i="259" s="1"/>
  <c r="U56" i="259"/>
  <c r="U62" i="259" s="1"/>
  <c r="AB56" i="259" s="1"/>
  <c r="AL56" i="259" s="1"/>
  <c r="AW56" i="259" s="1"/>
  <c r="R56" i="259"/>
  <c r="R62" i="259" s="1"/>
  <c r="AA57" i="259" s="1"/>
  <c r="AK57" i="259" s="1"/>
  <c r="Q56" i="259"/>
  <c r="Q62" i="259" s="1"/>
  <c r="AA56" i="259" s="1"/>
  <c r="AK56" i="259" s="1"/>
  <c r="N56" i="259"/>
  <c r="N62" i="259" s="1"/>
  <c r="Z57" i="259" s="1"/>
  <c r="M56" i="259"/>
  <c r="M62" i="259" s="1"/>
  <c r="Z56" i="259" s="1"/>
  <c r="L56" i="259"/>
  <c r="H56" i="259"/>
  <c r="C56" i="259"/>
  <c r="BO50" i="259"/>
  <c r="BN50" i="259"/>
  <c r="BM50" i="259"/>
  <c r="BL50" i="259"/>
  <c r="BK50" i="259"/>
  <c r="BJ50" i="259"/>
  <c r="W50" i="259"/>
  <c r="V50" i="259"/>
  <c r="S50" i="259"/>
  <c r="R50" i="259"/>
  <c r="O50" i="259"/>
  <c r="N50" i="259"/>
  <c r="L50" i="259"/>
  <c r="BO49" i="259"/>
  <c r="BN49" i="259"/>
  <c r="BM49" i="259"/>
  <c r="BL49" i="259"/>
  <c r="BK49" i="259"/>
  <c r="BJ49" i="259"/>
  <c r="X49" i="259"/>
  <c r="U49" i="259"/>
  <c r="T49" i="259"/>
  <c r="Q49" i="259"/>
  <c r="P49" i="259"/>
  <c r="M49" i="259"/>
  <c r="L49" i="259"/>
  <c r="BO48" i="259"/>
  <c r="BN48" i="259"/>
  <c r="BM48" i="259"/>
  <c r="BL48" i="259"/>
  <c r="BK48" i="259"/>
  <c r="BJ48" i="259"/>
  <c r="X48" i="259"/>
  <c r="V48" i="259"/>
  <c r="T48" i="259"/>
  <c r="R48" i="259"/>
  <c r="P48" i="259"/>
  <c r="N48" i="259"/>
  <c r="L48" i="259"/>
  <c r="BO47" i="259"/>
  <c r="BN47" i="259"/>
  <c r="BM47" i="259"/>
  <c r="BL47" i="259"/>
  <c r="BK47" i="259"/>
  <c r="BJ47" i="259"/>
  <c r="W47" i="259"/>
  <c r="U47" i="259"/>
  <c r="S47" i="259"/>
  <c r="Q47" i="259"/>
  <c r="O47" i="259"/>
  <c r="M47" i="259"/>
  <c r="L47" i="259"/>
  <c r="BO46" i="259"/>
  <c r="BN46" i="259"/>
  <c r="BM46" i="259"/>
  <c r="BL46" i="259"/>
  <c r="BK46" i="259"/>
  <c r="BJ46" i="259"/>
  <c r="X46" i="259"/>
  <c r="X51" i="259" s="1"/>
  <c r="AB48" i="259" s="1"/>
  <c r="AL48" i="259" s="1"/>
  <c r="AW48" i="259" s="1"/>
  <c r="W46" i="259"/>
  <c r="W51" i="259" s="1"/>
  <c r="AB47" i="259" s="1"/>
  <c r="AL47" i="259" s="1"/>
  <c r="AW47" i="259" s="1"/>
  <c r="T46" i="259"/>
  <c r="T51" i="259" s="1"/>
  <c r="AA48" i="259" s="1"/>
  <c r="AK48" i="259" s="1"/>
  <c r="S46" i="259"/>
  <c r="S51" i="259" s="1"/>
  <c r="AA47" i="259" s="1"/>
  <c r="AK47" i="259" s="1"/>
  <c r="P46" i="259"/>
  <c r="P51" i="259" s="1"/>
  <c r="Z48" i="259" s="1"/>
  <c r="O46" i="259"/>
  <c r="O51" i="259" s="1"/>
  <c r="Z47" i="259" s="1"/>
  <c r="L46" i="259"/>
  <c r="H46" i="259"/>
  <c r="AI48" i="259" s="1"/>
  <c r="C46" i="259"/>
  <c r="AI47" i="259" s="1"/>
  <c r="BO45" i="259"/>
  <c r="BN45" i="259"/>
  <c r="BM45" i="259"/>
  <c r="BL45" i="259"/>
  <c r="BK45" i="259"/>
  <c r="BJ45" i="259"/>
  <c r="V45" i="259"/>
  <c r="V51" i="259" s="1"/>
  <c r="AB46" i="259" s="1"/>
  <c r="AL46" i="259" s="1"/>
  <c r="AW46" i="259" s="1"/>
  <c r="U45" i="259"/>
  <c r="U51" i="259" s="1"/>
  <c r="AB45" i="259" s="1"/>
  <c r="AL45" i="259" s="1"/>
  <c r="AW45" i="259" s="1"/>
  <c r="R45" i="259"/>
  <c r="R51" i="259" s="1"/>
  <c r="AA46" i="259" s="1"/>
  <c r="AK46" i="259" s="1"/>
  <c r="Q45" i="259"/>
  <c r="Q51" i="259" s="1"/>
  <c r="AA45" i="259" s="1"/>
  <c r="AK45" i="259" s="1"/>
  <c r="N45" i="259"/>
  <c r="N51" i="259" s="1"/>
  <c r="Z46" i="259" s="1"/>
  <c r="M45" i="259"/>
  <c r="M51" i="259" s="1"/>
  <c r="Z45" i="259" s="1"/>
  <c r="L45" i="259"/>
  <c r="H45" i="259"/>
  <c r="AI46" i="259" s="1"/>
  <c r="C45" i="259"/>
  <c r="AI45" i="259" s="1"/>
  <c r="BO39" i="259"/>
  <c r="BN39" i="259"/>
  <c r="BM39" i="259"/>
  <c r="BL39" i="259"/>
  <c r="BK39" i="259"/>
  <c r="BJ39" i="259"/>
  <c r="W39" i="259"/>
  <c r="V39" i="259"/>
  <c r="S39" i="259"/>
  <c r="R39" i="259"/>
  <c r="O39" i="259"/>
  <c r="N39" i="259"/>
  <c r="L39" i="259"/>
  <c r="BO38" i="259"/>
  <c r="BN38" i="259"/>
  <c r="BM38" i="259"/>
  <c r="BL38" i="259"/>
  <c r="BK38" i="259"/>
  <c r="BJ38" i="259"/>
  <c r="X38" i="259"/>
  <c r="U38" i="259"/>
  <c r="T38" i="259"/>
  <c r="Q38" i="259"/>
  <c r="P38" i="259"/>
  <c r="M38" i="259"/>
  <c r="L38" i="259"/>
  <c r="BO37" i="259"/>
  <c r="BN37" i="259"/>
  <c r="BM37" i="259"/>
  <c r="BL37" i="259"/>
  <c r="BK37" i="259"/>
  <c r="BJ37" i="259"/>
  <c r="X37" i="259"/>
  <c r="V37" i="259"/>
  <c r="T37" i="259"/>
  <c r="R37" i="259"/>
  <c r="P37" i="259"/>
  <c r="N37" i="259"/>
  <c r="L37" i="259"/>
  <c r="BO36" i="259"/>
  <c r="BN36" i="259"/>
  <c r="BM36" i="259"/>
  <c r="BL36" i="259"/>
  <c r="BK36" i="259"/>
  <c r="BJ36" i="259"/>
  <c r="W36" i="259"/>
  <c r="U36" i="259"/>
  <c r="S36" i="259"/>
  <c r="Q36" i="259"/>
  <c r="O36" i="259"/>
  <c r="M36" i="259"/>
  <c r="L36" i="259"/>
  <c r="BO35" i="259"/>
  <c r="BN35" i="259"/>
  <c r="BM35" i="259"/>
  <c r="BL35" i="259"/>
  <c r="BK35" i="259"/>
  <c r="BJ35" i="259"/>
  <c r="X35" i="259"/>
  <c r="X40" i="259" s="1"/>
  <c r="AB37" i="259" s="1"/>
  <c r="AL37" i="259" s="1"/>
  <c r="AW37" i="259" s="1"/>
  <c r="W35" i="259"/>
  <c r="W40" i="259" s="1"/>
  <c r="AB36" i="259" s="1"/>
  <c r="AL36" i="259" s="1"/>
  <c r="AW36" i="259" s="1"/>
  <c r="T35" i="259"/>
  <c r="T40" i="259" s="1"/>
  <c r="AA37" i="259" s="1"/>
  <c r="AK37" i="259" s="1"/>
  <c r="S35" i="259"/>
  <c r="S40" i="259" s="1"/>
  <c r="AA36" i="259" s="1"/>
  <c r="AK36" i="259" s="1"/>
  <c r="P35" i="259"/>
  <c r="P40" i="259" s="1"/>
  <c r="Z37" i="259" s="1"/>
  <c r="O35" i="259"/>
  <c r="O40" i="259" s="1"/>
  <c r="Z36" i="259" s="1"/>
  <c r="L35" i="259"/>
  <c r="H35" i="259"/>
  <c r="C35" i="259"/>
  <c r="AI36" i="259" s="1"/>
  <c r="BO34" i="259"/>
  <c r="BN34" i="259"/>
  <c r="BM34" i="259"/>
  <c r="BL34" i="259"/>
  <c r="BK34" i="259"/>
  <c r="BJ34" i="259"/>
  <c r="V34" i="259"/>
  <c r="V40" i="259" s="1"/>
  <c r="AB35" i="259" s="1"/>
  <c r="AL35" i="259" s="1"/>
  <c r="AW35" i="259" s="1"/>
  <c r="U34" i="259"/>
  <c r="U40" i="259" s="1"/>
  <c r="AB34" i="259" s="1"/>
  <c r="AL34" i="259" s="1"/>
  <c r="AW34" i="259" s="1"/>
  <c r="R34" i="259"/>
  <c r="R40" i="259" s="1"/>
  <c r="AA35" i="259" s="1"/>
  <c r="AK35" i="259" s="1"/>
  <c r="Q34" i="259"/>
  <c r="Q40" i="259" s="1"/>
  <c r="AA34" i="259" s="1"/>
  <c r="AK34" i="259" s="1"/>
  <c r="N34" i="259"/>
  <c r="N40" i="259" s="1"/>
  <c r="Z35" i="259" s="1"/>
  <c r="M34" i="259"/>
  <c r="M40" i="259" s="1"/>
  <c r="Z34" i="259" s="1"/>
  <c r="L34" i="259"/>
  <c r="H34" i="259"/>
  <c r="C34" i="259"/>
  <c r="BO28" i="259"/>
  <c r="BN28" i="259"/>
  <c r="BM28" i="259"/>
  <c r="BL28" i="259"/>
  <c r="BK28" i="259"/>
  <c r="BJ28" i="259"/>
  <c r="W28" i="259"/>
  <c r="V28" i="259"/>
  <c r="S28" i="259"/>
  <c r="R28" i="259"/>
  <c r="O28" i="259"/>
  <c r="N28" i="259"/>
  <c r="L28" i="259"/>
  <c r="BO27" i="259"/>
  <c r="BN27" i="259"/>
  <c r="BM27" i="259"/>
  <c r="BL27" i="259"/>
  <c r="BK27" i="259"/>
  <c r="BJ27" i="259"/>
  <c r="X27" i="259"/>
  <c r="U27" i="259"/>
  <c r="T27" i="259"/>
  <c r="Q27" i="259"/>
  <c r="P27" i="259"/>
  <c r="M27" i="259"/>
  <c r="L27" i="259"/>
  <c r="BO26" i="259"/>
  <c r="BN26" i="259"/>
  <c r="BM26" i="259"/>
  <c r="BL26" i="259"/>
  <c r="BK26" i="259"/>
  <c r="BJ26" i="259"/>
  <c r="X26" i="259"/>
  <c r="V26" i="259"/>
  <c r="T26" i="259"/>
  <c r="R26" i="259"/>
  <c r="P26" i="259"/>
  <c r="N26" i="259"/>
  <c r="L26" i="259"/>
  <c r="BO25" i="259"/>
  <c r="BN25" i="259"/>
  <c r="BM25" i="259"/>
  <c r="BL25" i="259"/>
  <c r="BK25" i="259"/>
  <c r="BJ25" i="259"/>
  <c r="W25" i="259"/>
  <c r="U25" i="259"/>
  <c r="S25" i="259"/>
  <c r="Q25" i="259"/>
  <c r="O25" i="259"/>
  <c r="M25" i="259"/>
  <c r="L25" i="259"/>
  <c r="BO24" i="259"/>
  <c r="BN24" i="259"/>
  <c r="BM24" i="259"/>
  <c r="BL24" i="259"/>
  <c r="BK24" i="259"/>
  <c r="BJ24" i="259"/>
  <c r="X24" i="259"/>
  <c r="X29" i="259" s="1"/>
  <c r="AB26" i="259" s="1"/>
  <c r="AL26" i="259" s="1"/>
  <c r="AW26" i="259" s="1"/>
  <c r="W24" i="259"/>
  <c r="W29" i="259" s="1"/>
  <c r="AB25" i="259" s="1"/>
  <c r="AL25" i="259" s="1"/>
  <c r="AW25" i="259" s="1"/>
  <c r="T24" i="259"/>
  <c r="T29" i="259" s="1"/>
  <c r="AA26" i="259" s="1"/>
  <c r="AK26" i="259" s="1"/>
  <c r="S24" i="259"/>
  <c r="S29" i="259" s="1"/>
  <c r="AA25" i="259" s="1"/>
  <c r="AK25" i="259" s="1"/>
  <c r="P24" i="259"/>
  <c r="P29" i="259" s="1"/>
  <c r="Z26" i="259" s="1"/>
  <c r="O24" i="259"/>
  <c r="O29" i="259" s="1"/>
  <c r="Z25" i="259" s="1"/>
  <c r="L24" i="259"/>
  <c r="H24" i="259"/>
  <c r="AI26" i="259" s="1"/>
  <c r="C24" i="259"/>
  <c r="AI25" i="259" s="1"/>
  <c r="BO23" i="259"/>
  <c r="BN23" i="259"/>
  <c r="BM23" i="259"/>
  <c r="BL23" i="259"/>
  <c r="BK23" i="259"/>
  <c r="BJ23" i="259"/>
  <c r="V23" i="259"/>
  <c r="V29" i="259" s="1"/>
  <c r="AB24" i="259" s="1"/>
  <c r="AL24" i="259" s="1"/>
  <c r="AW24" i="259" s="1"/>
  <c r="U23" i="259"/>
  <c r="U29" i="259" s="1"/>
  <c r="AB23" i="259" s="1"/>
  <c r="AL23" i="259" s="1"/>
  <c r="AW23" i="259" s="1"/>
  <c r="R23" i="259"/>
  <c r="R29" i="259" s="1"/>
  <c r="AA24" i="259" s="1"/>
  <c r="AK24" i="259" s="1"/>
  <c r="Q23" i="259"/>
  <c r="Q29" i="259" s="1"/>
  <c r="AA23" i="259" s="1"/>
  <c r="AK23" i="259" s="1"/>
  <c r="N23" i="259"/>
  <c r="N29" i="259" s="1"/>
  <c r="Z24" i="259" s="1"/>
  <c r="M23" i="259"/>
  <c r="M29" i="259" s="1"/>
  <c r="Z23" i="259" s="1"/>
  <c r="L23" i="259"/>
  <c r="H23" i="259"/>
  <c r="AI24" i="259" s="1"/>
  <c r="C23" i="259"/>
  <c r="AI23" i="259" s="1"/>
  <c r="BO17" i="259"/>
  <c r="BN17" i="259"/>
  <c r="BM17" i="259"/>
  <c r="BL17" i="259"/>
  <c r="BK17" i="259"/>
  <c r="BJ17" i="259"/>
  <c r="W17" i="259"/>
  <c r="V17" i="259"/>
  <c r="S17" i="259"/>
  <c r="R17" i="259"/>
  <c r="O17" i="259"/>
  <c r="N17" i="259"/>
  <c r="L17" i="259"/>
  <c r="BO16" i="259"/>
  <c r="BN16" i="259"/>
  <c r="BM16" i="259"/>
  <c r="BL16" i="259"/>
  <c r="BK16" i="259"/>
  <c r="BJ16" i="259"/>
  <c r="X16" i="259"/>
  <c r="U16" i="259"/>
  <c r="T16" i="259"/>
  <c r="Q16" i="259"/>
  <c r="P16" i="259"/>
  <c r="M16" i="259"/>
  <c r="L16" i="259"/>
  <c r="BO15" i="259"/>
  <c r="BN15" i="259"/>
  <c r="BM15" i="259"/>
  <c r="BL15" i="259"/>
  <c r="BK15" i="259"/>
  <c r="BJ15" i="259"/>
  <c r="X15" i="259"/>
  <c r="V15" i="259"/>
  <c r="T15" i="259"/>
  <c r="R15" i="259"/>
  <c r="P15" i="259"/>
  <c r="N15" i="259"/>
  <c r="L15" i="259"/>
  <c r="BO14" i="259"/>
  <c r="BN14" i="259"/>
  <c r="BM14" i="259"/>
  <c r="BL14" i="259"/>
  <c r="BK14" i="259"/>
  <c r="BJ14" i="259"/>
  <c r="W14" i="259"/>
  <c r="U14" i="259"/>
  <c r="S14" i="259"/>
  <c r="Q14" i="259"/>
  <c r="O14" i="259"/>
  <c r="M14" i="259"/>
  <c r="L14" i="259"/>
  <c r="BO13" i="259"/>
  <c r="BN13" i="259"/>
  <c r="BM13" i="259"/>
  <c r="BL13" i="259"/>
  <c r="BK13" i="259"/>
  <c r="BJ13" i="259"/>
  <c r="X13" i="259"/>
  <c r="X18" i="259" s="1"/>
  <c r="AB15" i="259" s="1"/>
  <c r="AL15" i="259" s="1"/>
  <c r="AW15" i="259" s="1"/>
  <c r="W13" i="259"/>
  <c r="W18" i="259" s="1"/>
  <c r="AB14" i="259" s="1"/>
  <c r="AL14" i="259" s="1"/>
  <c r="AW14" i="259" s="1"/>
  <c r="T13" i="259"/>
  <c r="T18" i="259" s="1"/>
  <c r="AA15" i="259" s="1"/>
  <c r="AK15" i="259" s="1"/>
  <c r="S13" i="259"/>
  <c r="S18" i="259" s="1"/>
  <c r="AA14" i="259" s="1"/>
  <c r="AK14" i="259" s="1"/>
  <c r="P13" i="259"/>
  <c r="P18" i="259" s="1"/>
  <c r="Z15" i="259" s="1"/>
  <c r="O13" i="259"/>
  <c r="O18" i="259" s="1"/>
  <c r="Z14" i="259" s="1"/>
  <c r="L13" i="259"/>
  <c r="H13" i="259"/>
  <c r="AI15" i="259" s="1"/>
  <c r="C13" i="259"/>
  <c r="BO12" i="259"/>
  <c r="BN12" i="259"/>
  <c r="BM12" i="259"/>
  <c r="BL12" i="259"/>
  <c r="BK12" i="259"/>
  <c r="BJ12" i="259"/>
  <c r="V12" i="259"/>
  <c r="V18" i="259" s="1"/>
  <c r="AB13" i="259" s="1"/>
  <c r="AL13" i="259" s="1"/>
  <c r="AW13" i="259" s="1"/>
  <c r="U12" i="259"/>
  <c r="U18" i="259" s="1"/>
  <c r="AB12" i="259" s="1"/>
  <c r="AL12" i="259" s="1"/>
  <c r="AW12" i="259" s="1"/>
  <c r="R12" i="259"/>
  <c r="R18" i="259" s="1"/>
  <c r="AA13" i="259" s="1"/>
  <c r="AK13" i="259" s="1"/>
  <c r="Q12" i="259"/>
  <c r="Q18" i="259" s="1"/>
  <c r="AA12" i="259" s="1"/>
  <c r="AK12" i="259" s="1"/>
  <c r="N12" i="259"/>
  <c r="N18" i="259" s="1"/>
  <c r="Z13" i="259" s="1"/>
  <c r="M12" i="259"/>
  <c r="M18" i="259" s="1"/>
  <c r="Z12" i="259" s="1"/>
  <c r="L12" i="259"/>
  <c r="H12" i="259"/>
  <c r="C12" i="259"/>
  <c r="BO94" i="258"/>
  <c r="BN94" i="258"/>
  <c r="BM94" i="258"/>
  <c r="BL94" i="258"/>
  <c r="BK94" i="258"/>
  <c r="BJ94" i="258"/>
  <c r="BO93" i="258"/>
  <c r="BN93" i="258"/>
  <c r="BM93" i="258"/>
  <c r="BL93" i="258"/>
  <c r="BK93" i="258"/>
  <c r="BJ93" i="258"/>
  <c r="BO92" i="258"/>
  <c r="BN92" i="258"/>
  <c r="BM92" i="258"/>
  <c r="BL92" i="258"/>
  <c r="BK92" i="258"/>
  <c r="BJ92" i="258"/>
  <c r="BO91" i="258"/>
  <c r="BN91" i="258"/>
  <c r="BM91" i="258"/>
  <c r="BL91" i="258"/>
  <c r="BK91" i="258"/>
  <c r="BJ91" i="258"/>
  <c r="BO90" i="258"/>
  <c r="BN90" i="258"/>
  <c r="BM90" i="258"/>
  <c r="BL90" i="258"/>
  <c r="BK90" i="258"/>
  <c r="BJ90" i="258"/>
  <c r="BO89" i="258"/>
  <c r="BN89" i="258"/>
  <c r="BM89" i="258"/>
  <c r="BL89" i="258"/>
  <c r="BK89" i="258"/>
  <c r="BJ89" i="258"/>
  <c r="C74" i="258"/>
  <c r="BO72" i="258"/>
  <c r="BN72" i="258"/>
  <c r="BM72" i="258"/>
  <c r="BL72" i="258"/>
  <c r="BK72" i="258"/>
  <c r="BJ72" i="258"/>
  <c r="W72" i="258"/>
  <c r="V72" i="258"/>
  <c r="S72" i="258"/>
  <c r="R72" i="258"/>
  <c r="O72" i="258"/>
  <c r="N72" i="258"/>
  <c r="L72" i="258"/>
  <c r="BO71" i="258"/>
  <c r="BN71" i="258"/>
  <c r="BM71" i="258"/>
  <c r="BL71" i="258"/>
  <c r="BK71" i="258"/>
  <c r="BJ71" i="258"/>
  <c r="X71" i="258"/>
  <c r="U71" i="258"/>
  <c r="T71" i="258"/>
  <c r="Q71" i="258"/>
  <c r="P71" i="258"/>
  <c r="M71" i="258"/>
  <c r="L71" i="258"/>
  <c r="BO70" i="258"/>
  <c r="BN70" i="258"/>
  <c r="BM70" i="258"/>
  <c r="BL70" i="258"/>
  <c r="BK70" i="258"/>
  <c r="BJ70" i="258"/>
  <c r="X70" i="258"/>
  <c r="V70" i="258"/>
  <c r="T70" i="258"/>
  <c r="R70" i="258"/>
  <c r="P70" i="258"/>
  <c r="N70" i="258"/>
  <c r="L70" i="258"/>
  <c r="BO69" i="258"/>
  <c r="BN69" i="258"/>
  <c r="BM69" i="258"/>
  <c r="BL69" i="258"/>
  <c r="BK69" i="258"/>
  <c r="BJ69" i="258"/>
  <c r="W69" i="258"/>
  <c r="U69" i="258"/>
  <c r="S69" i="258"/>
  <c r="Q69" i="258"/>
  <c r="O69" i="258"/>
  <c r="M69" i="258"/>
  <c r="L69" i="258"/>
  <c r="BO68" i="258"/>
  <c r="BN68" i="258"/>
  <c r="BM68" i="258"/>
  <c r="BL68" i="258"/>
  <c r="BK68" i="258"/>
  <c r="BJ68" i="258"/>
  <c r="X68" i="258"/>
  <c r="W68" i="258"/>
  <c r="T68" i="258"/>
  <c r="S68" i="258"/>
  <c r="P68" i="258"/>
  <c r="O68" i="258"/>
  <c r="L68" i="258"/>
  <c r="H68" i="258"/>
  <c r="C68" i="258"/>
  <c r="AI69" i="258" s="1"/>
  <c r="BO67" i="258"/>
  <c r="BN67" i="258"/>
  <c r="BM67" i="258"/>
  <c r="BL67" i="258"/>
  <c r="BK67" i="258"/>
  <c r="BJ67" i="258"/>
  <c r="V67" i="258"/>
  <c r="V73" i="258" s="1"/>
  <c r="AB68" i="258" s="1"/>
  <c r="AL68" i="258" s="1"/>
  <c r="AW68" i="258" s="1"/>
  <c r="U67" i="258"/>
  <c r="U73" i="258" s="1"/>
  <c r="AB67" i="258" s="1"/>
  <c r="AL67" i="258" s="1"/>
  <c r="AW67" i="258" s="1"/>
  <c r="R67" i="258"/>
  <c r="R73" i="258" s="1"/>
  <c r="AA68" i="258" s="1"/>
  <c r="AK68" i="258" s="1"/>
  <c r="Q67" i="258"/>
  <c r="Q73" i="258" s="1"/>
  <c r="AA67" i="258" s="1"/>
  <c r="AK67" i="258" s="1"/>
  <c r="N67" i="258"/>
  <c r="N73" i="258" s="1"/>
  <c r="Z68" i="258" s="1"/>
  <c r="M67" i="258"/>
  <c r="M73" i="258" s="1"/>
  <c r="Z67" i="258" s="1"/>
  <c r="L67" i="258"/>
  <c r="H67" i="258"/>
  <c r="C67" i="258"/>
  <c r="BO61" i="258"/>
  <c r="BN61" i="258"/>
  <c r="BM61" i="258"/>
  <c r="BL61" i="258"/>
  <c r="BK61" i="258"/>
  <c r="BJ61" i="258"/>
  <c r="W61" i="258"/>
  <c r="V61" i="258"/>
  <c r="S61" i="258"/>
  <c r="R61" i="258"/>
  <c r="O61" i="258"/>
  <c r="N61" i="258"/>
  <c r="L61" i="258"/>
  <c r="BO60" i="258"/>
  <c r="BN60" i="258"/>
  <c r="BM60" i="258"/>
  <c r="BL60" i="258"/>
  <c r="BK60" i="258"/>
  <c r="BJ60" i="258"/>
  <c r="X60" i="258"/>
  <c r="U60" i="258"/>
  <c r="T60" i="258"/>
  <c r="Q60" i="258"/>
  <c r="P60" i="258"/>
  <c r="M60" i="258"/>
  <c r="L60" i="258"/>
  <c r="BO59" i="258"/>
  <c r="BN59" i="258"/>
  <c r="BM59" i="258"/>
  <c r="BL59" i="258"/>
  <c r="BK59" i="258"/>
  <c r="BJ59" i="258"/>
  <c r="X59" i="258"/>
  <c r="V59" i="258"/>
  <c r="T59" i="258"/>
  <c r="R59" i="258"/>
  <c r="P59" i="258"/>
  <c r="N59" i="258"/>
  <c r="L59" i="258"/>
  <c r="BO58" i="258"/>
  <c r="BN58" i="258"/>
  <c r="BM58" i="258"/>
  <c r="BL58" i="258"/>
  <c r="BK58" i="258"/>
  <c r="BJ58" i="258"/>
  <c r="W58" i="258"/>
  <c r="U58" i="258"/>
  <c r="S58" i="258"/>
  <c r="Q58" i="258"/>
  <c r="O58" i="258"/>
  <c r="M58" i="258"/>
  <c r="L58" i="258"/>
  <c r="BO57" i="258"/>
  <c r="BN57" i="258"/>
  <c r="BM57" i="258"/>
  <c r="BL57" i="258"/>
  <c r="BK57" i="258"/>
  <c r="BJ57" i="258"/>
  <c r="X57" i="258"/>
  <c r="X62" i="258" s="1"/>
  <c r="AB59" i="258" s="1"/>
  <c r="AL59" i="258" s="1"/>
  <c r="AW59" i="258" s="1"/>
  <c r="W57" i="258"/>
  <c r="W62" i="258" s="1"/>
  <c r="AB58" i="258" s="1"/>
  <c r="AL58" i="258" s="1"/>
  <c r="AW58" i="258" s="1"/>
  <c r="T57" i="258"/>
  <c r="T62" i="258" s="1"/>
  <c r="AA59" i="258" s="1"/>
  <c r="AK59" i="258" s="1"/>
  <c r="S57" i="258"/>
  <c r="S62" i="258" s="1"/>
  <c r="AA58" i="258" s="1"/>
  <c r="AK58" i="258" s="1"/>
  <c r="P57" i="258"/>
  <c r="P62" i="258" s="1"/>
  <c r="Z59" i="258" s="1"/>
  <c r="O57" i="258"/>
  <c r="O62" i="258" s="1"/>
  <c r="Z58" i="258" s="1"/>
  <c r="L57" i="258"/>
  <c r="H57" i="258"/>
  <c r="AI59" i="258" s="1"/>
  <c r="C57" i="258"/>
  <c r="AI58" i="258" s="1"/>
  <c r="BO56" i="258"/>
  <c r="BN56" i="258"/>
  <c r="BM56" i="258"/>
  <c r="BL56" i="258"/>
  <c r="BK56" i="258"/>
  <c r="BJ56" i="258"/>
  <c r="V56" i="258"/>
  <c r="V62" i="258" s="1"/>
  <c r="AB57" i="258" s="1"/>
  <c r="AL57" i="258" s="1"/>
  <c r="AW57" i="258" s="1"/>
  <c r="U56" i="258"/>
  <c r="U62" i="258" s="1"/>
  <c r="AB56" i="258" s="1"/>
  <c r="AL56" i="258" s="1"/>
  <c r="AW56" i="258" s="1"/>
  <c r="R56" i="258"/>
  <c r="R62" i="258" s="1"/>
  <c r="AA57" i="258" s="1"/>
  <c r="AK57" i="258" s="1"/>
  <c r="Q56" i="258"/>
  <c r="Q62" i="258" s="1"/>
  <c r="AA56" i="258" s="1"/>
  <c r="AK56" i="258" s="1"/>
  <c r="N56" i="258"/>
  <c r="N62" i="258" s="1"/>
  <c r="Z57" i="258" s="1"/>
  <c r="M56" i="258"/>
  <c r="M62" i="258" s="1"/>
  <c r="Z56" i="258" s="1"/>
  <c r="L56" i="258"/>
  <c r="H56" i="258"/>
  <c r="AI57" i="258" s="1"/>
  <c r="C56" i="258"/>
  <c r="BO50" i="258"/>
  <c r="BN50" i="258"/>
  <c r="BM50" i="258"/>
  <c r="BL50" i="258"/>
  <c r="BK50" i="258"/>
  <c r="BJ50" i="258"/>
  <c r="W50" i="258"/>
  <c r="V50" i="258"/>
  <c r="S50" i="258"/>
  <c r="R50" i="258"/>
  <c r="O50" i="258"/>
  <c r="N50" i="258"/>
  <c r="L50" i="258"/>
  <c r="BO49" i="258"/>
  <c r="BN49" i="258"/>
  <c r="BM49" i="258"/>
  <c r="BL49" i="258"/>
  <c r="BK49" i="258"/>
  <c r="BJ49" i="258"/>
  <c r="X49" i="258"/>
  <c r="U49" i="258"/>
  <c r="T49" i="258"/>
  <c r="Q49" i="258"/>
  <c r="P49" i="258"/>
  <c r="M49" i="258"/>
  <c r="L49" i="258"/>
  <c r="BO48" i="258"/>
  <c r="BN48" i="258"/>
  <c r="BM48" i="258"/>
  <c r="BL48" i="258"/>
  <c r="BK48" i="258"/>
  <c r="BJ48" i="258"/>
  <c r="X48" i="258"/>
  <c r="V48" i="258"/>
  <c r="T48" i="258"/>
  <c r="R48" i="258"/>
  <c r="P48" i="258"/>
  <c r="N48" i="258"/>
  <c r="L48" i="258"/>
  <c r="BO47" i="258"/>
  <c r="BN47" i="258"/>
  <c r="BM47" i="258"/>
  <c r="BL47" i="258"/>
  <c r="BK47" i="258"/>
  <c r="BJ47" i="258"/>
  <c r="W47" i="258"/>
  <c r="U47" i="258"/>
  <c r="S47" i="258"/>
  <c r="Q47" i="258"/>
  <c r="O47" i="258"/>
  <c r="M47" i="258"/>
  <c r="L47" i="258"/>
  <c r="BO46" i="258"/>
  <c r="BN46" i="258"/>
  <c r="BM46" i="258"/>
  <c r="BL46" i="258"/>
  <c r="BK46" i="258"/>
  <c r="BJ46" i="258"/>
  <c r="X46" i="258"/>
  <c r="X51" i="258" s="1"/>
  <c r="AB48" i="258" s="1"/>
  <c r="AL48" i="258" s="1"/>
  <c r="AW48" i="258" s="1"/>
  <c r="W46" i="258"/>
  <c r="W51" i="258" s="1"/>
  <c r="AB47" i="258" s="1"/>
  <c r="AL47" i="258" s="1"/>
  <c r="AW47" i="258" s="1"/>
  <c r="T46" i="258"/>
  <c r="T51" i="258" s="1"/>
  <c r="AA48" i="258" s="1"/>
  <c r="AK48" i="258" s="1"/>
  <c r="S46" i="258"/>
  <c r="S51" i="258" s="1"/>
  <c r="AA47" i="258" s="1"/>
  <c r="AK47" i="258" s="1"/>
  <c r="P46" i="258"/>
  <c r="P51" i="258" s="1"/>
  <c r="Z48" i="258" s="1"/>
  <c r="O46" i="258"/>
  <c r="O51" i="258" s="1"/>
  <c r="Z47" i="258" s="1"/>
  <c r="L46" i="258"/>
  <c r="H46" i="258"/>
  <c r="C46" i="258"/>
  <c r="BO45" i="258"/>
  <c r="BN45" i="258"/>
  <c r="BM45" i="258"/>
  <c r="BL45" i="258"/>
  <c r="BK45" i="258"/>
  <c r="BJ45" i="258"/>
  <c r="V45" i="258"/>
  <c r="V51" i="258" s="1"/>
  <c r="AB46" i="258" s="1"/>
  <c r="AL46" i="258" s="1"/>
  <c r="AW46" i="258" s="1"/>
  <c r="U45" i="258"/>
  <c r="U51" i="258" s="1"/>
  <c r="AB45" i="258" s="1"/>
  <c r="AL45" i="258" s="1"/>
  <c r="AW45" i="258" s="1"/>
  <c r="R45" i="258"/>
  <c r="R51" i="258" s="1"/>
  <c r="AA46" i="258" s="1"/>
  <c r="AK46" i="258" s="1"/>
  <c r="Q45" i="258"/>
  <c r="Q51" i="258" s="1"/>
  <c r="AA45" i="258" s="1"/>
  <c r="AK45" i="258" s="1"/>
  <c r="N45" i="258"/>
  <c r="N51" i="258" s="1"/>
  <c r="Z46" i="258" s="1"/>
  <c r="M45" i="258"/>
  <c r="M51" i="258" s="1"/>
  <c r="Z45" i="258" s="1"/>
  <c r="L45" i="258"/>
  <c r="H45" i="258"/>
  <c r="C45" i="258"/>
  <c r="BO39" i="258"/>
  <c r="BN39" i="258"/>
  <c r="BM39" i="258"/>
  <c r="BL39" i="258"/>
  <c r="BK39" i="258"/>
  <c r="BJ39" i="258"/>
  <c r="W39" i="258"/>
  <c r="V39" i="258"/>
  <c r="S39" i="258"/>
  <c r="R39" i="258"/>
  <c r="O39" i="258"/>
  <c r="N39" i="258"/>
  <c r="L39" i="258"/>
  <c r="BO38" i="258"/>
  <c r="BN38" i="258"/>
  <c r="BM38" i="258"/>
  <c r="BL38" i="258"/>
  <c r="BK38" i="258"/>
  <c r="BJ38" i="258"/>
  <c r="X38" i="258"/>
  <c r="U38" i="258"/>
  <c r="T38" i="258"/>
  <c r="Q38" i="258"/>
  <c r="P38" i="258"/>
  <c r="M38" i="258"/>
  <c r="L38" i="258"/>
  <c r="BO37" i="258"/>
  <c r="BN37" i="258"/>
  <c r="BM37" i="258"/>
  <c r="BL37" i="258"/>
  <c r="BK37" i="258"/>
  <c r="BJ37" i="258"/>
  <c r="X37" i="258"/>
  <c r="V37" i="258"/>
  <c r="T37" i="258"/>
  <c r="R37" i="258"/>
  <c r="P37" i="258"/>
  <c r="N37" i="258"/>
  <c r="L37" i="258"/>
  <c r="BO36" i="258"/>
  <c r="BN36" i="258"/>
  <c r="BM36" i="258"/>
  <c r="BL36" i="258"/>
  <c r="BK36" i="258"/>
  <c r="BJ36" i="258"/>
  <c r="W36" i="258"/>
  <c r="U36" i="258"/>
  <c r="S36" i="258"/>
  <c r="Q36" i="258"/>
  <c r="O36" i="258"/>
  <c r="M36" i="258"/>
  <c r="L36" i="258"/>
  <c r="BO35" i="258"/>
  <c r="BN35" i="258"/>
  <c r="BM35" i="258"/>
  <c r="BL35" i="258"/>
  <c r="BK35" i="258"/>
  <c r="BJ35" i="258"/>
  <c r="X35" i="258"/>
  <c r="X40" i="258" s="1"/>
  <c r="AB37" i="258" s="1"/>
  <c r="AL37" i="258" s="1"/>
  <c r="AW37" i="258" s="1"/>
  <c r="W35" i="258"/>
  <c r="W40" i="258" s="1"/>
  <c r="AB36" i="258" s="1"/>
  <c r="AL36" i="258" s="1"/>
  <c r="AW36" i="258" s="1"/>
  <c r="T35" i="258"/>
  <c r="T40" i="258" s="1"/>
  <c r="AA37" i="258" s="1"/>
  <c r="AK37" i="258" s="1"/>
  <c r="S35" i="258"/>
  <c r="S40" i="258" s="1"/>
  <c r="AA36" i="258" s="1"/>
  <c r="AK36" i="258" s="1"/>
  <c r="P35" i="258"/>
  <c r="P40" i="258" s="1"/>
  <c r="Z37" i="258" s="1"/>
  <c r="O35" i="258"/>
  <c r="O40" i="258" s="1"/>
  <c r="Z36" i="258" s="1"/>
  <c r="L35" i="258"/>
  <c r="H35" i="258"/>
  <c r="C35" i="258"/>
  <c r="AI36" i="258" s="1"/>
  <c r="BO34" i="258"/>
  <c r="BN34" i="258"/>
  <c r="BM34" i="258"/>
  <c r="BL34" i="258"/>
  <c r="BK34" i="258"/>
  <c r="BJ34" i="258"/>
  <c r="V34" i="258"/>
  <c r="V40" i="258" s="1"/>
  <c r="AB35" i="258" s="1"/>
  <c r="AL35" i="258" s="1"/>
  <c r="AW35" i="258" s="1"/>
  <c r="U34" i="258"/>
  <c r="U40" i="258" s="1"/>
  <c r="AB34" i="258" s="1"/>
  <c r="AL34" i="258" s="1"/>
  <c r="AW34" i="258" s="1"/>
  <c r="R34" i="258"/>
  <c r="R40" i="258" s="1"/>
  <c r="AA35" i="258" s="1"/>
  <c r="AK35" i="258" s="1"/>
  <c r="Q34" i="258"/>
  <c r="Q40" i="258" s="1"/>
  <c r="AA34" i="258" s="1"/>
  <c r="AK34" i="258" s="1"/>
  <c r="N34" i="258"/>
  <c r="N40" i="258" s="1"/>
  <c r="Z35" i="258" s="1"/>
  <c r="M34" i="258"/>
  <c r="M40" i="258" s="1"/>
  <c r="Z34" i="258" s="1"/>
  <c r="L34" i="258"/>
  <c r="H34" i="258"/>
  <c r="C34" i="258"/>
  <c r="BO28" i="258"/>
  <c r="BN28" i="258"/>
  <c r="BM28" i="258"/>
  <c r="BL28" i="258"/>
  <c r="BK28" i="258"/>
  <c r="BJ28" i="258"/>
  <c r="W28" i="258"/>
  <c r="V28" i="258"/>
  <c r="S28" i="258"/>
  <c r="R28" i="258"/>
  <c r="O28" i="258"/>
  <c r="N28" i="258"/>
  <c r="L28" i="258"/>
  <c r="BO27" i="258"/>
  <c r="BN27" i="258"/>
  <c r="BM27" i="258"/>
  <c r="BL27" i="258"/>
  <c r="BK27" i="258"/>
  <c r="BJ27" i="258"/>
  <c r="X27" i="258"/>
  <c r="U27" i="258"/>
  <c r="T27" i="258"/>
  <c r="Q27" i="258"/>
  <c r="P27" i="258"/>
  <c r="M27" i="258"/>
  <c r="L27" i="258"/>
  <c r="BO26" i="258"/>
  <c r="BN26" i="258"/>
  <c r="BM26" i="258"/>
  <c r="BL26" i="258"/>
  <c r="BK26" i="258"/>
  <c r="BJ26" i="258"/>
  <c r="X26" i="258"/>
  <c r="V26" i="258"/>
  <c r="T26" i="258"/>
  <c r="R26" i="258"/>
  <c r="P26" i="258"/>
  <c r="N26" i="258"/>
  <c r="L26" i="258"/>
  <c r="BO25" i="258"/>
  <c r="BN25" i="258"/>
  <c r="BM25" i="258"/>
  <c r="BL25" i="258"/>
  <c r="BK25" i="258"/>
  <c r="BJ25" i="258"/>
  <c r="W25" i="258"/>
  <c r="U25" i="258"/>
  <c r="S25" i="258"/>
  <c r="Q25" i="258"/>
  <c r="O25" i="258"/>
  <c r="M25" i="258"/>
  <c r="L25" i="258"/>
  <c r="BO24" i="258"/>
  <c r="BN24" i="258"/>
  <c r="BM24" i="258"/>
  <c r="BL24" i="258"/>
  <c r="BK24" i="258"/>
  <c r="BJ24" i="258"/>
  <c r="X24" i="258"/>
  <c r="W24" i="258"/>
  <c r="W29" i="258" s="1"/>
  <c r="AB25" i="258" s="1"/>
  <c r="AL25" i="258" s="1"/>
  <c r="AW25" i="258" s="1"/>
  <c r="T24" i="258"/>
  <c r="T29" i="258" s="1"/>
  <c r="AA26" i="258" s="1"/>
  <c r="AK26" i="258" s="1"/>
  <c r="S24" i="258"/>
  <c r="S29" i="258" s="1"/>
  <c r="AA25" i="258" s="1"/>
  <c r="AK25" i="258" s="1"/>
  <c r="P24" i="258"/>
  <c r="O24" i="258"/>
  <c r="O29" i="258" s="1"/>
  <c r="Z25" i="258" s="1"/>
  <c r="L24" i="258"/>
  <c r="H24" i="258"/>
  <c r="C24" i="258"/>
  <c r="BO23" i="258"/>
  <c r="BN23" i="258"/>
  <c r="BM23" i="258"/>
  <c r="BL23" i="258"/>
  <c r="BK23" i="258"/>
  <c r="BJ23" i="258"/>
  <c r="V23" i="258"/>
  <c r="V29" i="258" s="1"/>
  <c r="AB24" i="258" s="1"/>
  <c r="AL24" i="258" s="1"/>
  <c r="AW24" i="258" s="1"/>
  <c r="U23" i="258"/>
  <c r="U29" i="258" s="1"/>
  <c r="AB23" i="258" s="1"/>
  <c r="AL23" i="258" s="1"/>
  <c r="AW23" i="258" s="1"/>
  <c r="R23" i="258"/>
  <c r="R29" i="258" s="1"/>
  <c r="AA24" i="258" s="1"/>
  <c r="AK24" i="258" s="1"/>
  <c r="Q23" i="258"/>
  <c r="Q29" i="258" s="1"/>
  <c r="AA23" i="258" s="1"/>
  <c r="AK23" i="258" s="1"/>
  <c r="N23" i="258"/>
  <c r="N29" i="258" s="1"/>
  <c r="Z24" i="258" s="1"/>
  <c r="M23" i="258"/>
  <c r="M29" i="258" s="1"/>
  <c r="Z23" i="258" s="1"/>
  <c r="L23" i="258"/>
  <c r="H23" i="258"/>
  <c r="C23" i="258"/>
  <c r="BO17" i="258"/>
  <c r="BN17" i="258"/>
  <c r="BM17" i="258"/>
  <c r="BL17" i="258"/>
  <c r="BK17" i="258"/>
  <c r="BJ17" i="258"/>
  <c r="W17" i="258"/>
  <c r="V17" i="258"/>
  <c r="S17" i="258"/>
  <c r="R17" i="258"/>
  <c r="O17" i="258"/>
  <c r="N17" i="258"/>
  <c r="L17" i="258"/>
  <c r="BO16" i="258"/>
  <c r="BN16" i="258"/>
  <c r="BM16" i="258"/>
  <c r="BL16" i="258"/>
  <c r="BK16" i="258"/>
  <c r="BJ16" i="258"/>
  <c r="X16" i="258"/>
  <c r="U16" i="258"/>
  <c r="T16" i="258"/>
  <c r="Q16" i="258"/>
  <c r="P16" i="258"/>
  <c r="M16" i="258"/>
  <c r="L16" i="258"/>
  <c r="BO15" i="258"/>
  <c r="BN15" i="258"/>
  <c r="BM15" i="258"/>
  <c r="BL15" i="258"/>
  <c r="BK15" i="258"/>
  <c r="BJ15" i="258"/>
  <c r="X15" i="258"/>
  <c r="V15" i="258"/>
  <c r="T15" i="258"/>
  <c r="R15" i="258"/>
  <c r="P15" i="258"/>
  <c r="N15" i="258"/>
  <c r="L15" i="258"/>
  <c r="BO14" i="258"/>
  <c r="BN14" i="258"/>
  <c r="BM14" i="258"/>
  <c r="BL14" i="258"/>
  <c r="BK14" i="258"/>
  <c r="BJ14" i="258"/>
  <c r="W14" i="258"/>
  <c r="U14" i="258"/>
  <c r="S14" i="258"/>
  <c r="Q14" i="258"/>
  <c r="O14" i="258"/>
  <c r="M14" i="258"/>
  <c r="L14" i="258"/>
  <c r="BO13" i="258"/>
  <c r="BN13" i="258"/>
  <c r="BM13" i="258"/>
  <c r="BL13" i="258"/>
  <c r="BK13" i="258"/>
  <c r="BJ13" i="258"/>
  <c r="X13" i="258"/>
  <c r="X18" i="258" s="1"/>
  <c r="AB15" i="258" s="1"/>
  <c r="AL15" i="258" s="1"/>
  <c r="AW15" i="258" s="1"/>
  <c r="W13" i="258"/>
  <c r="W18" i="258" s="1"/>
  <c r="AB14" i="258" s="1"/>
  <c r="AL14" i="258" s="1"/>
  <c r="AW14" i="258" s="1"/>
  <c r="T13" i="258"/>
  <c r="T18" i="258" s="1"/>
  <c r="AA15" i="258" s="1"/>
  <c r="AK15" i="258" s="1"/>
  <c r="S13" i="258"/>
  <c r="S18" i="258" s="1"/>
  <c r="AA14" i="258" s="1"/>
  <c r="AK14" i="258" s="1"/>
  <c r="P13" i="258"/>
  <c r="P18" i="258" s="1"/>
  <c r="Z15" i="258" s="1"/>
  <c r="O13" i="258"/>
  <c r="O18" i="258" s="1"/>
  <c r="Z14" i="258" s="1"/>
  <c r="L13" i="258"/>
  <c r="H13" i="258"/>
  <c r="AI15" i="258" s="1"/>
  <c r="C13" i="258"/>
  <c r="AI14" i="258" s="1"/>
  <c r="BO12" i="258"/>
  <c r="BN12" i="258"/>
  <c r="BM12" i="258"/>
  <c r="BL12" i="258"/>
  <c r="BK12" i="258"/>
  <c r="BJ12" i="258"/>
  <c r="V12" i="258"/>
  <c r="V18" i="258" s="1"/>
  <c r="AB13" i="258" s="1"/>
  <c r="AL13" i="258" s="1"/>
  <c r="AW13" i="258" s="1"/>
  <c r="U12" i="258"/>
  <c r="U18" i="258" s="1"/>
  <c r="AB12" i="258" s="1"/>
  <c r="AL12" i="258" s="1"/>
  <c r="AW12" i="258" s="1"/>
  <c r="R12" i="258"/>
  <c r="R18" i="258" s="1"/>
  <c r="AA13" i="258" s="1"/>
  <c r="AK13" i="258" s="1"/>
  <c r="Q12" i="258"/>
  <c r="Q18" i="258" s="1"/>
  <c r="AA12" i="258" s="1"/>
  <c r="AK12" i="258" s="1"/>
  <c r="N12" i="258"/>
  <c r="N18" i="258" s="1"/>
  <c r="Z13" i="258" s="1"/>
  <c r="M12" i="258"/>
  <c r="M18" i="258" s="1"/>
  <c r="Z12" i="258" s="1"/>
  <c r="L12" i="258"/>
  <c r="H12" i="258"/>
  <c r="AI13" i="258" s="1"/>
  <c r="C12" i="258"/>
  <c r="AI12" i="258" s="1"/>
  <c r="BO94" i="257"/>
  <c r="BN94" i="257"/>
  <c r="BM94" i="257"/>
  <c r="BL94" i="257"/>
  <c r="BK94" i="257"/>
  <c r="BJ94" i="257"/>
  <c r="BO93" i="257"/>
  <c r="BN93" i="257"/>
  <c r="BM93" i="257"/>
  <c r="BL93" i="257"/>
  <c r="BK93" i="257"/>
  <c r="BJ93" i="257"/>
  <c r="BO92" i="257"/>
  <c r="BN92" i="257"/>
  <c r="BM92" i="257"/>
  <c r="BL92" i="257"/>
  <c r="BK92" i="257"/>
  <c r="BJ92" i="257"/>
  <c r="BO91" i="257"/>
  <c r="BN91" i="257"/>
  <c r="BM91" i="257"/>
  <c r="BL91" i="257"/>
  <c r="BK91" i="257"/>
  <c r="BJ91" i="257"/>
  <c r="BO90" i="257"/>
  <c r="BN90" i="257"/>
  <c r="BM90" i="257"/>
  <c r="BL90" i="257"/>
  <c r="BK90" i="257"/>
  <c r="BJ90" i="257"/>
  <c r="BO89" i="257"/>
  <c r="BN89" i="257"/>
  <c r="BM89" i="257"/>
  <c r="BL89" i="257"/>
  <c r="BK89" i="257"/>
  <c r="BJ89" i="257"/>
  <c r="C74" i="257"/>
  <c r="BO72" i="257"/>
  <c r="BN72" i="257"/>
  <c r="BM72" i="257"/>
  <c r="BL72" i="257"/>
  <c r="BK72" i="257"/>
  <c r="BJ72" i="257"/>
  <c r="W72" i="257"/>
  <c r="V72" i="257"/>
  <c r="S72" i="257"/>
  <c r="R72" i="257"/>
  <c r="O72" i="257"/>
  <c r="N72" i="257"/>
  <c r="L72" i="257"/>
  <c r="BO71" i="257"/>
  <c r="BN71" i="257"/>
  <c r="BM71" i="257"/>
  <c r="BL71" i="257"/>
  <c r="BK71" i="257"/>
  <c r="BJ71" i="257"/>
  <c r="X71" i="257"/>
  <c r="U71" i="257"/>
  <c r="T71" i="257"/>
  <c r="Q71" i="257"/>
  <c r="P71" i="257"/>
  <c r="M71" i="257"/>
  <c r="L71" i="257"/>
  <c r="BO70" i="257"/>
  <c r="BN70" i="257"/>
  <c r="BM70" i="257"/>
  <c r="BL70" i="257"/>
  <c r="BK70" i="257"/>
  <c r="BJ70" i="257"/>
  <c r="X70" i="257"/>
  <c r="V70" i="257"/>
  <c r="T70" i="257"/>
  <c r="R70" i="257"/>
  <c r="P70" i="257"/>
  <c r="N70" i="257"/>
  <c r="L70" i="257"/>
  <c r="BO69" i="257"/>
  <c r="BN69" i="257"/>
  <c r="BM69" i="257"/>
  <c r="BL69" i="257"/>
  <c r="BK69" i="257"/>
  <c r="BJ69" i="257"/>
  <c r="W69" i="257"/>
  <c r="U69" i="257"/>
  <c r="S69" i="257"/>
  <c r="Q69" i="257"/>
  <c r="O69" i="257"/>
  <c r="M69" i="257"/>
  <c r="L69" i="257"/>
  <c r="BO68" i="257"/>
  <c r="BN68" i="257"/>
  <c r="BM68" i="257"/>
  <c r="BL68" i="257"/>
  <c r="BK68" i="257"/>
  <c r="BJ68" i="257"/>
  <c r="X68" i="257"/>
  <c r="W68" i="257"/>
  <c r="T68" i="257"/>
  <c r="S68" i="257"/>
  <c r="P68" i="257"/>
  <c r="O68" i="257"/>
  <c r="L68" i="257"/>
  <c r="H68" i="257"/>
  <c r="AI70" i="257" s="1"/>
  <c r="C68" i="257"/>
  <c r="AI69" i="257" s="1"/>
  <c r="BO67" i="257"/>
  <c r="BN67" i="257"/>
  <c r="BM67" i="257"/>
  <c r="BL67" i="257"/>
  <c r="BK67" i="257"/>
  <c r="BJ67" i="257"/>
  <c r="V67" i="257"/>
  <c r="V73" i="257" s="1"/>
  <c r="AB68" i="257" s="1"/>
  <c r="AL68" i="257" s="1"/>
  <c r="AW68" i="257" s="1"/>
  <c r="U67" i="257"/>
  <c r="U73" i="257" s="1"/>
  <c r="AB67" i="257" s="1"/>
  <c r="AL67" i="257" s="1"/>
  <c r="AW67" i="257" s="1"/>
  <c r="R67" i="257"/>
  <c r="R73" i="257" s="1"/>
  <c r="AA68" i="257" s="1"/>
  <c r="AK68" i="257" s="1"/>
  <c r="Q67" i="257"/>
  <c r="Q73" i="257" s="1"/>
  <c r="AA67" i="257" s="1"/>
  <c r="AK67" i="257" s="1"/>
  <c r="N67" i="257"/>
  <c r="N73" i="257" s="1"/>
  <c r="Z68" i="257" s="1"/>
  <c r="M67" i="257"/>
  <c r="M73" i="257" s="1"/>
  <c r="Z67" i="257" s="1"/>
  <c r="L67" i="257"/>
  <c r="H67" i="257"/>
  <c r="AI68" i="257" s="1"/>
  <c r="C67" i="257"/>
  <c r="AI67" i="257" s="1"/>
  <c r="BO61" i="257"/>
  <c r="BN61" i="257"/>
  <c r="BM61" i="257"/>
  <c r="BL61" i="257"/>
  <c r="BK61" i="257"/>
  <c r="BJ61" i="257"/>
  <c r="W61" i="257"/>
  <c r="V61" i="257"/>
  <c r="S61" i="257"/>
  <c r="R61" i="257"/>
  <c r="O61" i="257"/>
  <c r="N61" i="257"/>
  <c r="L61" i="257"/>
  <c r="BO60" i="257"/>
  <c r="BN60" i="257"/>
  <c r="BM60" i="257"/>
  <c r="BL60" i="257"/>
  <c r="BK60" i="257"/>
  <c r="BJ60" i="257"/>
  <c r="X60" i="257"/>
  <c r="U60" i="257"/>
  <c r="T60" i="257"/>
  <c r="Q60" i="257"/>
  <c r="P60" i="257"/>
  <c r="M60" i="257"/>
  <c r="L60" i="257"/>
  <c r="BO59" i="257"/>
  <c r="BN59" i="257"/>
  <c r="BM59" i="257"/>
  <c r="BL59" i="257"/>
  <c r="BK59" i="257"/>
  <c r="BJ59" i="257"/>
  <c r="X59" i="257"/>
  <c r="V59" i="257"/>
  <c r="T59" i="257"/>
  <c r="R59" i="257"/>
  <c r="P59" i="257"/>
  <c r="N59" i="257"/>
  <c r="L59" i="257"/>
  <c r="BO58" i="257"/>
  <c r="BN58" i="257"/>
  <c r="BM58" i="257"/>
  <c r="BL58" i="257"/>
  <c r="BK58" i="257"/>
  <c r="BJ58" i="257"/>
  <c r="W58" i="257"/>
  <c r="U58" i="257"/>
  <c r="S58" i="257"/>
  <c r="Q58" i="257"/>
  <c r="O58" i="257"/>
  <c r="M58" i="257"/>
  <c r="L58" i="257"/>
  <c r="BO57" i="257"/>
  <c r="BN57" i="257"/>
  <c r="BM57" i="257"/>
  <c r="BL57" i="257"/>
  <c r="BK57" i="257"/>
  <c r="BJ57" i="257"/>
  <c r="X57" i="257"/>
  <c r="X62" i="257" s="1"/>
  <c r="AB59" i="257" s="1"/>
  <c r="AL59" i="257" s="1"/>
  <c r="AW59" i="257" s="1"/>
  <c r="W57" i="257"/>
  <c r="T57" i="257"/>
  <c r="T62" i="257" s="1"/>
  <c r="AA59" i="257" s="1"/>
  <c r="AK59" i="257" s="1"/>
  <c r="S57" i="257"/>
  <c r="P57" i="257"/>
  <c r="P62" i="257" s="1"/>
  <c r="Z59" i="257" s="1"/>
  <c r="O57" i="257"/>
  <c r="L57" i="257"/>
  <c r="H57" i="257"/>
  <c r="C57" i="257"/>
  <c r="BO56" i="257"/>
  <c r="BN56" i="257"/>
  <c r="BM56" i="257"/>
  <c r="BL56" i="257"/>
  <c r="BK56" i="257"/>
  <c r="BJ56" i="257"/>
  <c r="V56" i="257"/>
  <c r="V62" i="257" s="1"/>
  <c r="AB57" i="257" s="1"/>
  <c r="AL57" i="257" s="1"/>
  <c r="AW57" i="257" s="1"/>
  <c r="U56" i="257"/>
  <c r="U62" i="257" s="1"/>
  <c r="AB56" i="257" s="1"/>
  <c r="AL56" i="257" s="1"/>
  <c r="AW56" i="257" s="1"/>
  <c r="R56" i="257"/>
  <c r="R62" i="257" s="1"/>
  <c r="AA57" i="257" s="1"/>
  <c r="AK57" i="257" s="1"/>
  <c r="Q56" i="257"/>
  <c r="Q62" i="257" s="1"/>
  <c r="AA56" i="257" s="1"/>
  <c r="AK56" i="257" s="1"/>
  <c r="N56" i="257"/>
  <c r="N62" i="257" s="1"/>
  <c r="Z57" i="257" s="1"/>
  <c r="M56" i="257"/>
  <c r="M62" i="257" s="1"/>
  <c r="Z56" i="257" s="1"/>
  <c r="L56" i="257"/>
  <c r="H56" i="257"/>
  <c r="C56" i="257"/>
  <c r="BO50" i="257"/>
  <c r="BN50" i="257"/>
  <c r="BM50" i="257"/>
  <c r="BL50" i="257"/>
  <c r="BK50" i="257"/>
  <c r="BJ50" i="257"/>
  <c r="W50" i="257"/>
  <c r="V50" i="257"/>
  <c r="S50" i="257"/>
  <c r="R50" i="257"/>
  <c r="O50" i="257"/>
  <c r="N50" i="257"/>
  <c r="L50" i="257"/>
  <c r="BO49" i="257"/>
  <c r="BN49" i="257"/>
  <c r="BM49" i="257"/>
  <c r="BL49" i="257"/>
  <c r="BK49" i="257"/>
  <c r="BJ49" i="257"/>
  <c r="X49" i="257"/>
  <c r="U49" i="257"/>
  <c r="T49" i="257"/>
  <c r="Q49" i="257"/>
  <c r="P49" i="257"/>
  <c r="M49" i="257"/>
  <c r="L49" i="257"/>
  <c r="BO48" i="257"/>
  <c r="BN48" i="257"/>
  <c r="BM48" i="257"/>
  <c r="BL48" i="257"/>
  <c r="BK48" i="257"/>
  <c r="BJ48" i="257"/>
  <c r="X48" i="257"/>
  <c r="V48" i="257"/>
  <c r="T48" i="257"/>
  <c r="R48" i="257"/>
  <c r="P48" i="257"/>
  <c r="N48" i="257"/>
  <c r="L48" i="257"/>
  <c r="BO47" i="257"/>
  <c r="BN47" i="257"/>
  <c r="BM47" i="257"/>
  <c r="BL47" i="257"/>
  <c r="BK47" i="257"/>
  <c r="BJ47" i="257"/>
  <c r="W47" i="257"/>
  <c r="U47" i="257"/>
  <c r="S47" i="257"/>
  <c r="Q47" i="257"/>
  <c r="O47" i="257"/>
  <c r="M47" i="257"/>
  <c r="L47" i="257"/>
  <c r="BO46" i="257"/>
  <c r="BN46" i="257"/>
  <c r="BM46" i="257"/>
  <c r="BL46" i="257"/>
  <c r="BK46" i="257"/>
  <c r="BJ46" i="257"/>
  <c r="BP46" i="257" s="1"/>
  <c r="X46" i="257"/>
  <c r="W46" i="257"/>
  <c r="W51" i="257" s="1"/>
  <c r="AB47" i="257" s="1"/>
  <c r="AL47" i="257" s="1"/>
  <c r="AW47" i="257" s="1"/>
  <c r="T46" i="257"/>
  <c r="S46" i="257"/>
  <c r="S51" i="257" s="1"/>
  <c r="AA47" i="257" s="1"/>
  <c r="AK47" i="257" s="1"/>
  <c r="P46" i="257"/>
  <c r="O46" i="257"/>
  <c r="O51" i="257" s="1"/>
  <c r="Z47" i="257" s="1"/>
  <c r="L46" i="257"/>
  <c r="H46" i="257"/>
  <c r="AI48" i="257" s="1"/>
  <c r="C46" i="257"/>
  <c r="BO45" i="257"/>
  <c r="BN45" i="257"/>
  <c r="BM45" i="257"/>
  <c r="BL45" i="257"/>
  <c r="BK45" i="257"/>
  <c r="BJ45" i="257"/>
  <c r="V45" i="257"/>
  <c r="V51" i="257" s="1"/>
  <c r="AB46" i="257" s="1"/>
  <c r="AL46" i="257" s="1"/>
  <c r="AW46" i="257" s="1"/>
  <c r="U45" i="257"/>
  <c r="U51" i="257" s="1"/>
  <c r="AB45" i="257" s="1"/>
  <c r="AL45" i="257" s="1"/>
  <c r="AW45" i="257" s="1"/>
  <c r="R45" i="257"/>
  <c r="R51" i="257" s="1"/>
  <c r="AA46" i="257" s="1"/>
  <c r="AK46" i="257" s="1"/>
  <c r="Q45" i="257"/>
  <c r="Q51" i="257" s="1"/>
  <c r="AA45" i="257" s="1"/>
  <c r="AK45" i="257" s="1"/>
  <c r="N45" i="257"/>
  <c r="N51" i="257" s="1"/>
  <c r="Z46" i="257" s="1"/>
  <c r="M45" i="257"/>
  <c r="M51" i="257" s="1"/>
  <c r="Z45" i="257" s="1"/>
  <c r="L45" i="257"/>
  <c r="H45" i="257"/>
  <c r="AI46" i="257" s="1"/>
  <c r="C45" i="257"/>
  <c r="BO39" i="257"/>
  <c r="BN39" i="257"/>
  <c r="BM39" i="257"/>
  <c r="BL39" i="257"/>
  <c r="BK39" i="257"/>
  <c r="BJ39" i="257"/>
  <c r="W39" i="257"/>
  <c r="V39" i="257"/>
  <c r="S39" i="257"/>
  <c r="R39" i="257"/>
  <c r="O39" i="257"/>
  <c r="N39" i="257"/>
  <c r="L39" i="257"/>
  <c r="BO38" i="257"/>
  <c r="BN38" i="257"/>
  <c r="BM38" i="257"/>
  <c r="BL38" i="257"/>
  <c r="BK38" i="257"/>
  <c r="BJ38" i="257"/>
  <c r="X38" i="257"/>
  <c r="U38" i="257"/>
  <c r="T38" i="257"/>
  <c r="Q38" i="257"/>
  <c r="P38" i="257"/>
  <c r="M38" i="257"/>
  <c r="L38" i="257"/>
  <c r="BO37" i="257"/>
  <c r="BN37" i="257"/>
  <c r="BM37" i="257"/>
  <c r="BL37" i="257"/>
  <c r="BK37" i="257"/>
  <c r="BJ37" i="257"/>
  <c r="X37" i="257"/>
  <c r="V37" i="257"/>
  <c r="T37" i="257"/>
  <c r="R37" i="257"/>
  <c r="P37" i="257"/>
  <c r="N37" i="257"/>
  <c r="L37" i="257"/>
  <c r="BO36" i="257"/>
  <c r="BN36" i="257"/>
  <c r="BM36" i="257"/>
  <c r="BL36" i="257"/>
  <c r="BK36" i="257"/>
  <c r="BJ36" i="257"/>
  <c r="W36" i="257"/>
  <c r="U36" i="257"/>
  <c r="S36" i="257"/>
  <c r="Q36" i="257"/>
  <c r="O36" i="257"/>
  <c r="M36" i="257"/>
  <c r="L36" i="257"/>
  <c r="BO35" i="257"/>
  <c r="BN35" i="257"/>
  <c r="BM35" i="257"/>
  <c r="BL35" i="257"/>
  <c r="BK35" i="257"/>
  <c r="BJ35" i="257"/>
  <c r="X35" i="257"/>
  <c r="X40" i="257" s="1"/>
  <c r="AB37" i="257" s="1"/>
  <c r="AL37" i="257" s="1"/>
  <c r="AW37" i="257" s="1"/>
  <c r="W35" i="257"/>
  <c r="T35" i="257"/>
  <c r="T40" i="257" s="1"/>
  <c r="AA37" i="257" s="1"/>
  <c r="AK37" i="257" s="1"/>
  <c r="S35" i="257"/>
  <c r="P35" i="257"/>
  <c r="P40" i="257" s="1"/>
  <c r="Z37" i="257" s="1"/>
  <c r="O35" i="257"/>
  <c r="L35" i="257"/>
  <c r="H35" i="257"/>
  <c r="C35" i="257"/>
  <c r="AI36" i="257" s="1"/>
  <c r="BO34" i="257"/>
  <c r="BN34" i="257"/>
  <c r="BM34" i="257"/>
  <c r="BL34" i="257"/>
  <c r="BK34" i="257"/>
  <c r="BJ34" i="257"/>
  <c r="V34" i="257"/>
  <c r="V40" i="257" s="1"/>
  <c r="AB35" i="257" s="1"/>
  <c r="AL35" i="257" s="1"/>
  <c r="AW35" i="257" s="1"/>
  <c r="U34" i="257"/>
  <c r="U40" i="257" s="1"/>
  <c r="AB34" i="257" s="1"/>
  <c r="AL34" i="257" s="1"/>
  <c r="AW34" i="257" s="1"/>
  <c r="R34" i="257"/>
  <c r="R40" i="257" s="1"/>
  <c r="AA35" i="257" s="1"/>
  <c r="AK35" i="257" s="1"/>
  <c r="Q34" i="257"/>
  <c r="Q40" i="257" s="1"/>
  <c r="AA34" i="257" s="1"/>
  <c r="AK34" i="257" s="1"/>
  <c r="N34" i="257"/>
  <c r="N40" i="257" s="1"/>
  <c r="Z35" i="257" s="1"/>
  <c r="M34" i="257"/>
  <c r="M40" i="257" s="1"/>
  <c r="Z34" i="257" s="1"/>
  <c r="L34" i="257"/>
  <c r="H34" i="257"/>
  <c r="C34" i="257"/>
  <c r="BO28" i="257"/>
  <c r="BN28" i="257"/>
  <c r="BM28" i="257"/>
  <c r="BL28" i="257"/>
  <c r="BK28" i="257"/>
  <c r="BJ28" i="257"/>
  <c r="W28" i="257"/>
  <c r="V28" i="257"/>
  <c r="S28" i="257"/>
  <c r="R28" i="257"/>
  <c r="O28" i="257"/>
  <c r="N28" i="257"/>
  <c r="L28" i="257"/>
  <c r="BO27" i="257"/>
  <c r="BN27" i="257"/>
  <c r="BM27" i="257"/>
  <c r="BL27" i="257"/>
  <c r="BK27" i="257"/>
  <c r="BJ27" i="257"/>
  <c r="X27" i="257"/>
  <c r="U27" i="257"/>
  <c r="T27" i="257"/>
  <c r="Q27" i="257"/>
  <c r="P27" i="257"/>
  <c r="M27" i="257"/>
  <c r="L27" i="257"/>
  <c r="BO26" i="257"/>
  <c r="BN26" i="257"/>
  <c r="BM26" i="257"/>
  <c r="BL26" i="257"/>
  <c r="BK26" i="257"/>
  <c r="BJ26" i="257"/>
  <c r="X26" i="257"/>
  <c r="V26" i="257"/>
  <c r="T26" i="257"/>
  <c r="R26" i="257"/>
  <c r="P26" i="257"/>
  <c r="N26" i="257"/>
  <c r="L26" i="257"/>
  <c r="BO25" i="257"/>
  <c r="BN25" i="257"/>
  <c r="BM25" i="257"/>
  <c r="BL25" i="257"/>
  <c r="BK25" i="257"/>
  <c r="BJ25" i="257"/>
  <c r="W25" i="257"/>
  <c r="U25" i="257"/>
  <c r="S25" i="257"/>
  <c r="Q25" i="257"/>
  <c r="O25" i="257"/>
  <c r="M25" i="257"/>
  <c r="L25" i="257"/>
  <c r="BO24" i="257"/>
  <c r="BN24" i="257"/>
  <c r="BM24" i="257"/>
  <c r="BL24" i="257"/>
  <c r="BK24" i="257"/>
  <c r="BJ24" i="257"/>
  <c r="X24" i="257"/>
  <c r="W24" i="257"/>
  <c r="W29" i="257" s="1"/>
  <c r="AB25" i="257" s="1"/>
  <c r="AL25" i="257" s="1"/>
  <c r="AW25" i="257" s="1"/>
  <c r="T24" i="257"/>
  <c r="S24" i="257"/>
  <c r="S29" i="257" s="1"/>
  <c r="AA25" i="257" s="1"/>
  <c r="AK25" i="257" s="1"/>
  <c r="P24" i="257"/>
  <c r="O24" i="257"/>
  <c r="O29" i="257" s="1"/>
  <c r="Z25" i="257" s="1"/>
  <c r="L24" i="257"/>
  <c r="H24" i="257"/>
  <c r="AI26" i="257" s="1"/>
  <c r="C24" i="257"/>
  <c r="AI25" i="257" s="1"/>
  <c r="BO23" i="257"/>
  <c r="BN23" i="257"/>
  <c r="BM23" i="257"/>
  <c r="BL23" i="257"/>
  <c r="BK23" i="257"/>
  <c r="BJ23" i="257"/>
  <c r="V23" i="257"/>
  <c r="V29" i="257" s="1"/>
  <c r="AB24" i="257" s="1"/>
  <c r="AL24" i="257" s="1"/>
  <c r="AW24" i="257" s="1"/>
  <c r="U23" i="257"/>
  <c r="U29" i="257" s="1"/>
  <c r="AB23" i="257" s="1"/>
  <c r="AL23" i="257" s="1"/>
  <c r="AW23" i="257" s="1"/>
  <c r="R23" i="257"/>
  <c r="R29" i="257" s="1"/>
  <c r="AA24" i="257" s="1"/>
  <c r="AK24" i="257" s="1"/>
  <c r="Q23" i="257"/>
  <c r="Q29" i="257" s="1"/>
  <c r="AA23" i="257" s="1"/>
  <c r="AK23" i="257" s="1"/>
  <c r="N23" i="257"/>
  <c r="N29" i="257" s="1"/>
  <c r="Z24" i="257" s="1"/>
  <c r="M23" i="257"/>
  <c r="M29" i="257" s="1"/>
  <c r="Z23" i="257" s="1"/>
  <c r="L23" i="257"/>
  <c r="H23" i="257"/>
  <c r="AI24" i="257" s="1"/>
  <c r="C23" i="257"/>
  <c r="AI23" i="257" s="1"/>
  <c r="BO17" i="257"/>
  <c r="BN17" i="257"/>
  <c r="BM17" i="257"/>
  <c r="BL17" i="257"/>
  <c r="BK17" i="257"/>
  <c r="BJ17" i="257"/>
  <c r="W17" i="257"/>
  <c r="V17" i="257"/>
  <c r="S17" i="257"/>
  <c r="R17" i="257"/>
  <c r="O17" i="257"/>
  <c r="N17" i="257"/>
  <c r="L17" i="257"/>
  <c r="BO16" i="257"/>
  <c r="BN16" i="257"/>
  <c r="BM16" i="257"/>
  <c r="BL16" i="257"/>
  <c r="BK16" i="257"/>
  <c r="BJ16" i="257"/>
  <c r="X16" i="257"/>
  <c r="U16" i="257"/>
  <c r="T16" i="257"/>
  <c r="Q16" i="257"/>
  <c r="P16" i="257"/>
  <c r="M16" i="257"/>
  <c r="L16" i="257"/>
  <c r="BO15" i="257"/>
  <c r="BN15" i="257"/>
  <c r="BM15" i="257"/>
  <c r="BL15" i="257"/>
  <c r="BK15" i="257"/>
  <c r="BJ15" i="257"/>
  <c r="X15" i="257"/>
  <c r="V15" i="257"/>
  <c r="T15" i="257"/>
  <c r="R15" i="257"/>
  <c r="P15" i="257"/>
  <c r="N15" i="257"/>
  <c r="L15" i="257"/>
  <c r="BO14" i="257"/>
  <c r="BN14" i="257"/>
  <c r="BM14" i="257"/>
  <c r="BL14" i="257"/>
  <c r="BK14" i="257"/>
  <c r="BJ14" i="257"/>
  <c r="W14" i="257"/>
  <c r="U14" i="257"/>
  <c r="S14" i="257"/>
  <c r="Q14" i="257"/>
  <c r="O14" i="257"/>
  <c r="M14" i="257"/>
  <c r="L14" i="257"/>
  <c r="BO13" i="257"/>
  <c r="BN13" i="257"/>
  <c r="BM13" i="257"/>
  <c r="BL13" i="257"/>
  <c r="BK13" i="257"/>
  <c r="BJ13" i="257"/>
  <c r="X13" i="257"/>
  <c r="X18" i="257" s="1"/>
  <c r="AB15" i="257" s="1"/>
  <c r="AL15" i="257" s="1"/>
  <c r="AW15" i="257" s="1"/>
  <c r="W13" i="257"/>
  <c r="T13" i="257"/>
  <c r="T18" i="257" s="1"/>
  <c r="AA15" i="257" s="1"/>
  <c r="AK15" i="257" s="1"/>
  <c r="S13" i="257"/>
  <c r="P13" i="257"/>
  <c r="P18" i="257" s="1"/>
  <c r="Z15" i="257" s="1"/>
  <c r="O13" i="257"/>
  <c r="L13" i="257"/>
  <c r="H13" i="257"/>
  <c r="AI15" i="257" s="1"/>
  <c r="C13" i="257"/>
  <c r="BO12" i="257"/>
  <c r="BN12" i="257"/>
  <c r="BM12" i="257"/>
  <c r="BL12" i="257"/>
  <c r="BK12" i="257"/>
  <c r="BJ12" i="257"/>
  <c r="V12" i="257"/>
  <c r="V18" i="257" s="1"/>
  <c r="AB13" i="257" s="1"/>
  <c r="AL13" i="257" s="1"/>
  <c r="AW13" i="257" s="1"/>
  <c r="U12" i="257"/>
  <c r="U18" i="257" s="1"/>
  <c r="AB12" i="257" s="1"/>
  <c r="AL12" i="257" s="1"/>
  <c r="AW12" i="257" s="1"/>
  <c r="R12" i="257"/>
  <c r="R18" i="257" s="1"/>
  <c r="AA13" i="257" s="1"/>
  <c r="AK13" i="257" s="1"/>
  <c r="Q12" i="257"/>
  <c r="Q18" i="257" s="1"/>
  <c r="AA12" i="257" s="1"/>
  <c r="AK12" i="257" s="1"/>
  <c r="N12" i="257"/>
  <c r="N18" i="257" s="1"/>
  <c r="Z13" i="257" s="1"/>
  <c r="M12" i="257"/>
  <c r="M18" i="257" s="1"/>
  <c r="Z12" i="257" s="1"/>
  <c r="L12" i="257"/>
  <c r="H12" i="257"/>
  <c r="C12" i="257"/>
  <c r="BO94" i="250"/>
  <c r="BN94" i="250"/>
  <c r="BM94" i="250"/>
  <c r="BL94" i="250"/>
  <c r="BK94" i="250"/>
  <c r="BJ94" i="250"/>
  <c r="BO93" i="250"/>
  <c r="BN93" i="250"/>
  <c r="BM93" i="250"/>
  <c r="BL93" i="250"/>
  <c r="BK93" i="250"/>
  <c r="BJ93" i="250"/>
  <c r="BO92" i="250"/>
  <c r="BN92" i="250"/>
  <c r="BM92" i="250"/>
  <c r="BL92" i="250"/>
  <c r="BK92" i="250"/>
  <c r="BJ92" i="250"/>
  <c r="BO91" i="250"/>
  <c r="BN91" i="250"/>
  <c r="BM91" i="250"/>
  <c r="BL91" i="250"/>
  <c r="BK91" i="250"/>
  <c r="BJ91" i="250"/>
  <c r="BO90" i="250"/>
  <c r="BN90" i="250"/>
  <c r="BM90" i="250"/>
  <c r="BL90" i="250"/>
  <c r="BK90" i="250"/>
  <c r="BJ90" i="250"/>
  <c r="BO89" i="250"/>
  <c r="BN89" i="250"/>
  <c r="BM89" i="250"/>
  <c r="BL89" i="250"/>
  <c r="BK89" i="250"/>
  <c r="BJ89" i="250"/>
  <c r="C74" i="250"/>
  <c r="BO72" i="250"/>
  <c r="BN72" i="250"/>
  <c r="BM72" i="250"/>
  <c r="BL72" i="250"/>
  <c r="BK72" i="250"/>
  <c r="BJ72" i="250"/>
  <c r="W72" i="250"/>
  <c r="V72" i="250"/>
  <c r="S72" i="250"/>
  <c r="R72" i="250"/>
  <c r="O72" i="250"/>
  <c r="N72" i="250"/>
  <c r="L72" i="250"/>
  <c r="BO71" i="250"/>
  <c r="BN71" i="250"/>
  <c r="BM71" i="250"/>
  <c r="BL71" i="250"/>
  <c r="BK71" i="250"/>
  <c r="BJ71" i="250"/>
  <c r="X71" i="250"/>
  <c r="U71" i="250"/>
  <c r="T71" i="250"/>
  <c r="Q71" i="250"/>
  <c r="P71" i="250"/>
  <c r="M71" i="250"/>
  <c r="L71" i="250"/>
  <c r="BO70" i="250"/>
  <c r="BN70" i="250"/>
  <c r="BM70" i="250"/>
  <c r="BL70" i="250"/>
  <c r="BK70" i="250"/>
  <c r="BJ70" i="250"/>
  <c r="X70" i="250"/>
  <c r="V70" i="250"/>
  <c r="T70" i="250"/>
  <c r="R70" i="250"/>
  <c r="P70" i="250"/>
  <c r="N70" i="250"/>
  <c r="L70" i="250"/>
  <c r="BO69" i="250"/>
  <c r="BN69" i="250"/>
  <c r="BM69" i="250"/>
  <c r="BL69" i="250"/>
  <c r="BK69" i="250"/>
  <c r="BJ69" i="250"/>
  <c r="W69" i="250"/>
  <c r="U69" i="250"/>
  <c r="S69" i="250"/>
  <c r="Q69" i="250"/>
  <c r="O69" i="250"/>
  <c r="M69" i="250"/>
  <c r="L69" i="250"/>
  <c r="BO68" i="250"/>
  <c r="BN68" i="250"/>
  <c r="BM68" i="250"/>
  <c r="BL68" i="250"/>
  <c r="BK68" i="250"/>
  <c r="BJ68" i="250"/>
  <c r="X68" i="250"/>
  <c r="W68" i="250"/>
  <c r="T68" i="250"/>
  <c r="S68" i="250"/>
  <c r="P68" i="250"/>
  <c r="O68" i="250"/>
  <c r="L68" i="250"/>
  <c r="H68" i="250"/>
  <c r="C68" i="250"/>
  <c r="BO67" i="250"/>
  <c r="BN67" i="250"/>
  <c r="BM67" i="250"/>
  <c r="BL67" i="250"/>
  <c r="BK67" i="250"/>
  <c r="BJ67" i="250"/>
  <c r="V67" i="250"/>
  <c r="V73" i="250" s="1"/>
  <c r="AB68" i="250" s="1"/>
  <c r="AL68" i="250" s="1"/>
  <c r="AW68" i="250" s="1"/>
  <c r="U67" i="250"/>
  <c r="U73" i="250" s="1"/>
  <c r="AB67" i="250" s="1"/>
  <c r="AL67" i="250" s="1"/>
  <c r="AW67" i="250" s="1"/>
  <c r="R67" i="250"/>
  <c r="R73" i="250" s="1"/>
  <c r="AA68" i="250" s="1"/>
  <c r="AK68" i="250" s="1"/>
  <c r="Q67" i="250"/>
  <c r="Q73" i="250" s="1"/>
  <c r="AA67" i="250" s="1"/>
  <c r="AK67" i="250" s="1"/>
  <c r="N67" i="250"/>
  <c r="N73" i="250" s="1"/>
  <c r="Z68" i="250" s="1"/>
  <c r="M67" i="250"/>
  <c r="M73" i="250" s="1"/>
  <c r="Z67" i="250" s="1"/>
  <c r="L67" i="250"/>
  <c r="H67" i="250"/>
  <c r="C67" i="250"/>
  <c r="BO61" i="250"/>
  <c r="BN61" i="250"/>
  <c r="BM61" i="250"/>
  <c r="BL61" i="250"/>
  <c r="BK61" i="250"/>
  <c r="BJ61" i="250"/>
  <c r="W61" i="250"/>
  <c r="V61" i="250"/>
  <c r="S61" i="250"/>
  <c r="R61" i="250"/>
  <c r="O61" i="250"/>
  <c r="N61" i="250"/>
  <c r="L61" i="250"/>
  <c r="BO60" i="250"/>
  <c r="BN60" i="250"/>
  <c r="BM60" i="250"/>
  <c r="BL60" i="250"/>
  <c r="BK60" i="250"/>
  <c r="BJ60" i="250"/>
  <c r="X60" i="250"/>
  <c r="U60" i="250"/>
  <c r="T60" i="250"/>
  <c r="Q60" i="250"/>
  <c r="P60" i="250"/>
  <c r="M60" i="250"/>
  <c r="L60" i="250"/>
  <c r="BO59" i="250"/>
  <c r="BN59" i="250"/>
  <c r="BM59" i="250"/>
  <c r="BL59" i="250"/>
  <c r="BK59" i="250"/>
  <c r="BJ59" i="250"/>
  <c r="X59" i="250"/>
  <c r="V59" i="250"/>
  <c r="T59" i="250"/>
  <c r="R59" i="250"/>
  <c r="P59" i="250"/>
  <c r="N59" i="250"/>
  <c r="L59" i="250"/>
  <c r="BO58" i="250"/>
  <c r="BN58" i="250"/>
  <c r="BM58" i="250"/>
  <c r="BL58" i="250"/>
  <c r="BK58" i="250"/>
  <c r="BJ58" i="250"/>
  <c r="W58" i="250"/>
  <c r="U58" i="250"/>
  <c r="S58" i="250"/>
  <c r="Q58" i="250"/>
  <c r="O58" i="250"/>
  <c r="M58" i="250"/>
  <c r="L58" i="250"/>
  <c r="BO57" i="250"/>
  <c r="BN57" i="250"/>
  <c r="BM57" i="250"/>
  <c r="BL57" i="250"/>
  <c r="BK57" i="250"/>
  <c r="BJ57" i="250"/>
  <c r="X57" i="250"/>
  <c r="X62" i="250" s="1"/>
  <c r="AB59" i="250" s="1"/>
  <c r="AL59" i="250" s="1"/>
  <c r="AW59" i="250" s="1"/>
  <c r="W57" i="250"/>
  <c r="W62" i="250" s="1"/>
  <c r="AB58" i="250" s="1"/>
  <c r="AL58" i="250" s="1"/>
  <c r="AW58" i="250" s="1"/>
  <c r="T57" i="250"/>
  <c r="T62" i="250" s="1"/>
  <c r="AA59" i="250" s="1"/>
  <c r="AK59" i="250" s="1"/>
  <c r="S57" i="250"/>
  <c r="S62" i="250" s="1"/>
  <c r="AA58" i="250" s="1"/>
  <c r="AK58" i="250" s="1"/>
  <c r="P57" i="250"/>
  <c r="P62" i="250" s="1"/>
  <c r="Z59" i="250" s="1"/>
  <c r="O57" i="250"/>
  <c r="O62" i="250" s="1"/>
  <c r="Z58" i="250" s="1"/>
  <c r="L57" i="250"/>
  <c r="H57" i="250"/>
  <c r="C57" i="250"/>
  <c r="BO56" i="250"/>
  <c r="BN56" i="250"/>
  <c r="BM56" i="250"/>
  <c r="BL56" i="250"/>
  <c r="BK56" i="250"/>
  <c r="BJ56" i="250"/>
  <c r="V56" i="250"/>
  <c r="V62" i="250" s="1"/>
  <c r="AB57" i="250" s="1"/>
  <c r="AL57" i="250" s="1"/>
  <c r="AW57" i="250" s="1"/>
  <c r="U56" i="250"/>
  <c r="U62" i="250" s="1"/>
  <c r="AB56" i="250" s="1"/>
  <c r="AL56" i="250" s="1"/>
  <c r="AW56" i="250" s="1"/>
  <c r="R56" i="250"/>
  <c r="R62" i="250" s="1"/>
  <c r="AA57" i="250" s="1"/>
  <c r="AK57" i="250" s="1"/>
  <c r="Q56" i="250"/>
  <c r="Q62" i="250" s="1"/>
  <c r="AA56" i="250" s="1"/>
  <c r="AK56" i="250" s="1"/>
  <c r="N56" i="250"/>
  <c r="N62" i="250" s="1"/>
  <c r="Z57" i="250" s="1"/>
  <c r="M56" i="250"/>
  <c r="M62" i="250" s="1"/>
  <c r="Z56" i="250" s="1"/>
  <c r="L56" i="250"/>
  <c r="H56" i="250"/>
  <c r="C56" i="250"/>
  <c r="BO50" i="250"/>
  <c r="BN50" i="250"/>
  <c r="BM50" i="250"/>
  <c r="BL50" i="250"/>
  <c r="BK50" i="250"/>
  <c r="BJ50" i="250"/>
  <c r="W50" i="250"/>
  <c r="V50" i="250"/>
  <c r="S50" i="250"/>
  <c r="R50" i="250"/>
  <c r="O50" i="250"/>
  <c r="N50" i="250"/>
  <c r="L50" i="250"/>
  <c r="BO49" i="250"/>
  <c r="BN49" i="250"/>
  <c r="BM49" i="250"/>
  <c r="BL49" i="250"/>
  <c r="BK49" i="250"/>
  <c r="BJ49" i="250"/>
  <c r="X49" i="250"/>
  <c r="U49" i="250"/>
  <c r="T49" i="250"/>
  <c r="Q49" i="250"/>
  <c r="P49" i="250"/>
  <c r="M49" i="250"/>
  <c r="L49" i="250"/>
  <c r="BO48" i="250"/>
  <c r="BN48" i="250"/>
  <c r="BM48" i="250"/>
  <c r="BL48" i="250"/>
  <c r="BK48" i="250"/>
  <c r="BJ48" i="250"/>
  <c r="X48" i="250"/>
  <c r="V48" i="250"/>
  <c r="T48" i="250"/>
  <c r="R48" i="250"/>
  <c r="P48" i="250"/>
  <c r="N48" i="250"/>
  <c r="L48" i="250"/>
  <c r="BO47" i="250"/>
  <c r="BN47" i="250"/>
  <c r="BM47" i="250"/>
  <c r="BL47" i="250"/>
  <c r="BK47" i="250"/>
  <c r="BJ47" i="250"/>
  <c r="W47" i="250"/>
  <c r="U47" i="250"/>
  <c r="S47" i="250"/>
  <c r="Q47" i="250"/>
  <c r="O47" i="250"/>
  <c r="M47" i="250"/>
  <c r="L47" i="250"/>
  <c r="BO46" i="250"/>
  <c r="BN46" i="250"/>
  <c r="BM46" i="250"/>
  <c r="BL46" i="250"/>
  <c r="BK46" i="250"/>
  <c r="BJ46" i="250"/>
  <c r="X46" i="250"/>
  <c r="X51" i="250" s="1"/>
  <c r="AB48" i="250" s="1"/>
  <c r="AL48" i="250" s="1"/>
  <c r="AW48" i="250" s="1"/>
  <c r="W46" i="250"/>
  <c r="W51" i="250" s="1"/>
  <c r="AB47" i="250" s="1"/>
  <c r="AL47" i="250" s="1"/>
  <c r="AW47" i="250" s="1"/>
  <c r="T46" i="250"/>
  <c r="S46" i="250"/>
  <c r="S51" i="250" s="1"/>
  <c r="AA47" i="250" s="1"/>
  <c r="AK47" i="250" s="1"/>
  <c r="P46" i="250"/>
  <c r="O46" i="250"/>
  <c r="O51" i="250" s="1"/>
  <c r="Z47" i="250" s="1"/>
  <c r="L46" i="250"/>
  <c r="H46" i="250"/>
  <c r="C46" i="250"/>
  <c r="BO45" i="250"/>
  <c r="BN45" i="250"/>
  <c r="BM45" i="250"/>
  <c r="BL45" i="250"/>
  <c r="BK45" i="250"/>
  <c r="BJ45" i="250"/>
  <c r="V45" i="250"/>
  <c r="V51" i="250" s="1"/>
  <c r="AB46" i="250" s="1"/>
  <c r="AL46" i="250" s="1"/>
  <c r="AW46" i="250" s="1"/>
  <c r="U45" i="250"/>
  <c r="U51" i="250" s="1"/>
  <c r="AB45" i="250" s="1"/>
  <c r="AL45" i="250" s="1"/>
  <c r="AW45" i="250" s="1"/>
  <c r="R45" i="250"/>
  <c r="R51" i="250" s="1"/>
  <c r="AA46" i="250" s="1"/>
  <c r="AK46" i="250" s="1"/>
  <c r="Q45" i="250"/>
  <c r="Q51" i="250" s="1"/>
  <c r="AA45" i="250" s="1"/>
  <c r="AK45" i="250" s="1"/>
  <c r="N45" i="250"/>
  <c r="N51" i="250" s="1"/>
  <c r="Z46" i="250" s="1"/>
  <c r="M45" i="250"/>
  <c r="M51" i="250" s="1"/>
  <c r="Z45" i="250" s="1"/>
  <c r="L45" i="250"/>
  <c r="H45" i="250"/>
  <c r="C45" i="250"/>
  <c r="BO39" i="250"/>
  <c r="BN39" i="250"/>
  <c r="BM39" i="250"/>
  <c r="BL39" i="250"/>
  <c r="BK39" i="250"/>
  <c r="BJ39" i="250"/>
  <c r="W39" i="250"/>
  <c r="V39" i="250"/>
  <c r="S39" i="250"/>
  <c r="R39" i="250"/>
  <c r="O39" i="250"/>
  <c r="N39" i="250"/>
  <c r="L39" i="250"/>
  <c r="BO38" i="250"/>
  <c r="BN38" i="250"/>
  <c r="BM38" i="250"/>
  <c r="BL38" i="250"/>
  <c r="BK38" i="250"/>
  <c r="BJ38" i="250"/>
  <c r="X38" i="250"/>
  <c r="U38" i="250"/>
  <c r="T38" i="250"/>
  <c r="Q38" i="250"/>
  <c r="P38" i="250"/>
  <c r="M38" i="250"/>
  <c r="L38" i="250"/>
  <c r="BO37" i="250"/>
  <c r="BN37" i="250"/>
  <c r="BM37" i="250"/>
  <c r="BL37" i="250"/>
  <c r="BK37" i="250"/>
  <c r="BJ37" i="250"/>
  <c r="X37" i="250"/>
  <c r="V37" i="250"/>
  <c r="T37" i="250"/>
  <c r="R37" i="250"/>
  <c r="P37" i="250"/>
  <c r="N37" i="250"/>
  <c r="L37" i="250"/>
  <c r="BO36" i="250"/>
  <c r="BN36" i="250"/>
  <c r="BM36" i="250"/>
  <c r="BL36" i="250"/>
  <c r="BK36" i="250"/>
  <c r="BJ36" i="250"/>
  <c r="W36" i="250"/>
  <c r="U36" i="250"/>
  <c r="S36" i="250"/>
  <c r="Q36" i="250"/>
  <c r="O36" i="250"/>
  <c r="M36" i="250"/>
  <c r="L36" i="250"/>
  <c r="BO35" i="250"/>
  <c r="BN35" i="250"/>
  <c r="BM35" i="250"/>
  <c r="BL35" i="250"/>
  <c r="BK35" i="250"/>
  <c r="BJ35" i="250"/>
  <c r="X35" i="250"/>
  <c r="X40" i="250" s="1"/>
  <c r="AB37" i="250" s="1"/>
  <c r="AL37" i="250" s="1"/>
  <c r="AW37" i="250" s="1"/>
  <c r="W35" i="250"/>
  <c r="W40" i="250" s="1"/>
  <c r="AB36" i="250" s="1"/>
  <c r="AL36" i="250" s="1"/>
  <c r="AW36" i="250" s="1"/>
  <c r="T35" i="250"/>
  <c r="T40" i="250" s="1"/>
  <c r="AA37" i="250" s="1"/>
  <c r="AK37" i="250" s="1"/>
  <c r="S35" i="250"/>
  <c r="S40" i="250" s="1"/>
  <c r="AA36" i="250" s="1"/>
  <c r="AK36" i="250" s="1"/>
  <c r="P35" i="250"/>
  <c r="P40" i="250" s="1"/>
  <c r="Z37" i="250" s="1"/>
  <c r="O35" i="250"/>
  <c r="O40" i="250" s="1"/>
  <c r="Z36" i="250" s="1"/>
  <c r="L35" i="250"/>
  <c r="H35" i="250"/>
  <c r="C35" i="250"/>
  <c r="AI36" i="250" s="1"/>
  <c r="BO34" i="250"/>
  <c r="BN34" i="250"/>
  <c r="BM34" i="250"/>
  <c r="BL34" i="250"/>
  <c r="BK34" i="250"/>
  <c r="BJ34" i="250"/>
  <c r="V34" i="250"/>
  <c r="V40" i="250" s="1"/>
  <c r="AB35" i="250" s="1"/>
  <c r="AL35" i="250" s="1"/>
  <c r="AW35" i="250" s="1"/>
  <c r="U34" i="250"/>
  <c r="U40" i="250" s="1"/>
  <c r="AB34" i="250" s="1"/>
  <c r="AL34" i="250" s="1"/>
  <c r="AW34" i="250" s="1"/>
  <c r="R34" i="250"/>
  <c r="R40" i="250" s="1"/>
  <c r="AA35" i="250" s="1"/>
  <c r="AK35" i="250" s="1"/>
  <c r="Q34" i="250"/>
  <c r="Q40" i="250" s="1"/>
  <c r="AA34" i="250" s="1"/>
  <c r="AK34" i="250" s="1"/>
  <c r="N34" i="250"/>
  <c r="N40" i="250" s="1"/>
  <c r="Z35" i="250" s="1"/>
  <c r="M34" i="250"/>
  <c r="M40" i="250" s="1"/>
  <c r="Z34" i="250" s="1"/>
  <c r="L34" i="250"/>
  <c r="H34" i="250"/>
  <c r="C34" i="250"/>
  <c r="BO28" i="250"/>
  <c r="BN28" i="250"/>
  <c r="BM28" i="250"/>
  <c r="BL28" i="250"/>
  <c r="BK28" i="250"/>
  <c r="BJ28" i="250"/>
  <c r="W28" i="250"/>
  <c r="V28" i="250"/>
  <c r="S28" i="250"/>
  <c r="R28" i="250"/>
  <c r="O28" i="250"/>
  <c r="N28" i="250"/>
  <c r="L28" i="250"/>
  <c r="BO27" i="250"/>
  <c r="BN27" i="250"/>
  <c r="BM27" i="250"/>
  <c r="BL27" i="250"/>
  <c r="BK27" i="250"/>
  <c r="BJ27" i="250"/>
  <c r="X27" i="250"/>
  <c r="U27" i="250"/>
  <c r="T27" i="250"/>
  <c r="Q27" i="250"/>
  <c r="P27" i="250"/>
  <c r="M27" i="250"/>
  <c r="L27" i="250"/>
  <c r="BO26" i="250"/>
  <c r="BN26" i="250"/>
  <c r="BM26" i="250"/>
  <c r="BL26" i="250"/>
  <c r="BK26" i="250"/>
  <c r="BJ26" i="250"/>
  <c r="X26" i="250"/>
  <c r="V26" i="250"/>
  <c r="T26" i="250"/>
  <c r="R26" i="250"/>
  <c r="P26" i="250"/>
  <c r="N26" i="250"/>
  <c r="L26" i="250"/>
  <c r="BO25" i="250"/>
  <c r="BN25" i="250"/>
  <c r="BM25" i="250"/>
  <c r="BL25" i="250"/>
  <c r="BK25" i="250"/>
  <c r="BJ25" i="250"/>
  <c r="W25" i="250"/>
  <c r="U25" i="250"/>
  <c r="S25" i="250"/>
  <c r="Q25" i="250"/>
  <c r="O25" i="250"/>
  <c r="M25" i="250"/>
  <c r="L25" i="250"/>
  <c r="BO24" i="250"/>
  <c r="BN24" i="250"/>
  <c r="BM24" i="250"/>
  <c r="BL24" i="250"/>
  <c r="BK24" i="250"/>
  <c r="BJ24" i="250"/>
  <c r="X24" i="250"/>
  <c r="X29" i="250" s="1"/>
  <c r="AB26" i="250" s="1"/>
  <c r="AL26" i="250" s="1"/>
  <c r="AW26" i="250" s="1"/>
  <c r="W24" i="250"/>
  <c r="W29" i="250" s="1"/>
  <c r="AB25" i="250" s="1"/>
  <c r="AL25" i="250" s="1"/>
  <c r="AW25" i="250" s="1"/>
  <c r="T24" i="250"/>
  <c r="T29" i="250" s="1"/>
  <c r="AA26" i="250" s="1"/>
  <c r="AK26" i="250" s="1"/>
  <c r="S24" i="250"/>
  <c r="S29" i="250" s="1"/>
  <c r="AA25" i="250" s="1"/>
  <c r="AK25" i="250" s="1"/>
  <c r="P24" i="250"/>
  <c r="P29" i="250" s="1"/>
  <c r="Z26" i="250" s="1"/>
  <c r="O24" i="250"/>
  <c r="O29" i="250" s="1"/>
  <c r="Z25" i="250" s="1"/>
  <c r="L24" i="250"/>
  <c r="H24" i="250"/>
  <c r="C24" i="250"/>
  <c r="BO23" i="250"/>
  <c r="BN23" i="250"/>
  <c r="BM23" i="250"/>
  <c r="BL23" i="250"/>
  <c r="BK23" i="250"/>
  <c r="BJ23" i="250"/>
  <c r="V23" i="250"/>
  <c r="V29" i="250" s="1"/>
  <c r="AB24" i="250" s="1"/>
  <c r="AL24" i="250" s="1"/>
  <c r="AW24" i="250" s="1"/>
  <c r="U23" i="250"/>
  <c r="U29" i="250" s="1"/>
  <c r="AB23" i="250" s="1"/>
  <c r="AL23" i="250" s="1"/>
  <c r="AW23" i="250" s="1"/>
  <c r="R23" i="250"/>
  <c r="R29" i="250" s="1"/>
  <c r="AA24" i="250" s="1"/>
  <c r="AK24" i="250" s="1"/>
  <c r="Q23" i="250"/>
  <c r="Q29" i="250" s="1"/>
  <c r="AA23" i="250" s="1"/>
  <c r="AK23" i="250" s="1"/>
  <c r="N23" i="250"/>
  <c r="N29" i="250" s="1"/>
  <c r="Z24" i="250" s="1"/>
  <c r="M23" i="250"/>
  <c r="M29" i="250" s="1"/>
  <c r="Z23" i="250" s="1"/>
  <c r="L23" i="250"/>
  <c r="H23" i="250"/>
  <c r="C23" i="250"/>
  <c r="BO17" i="250"/>
  <c r="BN17" i="250"/>
  <c r="BM17" i="250"/>
  <c r="BL17" i="250"/>
  <c r="BK17" i="250"/>
  <c r="BJ17" i="250"/>
  <c r="W17" i="250"/>
  <c r="V17" i="250"/>
  <c r="S17" i="250"/>
  <c r="R17" i="250"/>
  <c r="O17" i="250"/>
  <c r="N17" i="250"/>
  <c r="L17" i="250"/>
  <c r="BO16" i="250"/>
  <c r="BN16" i="250"/>
  <c r="BM16" i="250"/>
  <c r="BL16" i="250"/>
  <c r="BK16" i="250"/>
  <c r="BJ16" i="250"/>
  <c r="X16" i="250"/>
  <c r="U16" i="250"/>
  <c r="T16" i="250"/>
  <c r="Q16" i="250"/>
  <c r="P16" i="250"/>
  <c r="M16" i="250"/>
  <c r="L16" i="250"/>
  <c r="BO15" i="250"/>
  <c r="BN15" i="250"/>
  <c r="BM15" i="250"/>
  <c r="BL15" i="250"/>
  <c r="BK15" i="250"/>
  <c r="BJ15" i="250"/>
  <c r="X15" i="250"/>
  <c r="V15" i="250"/>
  <c r="T15" i="250"/>
  <c r="R15" i="250"/>
  <c r="P15" i="250"/>
  <c r="N15" i="250"/>
  <c r="L15" i="250"/>
  <c r="BO14" i="250"/>
  <c r="BN14" i="250"/>
  <c r="BM14" i="250"/>
  <c r="BL14" i="250"/>
  <c r="BK14" i="250"/>
  <c r="BJ14" i="250"/>
  <c r="W14" i="250"/>
  <c r="U14" i="250"/>
  <c r="S14" i="250"/>
  <c r="Q14" i="250"/>
  <c r="O14" i="250"/>
  <c r="M14" i="250"/>
  <c r="L14" i="250"/>
  <c r="BO13" i="250"/>
  <c r="BN13" i="250"/>
  <c r="BM13" i="250"/>
  <c r="BL13" i="250"/>
  <c r="BK13" i="250"/>
  <c r="BJ13" i="250"/>
  <c r="X13" i="250"/>
  <c r="X18" i="250" s="1"/>
  <c r="AB15" i="250" s="1"/>
  <c r="AL15" i="250" s="1"/>
  <c r="AW15" i="250" s="1"/>
  <c r="W13" i="250"/>
  <c r="W18" i="250" s="1"/>
  <c r="AB14" i="250" s="1"/>
  <c r="AL14" i="250" s="1"/>
  <c r="AW14" i="250" s="1"/>
  <c r="T13" i="250"/>
  <c r="T18" i="250" s="1"/>
  <c r="AA15" i="250" s="1"/>
  <c r="AK15" i="250" s="1"/>
  <c r="S13" i="250"/>
  <c r="S18" i="250" s="1"/>
  <c r="AA14" i="250" s="1"/>
  <c r="AK14" i="250" s="1"/>
  <c r="P13" i="250"/>
  <c r="P18" i="250" s="1"/>
  <c r="Z15" i="250" s="1"/>
  <c r="O13" i="250"/>
  <c r="O18" i="250" s="1"/>
  <c r="Z14" i="250" s="1"/>
  <c r="L13" i="250"/>
  <c r="H13" i="250"/>
  <c r="C13" i="250"/>
  <c r="BO12" i="250"/>
  <c r="BN12" i="250"/>
  <c r="BM12" i="250"/>
  <c r="BL12" i="250"/>
  <c r="BK12" i="250"/>
  <c r="BJ12" i="250"/>
  <c r="V12" i="250"/>
  <c r="V18" i="250" s="1"/>
  <c r="AB13" i="250" s="1"/>
  <c r="AL13" i="250" s="1"/>
  <c r="AW13" i="250" s="1"/>
  <c r="U12" i="250"/>
  <c r="U18" i="250" s="1"/>
  <c r="AB12" i="250" s="1"/>
  <c r="AL12" i="250" s="1"/>
  <c r="AW12" i="250" s="1"/>
  <c r="R12" i="250"/>
  <c r="R18" i="250" s="1"/>
  <c r="AA13" i="250" s="1"/>
  <c r="AK13" i="250" s="1"/>
  <c r="Q12" i="250"/>
  <c r="Q18" i="250" s="1"/>
  <c r="AA12" i="250" s="1"/>
  <c r="AK12" i="250" s="1"/>
  <c r="N12" i="250"/>
  <c r="N18" i="250" s="1"/>
  <c r="Z13" i="250" s="1"/>
  <c r="M12" i="250"/>
  <c r="M18" i="250" s="1"/>
  <c r="Z12" i="250" s="1"/>
  <c r="L12" i="250"/>
  <c r="H12" i="250"/>
  <c r="C12" i="250"/>
  <c r="C74" i="66"/>
  <c r="BP71" i="301" l="1"/>
  <c r="BP38" i="304"/>
  <c r="BP48" i="264"/>
  <c r="BP48" i="303"/>
  <c r="BP36" i="304"/>
  <c r="AJ13" i="278"/>
  <c r="AU13" i="278" s="1"/>
  <c r="AV13" i="278"/>
  <c r="AM13" i="278"/>
  <c r="AG13" i="278" s="1"/>
  <c r="AO15" i="278" s="1"/>
  <c r="AJ14" i="278"/>
  <c r="AU14" i="278" s="1"/>
  <c r="AP12" i="278"/>
  <c r="AV14" i="278"/>
  <c r="AM14" i="278"/>
  <c r="AG14" i="278" s="1"/>
  <c r="AJ23" i="278"/>
  <c r="AU23" i="278" s="1"/>
  <c r="AN24" i="278"/>
  <c r="AV23" i="278"/>
  <c r="AM23" i="278"/>
  <c r="AG23" i="278" s="1"/>
  <c r="AJ26" i="278"/>
  <c r="AU26" i="278" s="1"/>
  <c r="AV26" i="278"/>
  <c r="AM26" i="278"/>
  <c r="AG26" i="278" s="1"/>
  <c r="AJ35" i="278"/>
  <c r="AU35" i="278" s="1"/>
  <c r="AO37" i="278"/>
  <c r="AO36" i="278"/>
  <c r="AV35" i="278"/>
  <c r="AM35" i="278"/>
  <c r="AG35" i="278" s="1"/>
  <c r="AJ36" i="278"/>
  <c r="AU36" i="278" s="1"/>
  <c r="AV36" i="278"/>
  <c r="AM36" i="278"/>
  <c r="AG36" i="278" s="1"/>
  <c r="AJ45" i="278"/>
  <c r="AU45" i="278" s="1"/>
  <c r="AV45" i="278"/>
  <c r="AM45" i="278"/>
  <c r="AG45" i="278" s="1"/>
  <c r="AJ48" i="278"/>
  <c r="AU48" i="278" s="1"/>
  <c r="AV48" i="278"/>
  <c r="AM48" i="278"/>
  <c r="AG48" i="278" s="1"/>
  <c r="AJ57" i="278"/>
  <c r="AU57" i="278" s="1"/>
  <c r="AO59" i="278"/>
  <c r="AO56" i="278"/>
  <c r="AV57" i="278"/>
  <c r="AM57" i="278"/>
  <c r="AG57" i="278" s="1"/>
  <c r="AJ58" i="278"/>
  <c r="AU58" i="278" s="1"/>
  <c r="AV58" i="278"/>
  <c r="AM58" i="278"/>
  <c r="AG58" i="278" s="1"/>
  <c r="AJ67" i="278"/>
  <c r="AU67" i="278" s="1"/>
  <c r="AV67" i="278"/>
  <c r="AM67" i="278"/>
  <c r="AG67" i="278" s="1"/>
  <c r="AJ12" i="278"/>
  <c r="AU12" i="278" s="1"/>
  <c r="AV12" i="278"/>
  <c r="AM12" i="278"/>
  <c r="AG12" i="278" s="1"/>
  <c r="AJ15" i="278"/>
  <c r="AU15" i="278" s="1"/>
  <c r="AV15" i="278"/>
  <c r="AM15" i="278"/>
  <c r="AG15" i="278" s="1"/>
  <c r="AH15" i="278" s="1"/>
  <c r="AJ24" i="278"/>
  <c r="AU24" i="278" s="1"/>
  <c r="AO26" i="278"/>
  <c r="AO23" i="278"/>
  <c r="AV24" i="278"/>
  <c r="AM24" i="278"/>
  <c r="AG24" i="278" s="1"/>
  <c r="AJ25" i="278"/>
  <c r="AU25" i="278" s="1"/>
  <c r="AV25" i="278"/>
  <c r="AM25" i="278"/>
  <c r="AG25" i="278" s="1"/>
  <c r="AH25" i="278" s="1"/>
  <c r="AJ34" i="278"/>
  <c r="AU34" i="278" s="1"/>
  <c r="AV34" i="278"/>
  <c r="AM34" i="278"/>
  <c r="AG34" i="278" s="1"/>
  <c r="AJ37" i="278"/>
  <c r="AU37" i="278" s="1"/>
  <c r="AV37" i="278"/>
  <c r="AM37" i="278"/>
  <c r="AG37" i="278" s="1"/>
  <c r="AH37" i="278" s="1"/>
  <c r="AJ46" i="278"/>
  <c r="AU46" i="278" s="1"/>
  <c r="AO48" i="278"/>
  <c r="AO45" i="278"/>
  <c r="AV46" i="278"/>
  <c r="AM46" i="278"/>
  <c r="AG46" i="278" s="1"/>
  <c r="AJ47" i="278"/>
  <c r="AU47" i="278" s="1"/>
  <c r="AV47" i="278"/>
  <c r="AM47" i="278"/>
  <c r="AG47" i="278" s="1"/>
  <c r="AH47" i="278" s="1"/>
  <c r="AJ56" i="278"/>
  <c r="AU56" i="278" s="1"/>
  <c r="AV56" i="278"/>
  <c r="AM56" i="278"/>
  <c r="AG56" i="278" s="1"/>
  <c r="AJ59" i="278"/>
  <c r="AU59" i="278" s="1"/>
  <c r="AV59" i="278"/>
  <c r="AM59" i="278"/>
  <c r="AG59" i="278" s="1"/>
  <c r="AH59" i="278" s="1"/>
  <c r="AJ68" i="278"/>
  <c r="AU68" i="278" s="1"/>
  <c r="AO67" i="278"/>
  <c r="AV68" i="278"/>
  <c r="AM68" i="278"/>
  <c r="AG68" i="278" s="1"/>
  <c r="AJ12" i="267"/>
  <c r="AU12" i="267" s="1"/>
  <c r="AV12" i="267"/>
  <c r="AM12" i="267"/>
  <c r="AG12" i="267" s="1"/>
  <c r="AJ15" i="267"/>
  <c r="AU15" i="267" s="1"/>
  <c r="AV15" i="267"/>
  <c r="AM15" i="267"/>
  <c r="AG15" i="267" s="1"/>
  <c r="AJ24" i="267"/>
  <c r="AU24" i="267" s="1"/>
  <c r="AO25" i="267"/>
  <c r="AV24" i="267"/>
  <c r="AM24" i="267"/>
  <c r="AG24" i="267" s="1"/>
  <c r="AJ25" i="267"/>
  <c r="AU25" i="267" s="1"/>
  <c r="AV25" i="267"/>
  <c r="AM25" i="267"/>
  <c r="AG25" i="267" s="1"/>
  <c r="AJ34" i="267"/>
  <c r="AU34" i="267" s="1"/>
  <c r="AV34" i="267"/>
  <c r="AM34" i="267"/>
  <c r="AG34" i="267" s="1"/>
  <c r="AJ37" i="267"/>
  <c r="AU37" i="267" s="1"/>
  <c r="AV37" i="267"/>
  <c r="AM37" i="267"/>
  <c r="AG37" i="267" s="1"/>
  <c r="AJ46" i="267"/>
  <c r="AU46" i="267" s="1"/>
  <c r="AO45" i="267"/>
  <c r="AV46" i="267"/>
  <c r="AM46" i="267"/>
  <c r="AG46" i="267" s="1"/>
  <c r="AJ47" i="267"/>
  <c r="AU47" i="267" s="1"/>
  <c r="AV47" i="267"/>
  <c r="AM47" i="267"/>
  <c r="AG47" i="267" s="1"/>
  <c r="AJ56" i="267"/>
  <c r="AU56" i="267" s="1"/>
  <c r="AV56" i="267"/>
  <c r="AM56" i="267"/>
  <c r="AG56" i="267" s="1"/>
  <c r="AJ59" i="267"/>
  <c r="AU59" i="267" s="1"/>
  <c r="AV59" i="267"/>
  <c r="AM59" i="267"/>
  <c r="AG59" i="267" s="1"/>
  <c r="AJ68" i="267"/>
  <c r="AU68" i="267" s="1"/>
  <c r="AO67" i="267"/>
  <c r="AV68" i="267"/>
  <c r="AM68" i="267"/>
  <c r="AG68" i="267" s="1"/>
  <c r="AJ13" i="267"/>
  <c r="AU13" i="267" s="1"/>
  <c r="AV13" i="267"/>
  <c r="AM13" i="267"/>
  <c r="AG13" i="267" s="1"/>
  <c r="O18" i="267"/>
  <c r="Z14" i="267" s="1"/>
  <c r="AN14" i="267" s="1"/>
  <c r="S18" i="267"/>
  <c r="AA14" i="267" s="1"/>
  <c r="AK14" i="267" s="1"/>
  <c r="W18" i="267"/>
  <c r="AB14" i="267" s="1"/>
  <c r="AL14" i="267" s="1"/>
  <c r="AW14" i="267" s="1"/>
  <c r="AJ23" i="267"/>
  <c r="AU23" i="267" s="1"/>
  <c r="AV23" i="267"/>
  <c r="AM23" i="267"/>
  <c r="P29" i="267"/>
  <c r="Z26" i="267" s="1"/>
  <c r="T29" i="267"/>
  <c r="AA26" i="267" s="1"/>
  <c r="AK26" i="267" s="1"/>
  <c r="X29" i="267"/>
  <c r="AB26" i="267" s="1"/>
  <c r="AL26" i="267" s="1"/>
  <c r="AW26" i="267" s="1"/>
  <c r="AJ35" i="267"/>
  <c r="AU35" i="267" s="1"/>
  <c r="AV35" i="267"/>
  <c r="AM35" i="267"/>
  <c r="AG35" i="267" s="1"/>
  <c r="O40" i="267"/>
  <c r="Z36" i="267" s="1"/>
  <c r="S40" i="267"/>
  <c r="AA36" i="267" s="1"/>
  <c r="AK36" i="267" s="1"/>
  <c r="W40" i="267"/>
  <c r="AB36" i="267" s="1"/>
  <c r="AL36" i="267" s="1"/>
  <c r="AW36" i="267" s="1"/>
  <c r="AJ45" i="267"/>
  <c r="AU45" i="267" s="1"/>
  <c r="AV45" i="267"/>
  <c r="AM45" i="267"/>
  <c r="AG45" i="267" s="1"/>
  <c r="P51" i="267"/>
  <c r="Z48" i="267" s="1"/>
  <c r="T51" i="267"/>
  <c r="AA48" i="267" s="1"/>
  <c r="AK48" i="267" s="1"/>
  <c r="X51" i="267"/>
  <c r="AB48" i="267" s="1"/>
  <c r="AL48" i="267" s="1"/>
  <c r="AW48" i="267" s="1"/>
  <c r="AJ57" i="267"/>
  <c r="AU57" i="267" s="1"/>
  <c r="AV57" i="267"/>
  <c r="AM57" i="267"/>
  <c r="AG57" i="267" s="1"/>
  <c r="O62" i="267"/>
  <c r="Z58" i="267" s="1"/>
  <c r="AN58" i="267" s="1"/>
  <c r="S62" i="267"/>
  <c r="AA58" i="267" s="1"/>
  <c r="AK58" i="267" s="1"/>
  <c r="W62" i="267"/>
  <c r="AB58" i="267" s="1"/>
  <c r="AL58" i="267" s="1"/>
  <c r="AW58" i="267" s="1"/>
  <c r="AJ67" i="267"/>
  <c r="AU67" i="267" s="1"/>
  <c r="AV67" i="267"/>
  <c r="AM67" i="267"/>
  <c r="AJ13" i="284"/>
  <c r="AU13" i="284" s="1"/>
  <c r="AV13" i="284"/>
  <c r="AM13" i="284"/>
  <c r="AG13" i="284" s="1"/>
  <c r="AO15" i="284" s="1"/>
  <c r="AJ14" i="284"/>
  <c r="AU14" i="284" s="1"/>
  <c r="AP12" i="284"/>
  <c r="AV14" i="284"/>
  <c r="AM14" i="284"/>
  <c r="AG14" i="284" s="1"/>
  <c r="AJ23" i="284"/>
  <c r="AU23" i="284" s="1"/>
  <c r="AV23" i="284"/>
  <c r="AM23" i="284"/>
  <c r="AG23" i="284" s="1"/>
  <c r="AJ26" i="284"/>
  <c r="AU26" i="284" s="1"/>
  <c r="AV26" i="284"/>
  <c r="AM26" i="284"/>
  <c r="AG26" i="284" s="1"/>
  <c r="AJ35" i="284"/>
  <c r="AU35" i="284" s="1"/>
  <c r="AO36" i="284"/>
  <c r="AV35" i="284"/>
  <c r="AM35" i="284"/>
  <c r="AG35" i="284" s="1"/>
  <c r="AJ36" i="284"/>
  <c r="AU36" i="284" s="1"/>
  <c r="AV36" i="284"/>
  <c r="AM36" i="284"/>
  <c r="AG36" i="284" s="1"/>
  <c r="AJ45" i="284"/>
  <c r="AU45" i="284" s="1"/>
  <c r="AV45" i="284"/>
  <c r="AM45" i="284"/>
  <c r="AG45" i="284" s="1"/>
  <c r="AJ48" i="284"/>
  <c r="AU48" i="284" s="1"/>
  <c r="AV48" i="284"/>
  <c r="AM48" i="284"/>
  <c r="AG48" i="284" s="1"/>
  <c r="AJ57" i="284"/>
  <c r="AU57" i="284" s="1"/>
  <c r="AO59" i="284"/>
  <c r="AO58" i="284"/>
  <c r="AV57" i="284"/>
  <c r="AM57" i="284"/>
  <c r="AG57" i="284" s="1"/>
  <c r="AJ58" i="284"/>
  <c r="AU58" i="284" s="1"/>
  <c r="AV58" i="284"/>
  <c r="AM58" i="284"/>
  <c r="AG58" i="284" s="1"/>
  <c r="AJ67" i="284"/>
  <c r="AU67" i="284" s="1"/>
  <c r="AV67" i="284"/>
  <c r="AM67" i="284"/>
  <c r="AG67" i="284" s="1"/>
  <c r="AJ12" i="284"/>
  <c r="AU12" i="284" s="1"/>
  <c r="AV12" i="284"/>
  <c r="AM12" i="284"/>
  <c r="AG12" i="284" s="1"/>
  <c r="AJ15" i="284"/>
  <c r="AU15" i="284" s="1"/>
  <c r="AV15" i="284"/>
  <c r="AM15" i="284"/>
  <c r="AG15" i="284" s="1"/>
  <c r="AH15" i="284" s="1"/>
  <c r="AJ24" i="284"/>
  <c r="AU24" i="284" s="1"/>
  <c r="AO25" i="284"/>
  <c r="AV24" i="284"/>
  <c r="AM24" i="284"/>
  <c r="AG24" i="284" s="1"/>
  <c r="AJ25" i="284"/>
  <c r="AU25" i="284" s="1"/>
  <c r="AV25" i="284"/>
  <c r="AM25" i="284"/>
  <c r="AG25" i="284" s="1"/>
  <c r="AH25" i="284" s="1"/>
  <c r="AJ34" i="284"/>
  <c r="AU34" i="284" s="1"/>
  <c r="AV34" i="284"/>
  <c r="AM34" i="284"/>
  <c r="AG34" i="284" s="1"/>
  <c r="AJ37" i="284"/>
  <c r="AU37" i="284" s="1"/>
  <c r="AV37" i="284"/>
  <c r="AM37" i="284"/>
  <c r="AG37" i="284" s="1"/>
  <c r="AH37" i="284" s="1"/>
  <c r="AJ46" i="284"/>
  <c r="AU46" i="284" s="1"/>
  <c r="AO48" i="284"/>
  <c r="AO47" i="284"/>
  <c r="AV46" i="284"/>
  <c r="AM46" i="284"/>
  <c r="AG46" i="284" s="1"/>
  <c r="AJ47" i="284"/>
  <c r="AU47" i="284" s="1"/>
  <c r="AV47" i="284"/>
  <c r="AM47" i="284"/>
  <c r="AG47" i="284" s="1"/>
  <c r="AH47" i="284" s="1"/>
  <c r="AJ56" i="284"/>
  <c r="AU56" i="284" s="1"/>
  <c r="AV56" i="284"/>
  <c r="AM56" i="284"/>
  <c r="AG56" i="284" s="1"/>
  <c r="AJ59" i="284"/>
  <c r="AU59" i="284" s="1"/>
  <c r="AV59" i="284"/>
  <c r="AM59" i="284"/>
  <c r="AG59" i="284" s="1"/>
  <c r="AH59" i="284" s="1"/>
  <c r="AJ68" i="284"/>
  <c r="AU68" i="284" s="1"/>
  <c r="AV68" i="284"/>
  <c r="AM68" i="284"/>
  <c r="AG68" i="284" s="1"/>
  <c r="AJ13" i="250"/>
  <c r="AU13" i="250" s="1"/>
  <c r="AV13" i="250"/>
  <c r="AM13" i="250"/>
  <c r="AG13" i="250" s="1"/>
  <c r="AO12" i="250" s="1"/>
  <c r="AJ14" i="250"/>
  <c r="AU14" i="250" s="1"/>
  <c r="AP15" i="250"/>
  <c r="AV14" i="250"/>
  <c r="AM14" i="250"/>
  <c r="AG14" i="250" s="1"/>
  <c r="AJ24" i="250"/>
  <c r="AU24" i="250" s="1"/>
  <c r="AO23" i="250"/>
  <c r="AV24" i="250"/>
  <c r="AM24" i="250"/>
  <c r="AG24" i="250" s="1"/>
  <c r="AJ25" i="250"/>
  <c r="AU25" i="250" s="1"/>
  <c r="AV25" i="250"/>
  <c r="AM25" i="250"/>
  <c r="AG25" i="250" s="1"/>
  <c r="AJ35" i="250"/>
  <c r="AU35" i="250" s="1"/>
  <c r="AO34" i="250"/>
  <c r="AV35" i="250"/>
  <c r="AM35" i="250"/>
  <c r="AG35" i="250" s="1"/>
  <c r="AJ36" i="250"/>
  <c r="AU36" i="250" s="1"/>
  <c r="AV36" i="250"/>
  <c r="AM36" i="250"/>
  <c r="AG36" i="250" s="1"/>
  <c r="AJ46" i="250"/>
  <c r="AU46" i="250" s="1"/>
  <c r="AO45" i="250"/>
  <c r="AV46" i="250"/>
  <c r="AM46" i="250"/>
  <c r="AG46" i="250" s="1"/>
  <c r="AJ47" i="250"/>
  <c r="AU47" i="250" s="1"/>
  <c r="AV47" i="250"/>
  <c r="AM47" i="250"/>
  <c r="AG47" i="250" s="1"/>
  <c r="AJ57" i="250"/>
  <c r="AU57" i="250" s="1"/>
  <c r="AO59" i="250"/>
  <c r="AO56" i="250"/>
  <c r="AV57" i="250"/>
  <c r="AM57" i="250"/>
  <c r="AG57" i="250" s="1"/>
  <c r="AJ58" i="250"/>
  <c r="AU58" i="250" s="1"/>
  <c r="AV58" i="250"/>
  <c r="AM58" i="250"/>
  <c r="AG58" i="250" s="1"/>
  <c r="AJ68" i="250"/>
  <c r="AU68" i="250" s="1"/>
  <c r="AO67" i="250"/>
  <c r="AV68" i="250"/>
  <c r="AM68" i="250"/>
  <c r="AG68" i="250" s="1"/>
  <c r="AJ12" i="250"/>
  <c r="AU12" i="250" s="1"/>
  <c r="AV12" i="250"/>
  <c r="AM12" i="250"/>
  <c r="AJ15" i="250"/>
  <c r="AU15" i="250" s="1"/>
  <c r="AV15" i="250"/>
  <c r="AM15" i="250"/>
  <c r="AJ23" i="250"/>
  <c r="AU23" i="250" s="1"/>
  <c r="AV23" i="250"/>
  <c r="AM23" i="250"/>
  <c r="AJ26" i="250"/>
  <c r="AU26" i="250" s="1"/>
  <c r="AV26" i="250"/>
  <c r="AM26" i="250"/>
  <c r="AJ34" i="250"/>
  <c r="AU34" i="250" s="1"/>
  <c r="AV34" i="250"/>
  <c r="AM34" i="250"/>
  <c r="AJ37" i="250"/>
  <c r="AU37" i="250" s="1"/>
  <c r="AV37" i="250"/>
  <c r="AM37" i="250"/>
  <c r="AJ45" i="250"/>
  <c r="AU45" i="250" s="1"/>
  <c r="AV45" i="250"/>
  <c r="AM45" i="250"/>
  <c r="AJ56" i="250"/>
  <c r="AU56" i="250" s="1"/>
  <c r="AV56" i="250"/>
  <c r="AM56" i="250"/>
  <c r="AJ59" i="250"/>
  <c r="AU59" i="250" s="1"/>
  <c r="AV59" i="250"/>
  <c r="AM59" i="250"/>
  <c r="AJ67" i="250"/>
  <c r="AU67" i="250" s="1"/>
  <c r="AV67" i="250"/>
  <c r="AM67" i="250"/>
  <c r="AJ12" i="271"/>
  <c r="AU12" i="271" s="1"/>
  <c r="AV12" i="271"/>
  <c r="AM12" i="271"/>
  <c r="AG12" i="271" s="1"/>
  <c r="AJ15" i="271"/>
  <c r="AU15" i="271" s="1"/>
  <c r="AV15" i="271"/>
  <c r="AM15" i="271"/>
  <c r="AG15" i="271" s="1"/>
  <c r="AJ24" i="271"/>
  <c r="AU24" i="271" s="1"/>
  <c r="AO23" i="271"/>
  <c r="AV24" i="271"/>
  <c r="AM24" i="271"/>
  <c r="AG24" i="271" s="1"/>
  <c r="AJ25" i="271"/>
  <c r="AU25" i="271" s="1"/>
  <c r="AV25" i="271"/>
  <c r="AM25" i="271"/>
  <c r="AG25" i="271" s="1"/>
  <c r="AJ34" i="271"/>
  <c r="AU34" i="271" s="1"/>
  <c r="AV34" i="271"/>
  <c r="AM34" i="271"/>
  <c r="AG34" i="271" s="1"/>
  <c r="AJ37" i="271"/>
  <c r="AU37" i="271" s="1"/>
  <c r="AV37" i="271"/>
  <c r="AM37" i="271"/>
  <c r="AG37" i="271" s="1"/>
  <c r="AJ46" i="271"/>
  <c r="AV46" i="271"/>
  <c r="AM46" i="271"/>
  <c r="AJ47" i="271"/>
  <c r="AV47" i="271"/>
  <c r="AM47" i="271"/>
  <c r="AJ56" i="271"/>
  <c r="AU56" i="271" s="1"/>
  <c r="AV56" i="271"/>
  <c r="AM56" i="271"/>
  <c r="AG56" i="271" s="1"/>
  <c r="AJ59" i="271"/>
  <c r="AU59" i="271" s="1"/>
  <c r="AV59" i="271"/>
  <c r="AM59" i="271"/>
  <c r="AG59" i="271" s="1"/>
  <c r="AJ68" i="271"/>
  <c r="AU68" i="271" s="1"/>
  <c r="AV68" i="271"/>
  <c r="AM68" i="271"/>
  <c r="AG68" i="271" s="1"/>
  <c r="AJ13" i="271"/>
  <c r="AU13" i="271" s="1"/>
  <c r="AP13" i="271"/>
  <c r="AV13" i="271"/>
  <c r="AM13" i="271"/>
  <c r="AG13" i="271" s="1"/>
  <c r="AH13" i="271" s="1"/>
  <c r="AJ14" i="271"/>
  <c r="AU14" i="271" s="1"/>
  <c r="AP12" i="271"/>
  <c r="AV14" i="271"/>
  <c r="AM14" i="271"/>
  <c r="AG14" i="271" s="1"/>
  <c r="AJ23" i="271"/>
  <c r="AU23" i="271" s="1"/>
  <c r="AV23" i="271"/>
  <c r="AM23" i="271"/>
  <c r="AJ26" i="271"/>
  <c r="AU26" i="271" s="1"/>
  <c r="AV26" i="271"/>
  <c r="AM26" i="271"/>
  <c r="AJ35" i="271"/>
  <c r="AU35" i="271" s="1"/>
  <c r="AV35" i="271"/>
  <c r="AM35" i="271"/>
  <c r="AG35" i="271" s="1"/>
  <c r="AH35" i="271" s="1"/>
  <c r="AJ36" i="271"/>
  <c r="AU36" i="271" s="1"/>
  <c r="AP37" i="271"/>
  <c r="AV36" i="271"/>
  <c r="AM36" i="271"/>
  <c r="AG36" i="271" s="1"/>
  <c r="AJ45" i="271"/>
  <c r="AV45" i="271"/>
  <c r="AM45" i="271"/>
  <c r="AJ48" i="271"/>
  <c r="AV48" i="271"/>
  <c r="AM48" i="271"/>
  <c r="AJ57" i="271"/>
  <c r="AU57" i="271" s="1"/>
  <c r="AP57" i="271"/>
  <c r="AV57" i="271"/>
  <c r="AM57" i="271"/>
  <c r="AG57" i="271" s="1"/>
  <c r="AH57" i="271" s="1"/>
  <c r="AJ58" i="271"/>
  <c r="AU58" i="271" s="1"/>
  <c r="AP59" i="271"/>
  <c r="AV58" i="271"/>
  <c r="AM58" i="271"/>
  <c r="AG58" i="271" s="1"/>
  <c r="AJ67" i="271"/>
  <c r="AU67" i="271" s="1"/>
  <c r="AV67" i="271"/>
  <c r="AM67" i="271"/>
  <c r="AJ13" i="272"/>
  <c r="AU13" i="272" s="1"/>
  <c r="AV13" i="272"/>
  <c r="AM13" i="272"/>
  <c r="AG13" i="272" s="1"/>
  <c r="AO15" i="272" s="1"/>
  <c r="AJ14" i="272"/>
  <c r="AU14" i="272" s="1"/>
  <c r="AP12" i="272"/>
  <c r="AV14" i="272"/>
  <c r="AM14" i="272"/>
  <c r="AG14" i="272" s="1"/>
  <c r="AJ23" i="272"/>
  <c r="AU23" i="272" s="1"/>
  <c r="AN24" i="272"/>
  <c r="AV23" i="272"/>
  <c r="AM23" i="272"/>
  <c r="AG23" i="272" s="1"/>
  <c r="AJ26" i="272"/>
  <c r="AU26" i="272" s="1"/>
  <c r="AV26" i="272"/>
  <c r="AM26" i="272"/>
  <c r="AG26" i="272" s="1"/>
  <c r="AJ35" i="272"/>
  <c r="AU35" i="272" s="1"/>
  <c r="AO36" i="272"/>
  <c r="AV35" i="272"/>
  <c r="AM35" i="272"/>
  <c r="AG35" i="272" s="1"/>
  <c r="AO37" i="272" s="1"/>
  <c r="AJ36" i="272"/>
  <c r="AU36" i="272" s="1"/>
  <c r="AV36" i="272"/>
  <c r="AM36" i="272"/>
  <c r="AG36" i="272" s="1"/>
  <c r="AJ45" i="272"/>
  <c r="AU45" i="272" s="1"/>
  <c r="AV45" i="272"/>
  <c r="AM45" i="272"/>
  <c r="AG45" i="272" s="1"/>
  <c r="AJ48" i="272"/>
  <c r="AU48" i="272" s="1"/>
  <c r="AV48" i="272"/>
  <c r="AM48" i="272"/>
  <c r="AG48" i="272" s="1"/>
  <c r="AJ57" i="272"/>
  <c r="AU57" i="272" s="1"/>
  <c r="AO59" i="272"/>
  <c r="AO58" i="272"/>
  <c r="AV57" i="272"/>
  <c r="AM57" i="272"/>
  <c r="AG57" i="272" s="1"/>
  <c r="AJ58" i="272"/>
  <c r="AU58" i="272" s="1"/>
  <c r="AV58" i="272"/>
  <c r="AM58" i="272"/>
  <c r="AG58" i="272" s="1"/>
  <c r="AJ67" i="272"/>
  <c r="AU67" i="272" s="1"/>
  <c r="AV67" i="272"/>
  <c r="AM67" i="272"/>
  <c r="AG67" i="272" s="1"/>
  <c r="AJ12" i="272"/>
  <c r="AU12" i="272" s="1"/>
  <c r="AV12" i="272"/>
  <c r="AM12" i="272"/>
  <c r="AG12" i="272" s="1"/>
  <c r="AJ15" i="272"/>
  <c r="AU15" i="272" s="1"/>
  <c r="AV15" i="272"/>
  <c r="AM15" i="272"/>
  <c r="AG15" i="272" s="1"/>
  <c r="AH15" i="272" s="1"/>
  <c r="AJ24" i="272"/>
  <c r="AU24" i="272" s="1"/>
  <c r="AO26" i="272"/>
  <c r="AO23" i="272"/>
  <c r="AV24" i="272"/>
  <c r="AM24" i="272"/>
  <c r="AG24" i="272" s="1"/>
  <c r="AJ25" i="272"/>
  <c r="AU25" i="272" s="1"/>
  <c r="AV25" i="272"/>
  <c r="AM25" i="272"/>
  <c r="AG25" i="272" s="1"/>
  <c r="AH25" i="272" s="1"/>
  <c r="AJ34" i="272"/>
  <c r="AU34" i="272" s="1"/>
  <c r="AV34" i="272"/>
  <c r="AM34" i="272"/>
  <c r="AG34" i="272" s="1"/>
  <c r="AJ37" i="272"/>
  <c r="AU37" i="272" s="1"/>
  <c r="AV37" i="272"/>
  <c r="AM37" i="272"/>
  <c r="AG37" i="272" s="1"/>
  <c r="AH37" i="272" s="1"/>
  <c r="AJ46" i="272"/>
  <c r="AU46" i="272" s="1"/>
  <c r="AO48" i="272"/>
  <c r="AO45" i="272"/>
  <c r="AV46" i="272"/>
  <c r="AM46" i="272"/>
  <c r="AG46" i="272" s="1"/>
  <c r="AJ47" i="272"/>
  <c r="AU47" i="272" s="1"/>
  <c r="AV47" i="272"/>
  <c r="AM47" i="272"/>
  <c r="AG47" i="272" s="1"/>
  <c r="AH47" i="272" s="1"/>
  <c r="AJ56" i="272"/>
  <c r="AU56" i="272" s="1"/>
  <c r="AV56" i="272"/>
  <c r="AM56" i="272"/>
  <c r="AG56" i="272" s="1"/>
  <c r="AJ59" i="272"/>
  <c r="AU59" i="272" s="1"/>
  <c r="AV59" i="272"/>
  <c r="AM59" i="272"/>
  <c r="AG59" i="272" s="1"/>
  <c r="AH59" i="272" s="1"/>
  <c r="AJ68" i="272"/>
  <c r="AU68" i="272" s="1"/>
  <c r="AO67" i="272"/>
  <c r="AV68" i="272"/>
  <c r="AM68" i="272"/>
  <c r="AG68" i="272" s="1"/>
  <c r="AJ12" i="277"/>
  <c r="AU12" i="277" s="1"/>
  <c r="AV12" i="277"/>
  <c r="AM12" i="277"/>
  <c r="AG12" i="277" s="1"/>
  <c r="AJ15" i="277"/>
  <c r="AU15" i="277" s="1"/>
  <c r="AV15" i="277"/>
  <c r="AM15" i="277"/>
  <c r="AG15" i="277" s="1"/>
  <c r="AJ24" i="277"/>
  <c r="AU24" i="277" s="1"/>
  <c r="AO23" i="277"/>
  <c r="AV24" i="277"/>
  <c r="AM24" i="277"/>
  <c r="AG24" i="277" s="1"/>
  <c r="AJ25" i="277"/>
  <c r="AU25" i="277" s="1"/>
  <c r="AV25" i="277"/>
  <c r="AM25" i="277"/>
  <c r="AG25" i="277" s="1"/>
  <c r="AJ34" i="277"/>
  <c r="AU34" i="277" s="1"/>
  <c r="AV34" i="277"/>
  <c r="AM34" i="277"/>
  <c r="AG34" i="277" s="1"/>
  <c r="AJ37" i="277"/>
  <c r="AU37" i="277" s="1"/>
  <c r="AV37" i="277"/>
  <c r="AM37" i="277"/>
  <c r="AG37" i="277" s="1"/>
  <c r="AJ46" i="277"/>
  <c r="AU46" i="277" s="1"/>
  <c r="AO45" i="277"/>
  <c r="AV46" i="277"/>
  <c r="AM46" i="277"/>
  <c r="AG46" i="277" s="1"/>
  <c r="AJ47" i="277"/>
  <c r="AU47" i="277" s="1"/>
  <c r="AV47" i="277"/>
  <c r="AM47" i="277"/>
  <c r="AG47" i="277" s="1"/>
  <c r="AJ56" i="277"/>
  <c r="AU56" i="277" s="1"/>
  <c r="AV56" i="277"/>
  <c r="AM56" i="277"/>
  <c r="AG56" i="277" s="1"/>
  <c r="AJ59" i="277"/>
  <c r="AU59" i="277" s="1"/>
  <c r="AV59" i="277"/>
  <c r="AM59" i="277"/>
  <c r="AG59" i="277" s="1"/>
  <c r="AJ68" i="277"/>
  <c r="AU68" i="277" s="1"/>
  <c r="AO67" i="277"/>
  <c r="AV68" i="277"/>
  <c r="AM68" i="277"/>
  <c r="AG68" i="277" s="1"/>
  <c r="AJ13" i="277"/>
  <c r="AU13" i="277" s="1"/>
  <c r="AV13" i="277"/>
  <c r="AM13" i="277"/>
  <c r="AG13" i="277" s="1"/>
  <c r="O18" i="277"/>
  <c r="Z14" i="277" s="1"/>
  <c r="AN14" i="277" s="1"/>
  <c r="S18" i="277"/>
  <c r="AA14" i="277" s="1"/>
  <c r="AK14" i="277" s="1"/>
  <c r="W18" i="277"/>
  <c r="AB14" i="277" s="1"/>
  <c r="AL14" i="277" s="1"/>
  <c r="AW14" i="277" s="1"/>
  <c r="AJ23" i="277"/>
  <c r="AU23" i="277" s="1"/>
  <c r="AV23" i="277"/>
  <c r="AM23" i="277"/>
  <c r="P29" i="277"/>
  <c r="Z26" i="277" s="1"/>
  <c r="T29" i="277"/>
  <c r="AA26" i="277" s="1"/>
  <c r="AK26" i="277" s="1"/>
  <c r="X29" i="277"/>
  <c r="AB26" i="277" s="1"/>
  <c r="AL26" i="277" s="1"/>
  <c r="AW26" i="277" s="1"/>
  <c r="AJ35" i="277"/>
  <c r="AU35" i="277" s="1"/>
  <c r="AO34" i="277"/>
  <c r="AV35" i="277"/>
  <c r="AM35" i="277"/>
  <c r="AG35" i="277" s="1"/>
  <c r="O40" i="277"/>
  <c r="Z36" i="277" s="1"/>
  <c r="S40" i="277"/>
  <c r="AA36" i="277" s="1"/>
  <c r="AK36" i="277" s="1"/>
  <c r="W40" i="277"/>
  <c r="AB36" i="277" s="1"/>
  <c r="AL36" i="277" s="1"/>
  <c r="AW36" i="277" s="1"/>
  <c r="AJ45" i="277"/>
  <c r="AU45" i="277" s="1"/>
  <c r="AV45" i="277"/>
  <c r="AM45" i="277"/>
  <c r="AG45" i="277" s="1"/>
  <c r="P51" i="277"/>
  <c r="Z48" i="277" s="1"/>
  <c r="T51" i="277"/>
  <c r="AA48" i="277" s="1"/>
  <c r="AK48" i="277" s="1"/>
  <c r="X51" i="277"/>
  <c r="AB48" i="277" s="1"/>
  <c r="AL48" i="277" s="1"/>
  <c r="AW48" i="277" s="1"/>
  <c r="AJ57" i="277"/>
  <c r="AU57" i="277" s="1"/>
  <c r="AV57" i="277"/>
  <c r="AM57" i="277"/>
  <c r="AG57" i="277" s="1"/>
  <c r="O62" i="277"/>
  <c r="Z58" i="277" s="1"/>
  <c r="AN58" i="277" s="1"/>
  <c r="S62" i="277"/>
  <c r="AA58" i="277" s="1"/>
  <c r="AK58" i="277" s="1"/>
  <c r="W62" i="277"/>
  <c r="AB58" i="277" s="1"/>
  <c r="AL58" i="277" s="1"/>
  <c r="AW58" i="277" s="1"/>
  <c r="AJ67" i="277"/>
  <c r="AU67" i="277" s="1"/>
  <c r="AV67" i="277"/>
  <c r="AM67" i="277"/>
  <c r="AJ12" i="287"/>
  <c r="AU12" i="287" s="1"/>
  <c r="AV12" i="287"/>
  <c r="AM12" i="287"/>
  <c r="AG12" i="287" s="1"/>
  <c r="AJ15" i="287"/>
  <c r="AU15" i="287" s="1"/>
  <c r="AV15" i="287"/>
  <c r="AM15" i="287"/>
  <c r="AG15" i="287" s="1"/>
  <c r="AJ24" i="287"/>
  <c r="AU24" i="287" s="1"/>
  <c r="AO26" i="287"/>
  <c r="AO23" i="287"/>
  <c r="AV24" i="287"/>
  <c r="AM24" i="287"/>
  <c r="AG24" i="287" s="1"/>
  <c r="AJ25" i="287"/>
  <c r="AU25" i="287" s="1"/>
  <c r="AV25" i="287"/>
  <c r="AM25" i="287"/>
  <c r="AG25" i="287" s="1"/>
  <c r="AJ34" i="287"/>
  <c r="AU34" i="287" s="1"/>
  <c r="AV34" i="287"/>
  <c r="AM34" i="287"/>
  <c r="AG34" i="287" s="1"/>
  <c r="AJ37" i="287"/>
  <c r="AU37" i="287" s="1"/>
  <c r="AV37" i="287"/>
  <c r="AM37" i="287"/>
  <c r="AG37" i="287" s="1"/>
  <c r="AJ46" i="287"/>
  <c r="AU46" i="287" s="1"/>
  <c r="AO48" i="287"/>
  <c r="AO45" i="287"/>
  <c r="AV46" i="287"/>
  <c r="AM46" i="287"/>
  <c r="AG46" i="287" s="1"/>
  <c r="AJ47" i="287"/>
  <c r="AU47" i="287" s="1"/>
  <c r="AV47" i="287"/>
  <c r="AM47" i="287"/>
  <c r="AG47" i="287" s="1"/>
  <c r="AJ56" i="287"/>
  <c r="AU56" i="287" s="1"/>
  <c r="AV56" i="287"/>
  <c r="AM56" i="287"/>
  <c r="AG56" i="287" s="1"/>
  <c r="AJ59" i="287"/>
  <c r="AU59" i="287" s="1"/>
  <c r="AV59" i="287"/>
  <c r="AM59" i="287"/>
  <c r="AG59" i="287" s="1"/>
  <c r="AJ68" i="287"/>
  <c r="AU68" i="287" s="1"/>
  <c r="AO67" i="287"/>
  <c r="AV68" i="287"/>
  <c r="AM68" i="287"/>
  <c r="AG68" i="287" s="1"/>
  <c r="AJ13" i="287"/>
  <c r="AU13" i="287" s="1"/>
  <c r="AV13" i="287"/>
  <c r="AM13" i="287"/>
  <c r="AG13" i="287" s="1"/>
  <c r="AH13" i="287" s="1"/>
  <c r="AJ14" i="287"/>
  <c r="AU14" i="287" s="1"/>
  <c r="AP15" i="287"/>
  <c r="AV14" i="287"/>
  <c r="AM14" i="287"/>
  <c r="AG14" i="287" s="1"/>
  <c r="AJ23" i="287"/>
  <c r="AU23" i="287" s="1"/>
  <c r="AV23" i="287"/>
  <c r="AM23" i="287"/>
  <c r="AJ26" i="287"/>
  <c r="AU26" i="287" s="1"/>
  <c r="AV26" i="287"/>
  <c r="AM26" i="287"/>
  <c r="AJ35" i="287"/>
  <c r="AU35" i="287" s="1"/>
  <c r="AP35" i="287"/>
  <c r="AV35" i="287"/>
  <c r="AM35" i="287"/>
  <c r="AG35" i="287" s="1"/>
  <c r="AH35" i="287" s="1"/>
  <c r="AJ36" i="287"/>
  <c r="AU36" i="287" s="1"/>
  <c r="AP37" i="287"/>
  <c r="AV36" i="287"/>
  <c r="AM36" i="287"/>
  <c r="AG36" i="287" s="1"/>
  <c r="AJ45" i="287"/>
  <c r="AU45" i="287" s="1"/>
  <c r="AV45" i="287"/>
  <c r="AM45" i="287"/>
  <c r="AJ48" i="287"/>
  <c r="AU48" i="287" s="1"/>
  <c r="AV48" i="287"/>
  <c r="AM48" i="287"/>
  <c r="AJ57" i="287"/>
  <c r="AU57" i="287" s="1"/>
  <c r="AP57" i="287"/>
  <c r="AV57" i="287"/>
  <c r="AM57" i="287"/>
  <c r="AG57" i="287" s="1"/>
  <c r="AH57" i="287" s="1"/>
  <c r="AJ58" i="287"/>
  <c r="AU58" i="287" s="1"/>
  <c r="AP56" i="287"/>
  <c r="AV58" i="287"/>
  <c r="AM58" i="287"/>
  <c r="AG58" i="287" s="1"/>
  <c r="AJ67" i="287"/>
  <c r="AU67" i="287" s="1"/>
  <c r="AV67" i="287"/>
  <c r="AM67" i="287"/>
  <c r="AJ12" i="269"/>
  <c r="AU12" i="269" s="1"/>
  <c r="AV12" i="269"/>
  <c r="AM12" i="269"/>
  <c r="AG12" i="269" s="1"/>
  <c r="AJ15" i="269"/>
  <c r="AU15" i="269" s="1"/>
  <c r="AV15" i="269"/>
  <c r="AM15" i="269"/>
  <c r="AG15" i="269" s="1"/>
  <c r="AJ24" i="269"/>
  <c r="AU24" i="269" s="1"/>
  <c r="AO25" i="269"/>
  <c r="AV24" i="269"/>
  <c r="AM24" i="269"/>
  <c r="AG24" i="269" s="1"/>
  <c r="AJ25" i="269"/>
  <c r="AU25" i="269" s="1"/>
  <c r="AV25" i="269"/>
  <c r="AM25" i="269"/>
  <c r="AG25" i="269" s="1"/>
  <c r="AJ34" i="269"/>
  <c r="AU34" i="269" s="1"/>
  <c r="AV34" i="269"/>
  <c r="AM34" i="269"/>
  <c r="AG34" i="269" s="1"/>
  <c r="AJ37" i="269"/>
  <c r="AU37" i="269" s="1"/>
  <c r="AV37" i="269"/>
  <c r="AM37" i="269"/>
  <c r="AG37" i="269" s="1"/>
  <c r="AJ46" i="269"/>
  <c r="AU46" i="269" s="1"/>
  <c r="AO47" i="269"/>
  <c r="AV46" i="269"/>
  <c r="AM46" i="269"/>
  <c r="AG46" i="269" s="1"/>
  <c r="AJ47" i="269"/>
  <c r="AU47" i="269" s="1"/>
  <c r="AV47" i="269"/>
  <c r="AM47" i="269"/>
  <c r="AG47" i="269" s="1"/>
  <c r="AJ56" i="269"/>
  <c r="AU56" i="269" s="1"/>
  <c r="AV56" i="269"/>
  <c r="AM56" i="269"/>
  <c r="AG56" i="269" s="1"/>
  <c r="AJ59" i="269"/>
  <c r="AU59" i="269" s="1"/>
  <c r="AV59" i="269"/>
  <c r="AM59" i="269"/>
  <c r="AG59" i="269" s="1"/>
  <c r="AJ68" i="269"/>
  <c r="AU68" i="269" s="1"/>
  <c r="AV68" i="269"/>
  <c r="AM68" i="269"/>
  <c r="AG68" i="269" s="1"/>
  <c r="AJ13" i="269"/>
  <c r="AU13" i="269" s="1"/>
  <c r="AV13" i="269"/>
  <c r="AM13" i="269"/>
  <c r="AG13" i="269" s="1"/>
  <c r="AH13" i="269" s="1"/>
  <c r="AJ14" i="269"/>
  <c r="AU14" i="269" s="1"/>
  <c r="AP12" i="269"/>
  <c r="AV14" i="269"/>
  <c r="AM14" i="269"/>
  <c r="AG14" i="269" s="1"/>
  <c r="AJ23" i="269"/>
  <c r="AU23" i="269" s="1"/>
  <c r="AV23" i="269"/>
  <c r="AM23" i="269"/>
  <c r="AJ26" i="269"/>
  <c r="AU26" i="269" s="1"/>
  <c r="AV26" i="269"/>
  <c r="AM26" i="269"/>
  <c r="AJ35" i="269"/>
  <c r="AU35" i="269" s="1"/>
  <c r="AV35" i="269"/>
  <c r="AM35" i="269"/>
  <c r="AG35" i="269" s="1"/>
  <c r="AH35" i="269" s="1"/>
  <c r="AJ36" i="269"/>
  <c r="AU36" i="269" s="1"/>
  <c r="AP34" i="269"/>
  <c r="AV36" i="269"/>
  <c r="AM36" i="269"/>
  <c r="AG36" i="269" s="1"/>
  <c r="AJ45" i="269"/>
  <c r="AU45" i="269" s="1"/>
  <c r="AV45" i="269"/>
  <c r="AM45" i="269"/>
  <c r="AJ48" i="269"/>
  <c r="AU48" i="269" s="1"/>
  <c r="AV48" i="269"/>
  <c r="AM48" i="269"/>
  <c r="AJ57" i="269"/>
  <c r="AU57" i="269" s="1"/>
  <c r="AV57" i="269"/>
  <c r="AM57" i="269"/>
  <c r="AG57" i="269" s="1"/>
  <c r="AH57" i="269" s="1"/>
  <c r="AJ58" i="269"/>
  <c r="AU58" i="269" s="1"/>
  <c r="AP56" i="269"/>
  <c r="AV58" i="269"/>
  <c r="AM58" i="269"/>
  <c r="AG58" i="269" s="1"/>
  <c r="AJ67" i="269"/>
  <c r="AU67" i="269" s="1"/>
  <c r="AV67" i="269"/>
  <c r="AM67" i="269"/>
  <c r="AJ13" i="268"/>
  <c r="AU13" i="268" s="1"/>
  <c r="AV13" i="268"/>
  <c r="AM13" i="268"/>
  <c r="AG13" i="268" s="1"/>
  <c r="AO15" i="268" s="1"/>
  <c r="AJ14" i="268"/>
  <c r="AU14" i="268" s="1"/>
  <c r="AP12" i="268"/>
  <c r="AV14" i="268"/>
  <c r="AM14" i="268"/>
  <c r="AG14" i="268" s="1"/>
  <c r="AJ23" i="268"/>
  <c r="AV23" i="268"/>
  <c r="AM23" i="268"/>
  <c r="AJ26" i="268"/>
  <c r="AU26" i="268" s="1"/>
  <c r="AV26" i="268"/>
  <c r="AM26" i="268"/>
  <c r="AG26" i="268" s="1"/>
  <c r="AJ35" i="268"/>
  <c r="AU35" i="268" s="1"/>
  <c r="AV35" i="268"/>
  <c r="AM35" i="268"/>
  <c r="AG35" i="268" s="1"/>
  <c r="AO36" i="268" s="1"/>
  <c r="AJ36" i="268"/>
  <c r="AV36" i="268"/>
  <c r="AM36" i="268"/>
  <c r="AJ45" i="268"/>
  <c r="AU45" i="268" s="1"/>
  <c r="AV45" i="268"/>
  <c r="AM45" i="268"/>
  <c r="AG45" i="268" s="1"/>
  <c r="AJ48" i="268"/>
  <c r="AU48" i="268" s="1"/>
  <c r="AV48" i="268"/>
  <c r="AM48" i="268"/>
  <c r="AG48" i="268" s="1"/>
  <c r="AJ57" i="268"/>
  <c r="AU57" i="268" s="1"/>
  <c r="AO56" i="268"/>
  <c r="AV57" i="268"/>
  <c r="AM57" i="268"/>
  <c r="AG57" i="268" s="1"/>
  <c r="AJ58" i="268"/>
  <c r="AU58" i="268" s="1"/>
  <c r="AV58" i="268"/>
  <c r="AM58" i="268"/>
  <c r="AG58" i="268" s="1"/>
  <c r="AJ67" i="268"/>
  <c r="AU67" i="268" s="1"/>
  <c r="AV67" i="268"/>
  <c r="AM67" i="268"/>
  <c r="AG67" i="268" s="1"/>
  <c r="AJ12" i="268"/>
  <c r="AU12" i="268" s="1"/>
  <c r="AV12" i="268"/>
  <c r="AM12" i="268"/>
  <c r="AG12" i="268" s="1"/>
  <c r="AJ15" i="268"/>
  <c r="AU15" i="268" s="1"/>
  <c r="AV15" i="268"/>
  <c r="AM15" i="268"/>
  <c r="AG15" i="268" s="1"/>
  <c r="AH15" i="268" s="1"/>
  <c r="AJ24" i="268"/>
  <c r="AU24" i="268" s="1"/>
  <c r="AO25" i="268"/>
  <c r="AO26" i="268"/>
  <c r="AV24" i="268"/>
  <c r="AM24" i="268"/>
  <c r="AG24" i="268" s="1"/>
  <c r="AJ25" i="268"/>
  <c r="AV25" i="268"/>
  <c r="AM25" i="268"/>
  <c r="AJ34" i="268"/>
  <c r="AV34" i="268"/>
  <c r="AM34" i="268"/>
  <c r="AJ37" i="268"/>
  <c r="AU37" i="268" s="1"/>
  <c r="AV37" i="268"/>
  <c r="AM37" i="268"/>
  <c r="AG37" i="268" s="1"/>
  <c r="AJ46" i="268"/>
  <c r="AU46" i="268" s="1"/>
  <c r="AO48" i="268"/>
  <c r="AO45" i="268"/>
  <c r="AV46" i="268"/>
  <c r="AM46" i="268"/>
  <c r="AG46" i="268" s="1"/>
  <c r="AJ47" i="268"/>
  <c r="AU47" i="268" s="1"/>
  <c r="AV47" i="268"/>
  <c r="AM47" i="268"/>
  <c r="AG47" i="268" s="1"/>
  <c r="AH47" i="268" s="1"/>
  <c r="AJ56" i="268"/>
  <c r="AU56" i="268" s="1"/>
  <c r="AV56" i="268"/>
  <c r="AM56" i="268"/>
  <c r="AG56" i="268" s="1"/>
  <c r="AJ59" i="268"/>
  <c r="AU59" i="268" s="1"/>
  <c r="AV59" i="268"/>
  <c r="AM59" i="268"/>
  <c r="AG59" i="268" s="1"/>
  <c r="AH59" i="268" s="1"/>
  <c r="AJ68" i="268"/>
  <c r="AU68" i="268" s="1"/>
  <c r="AO67" i="268"/>
  <c r="AV68" i="268"/>
  <c r="AM68" i="268"/>
  <c r="AG68" i="268" s="1"/>
  <c r="O29" i="285"/>
  <c r="Z25" i="285" s="1"/>
  <c r="S29" i="285"/>
  <c r="AA25" i="285" s="1"/>
  <c r="AK25" i="285" s="1"/>
  <c r="W29" i="285"/>
  <c r="AB25" i="285" s="1"/>
  <c r="AL25" i="285" s="1"/>
  <c r="AW25" i="285" s="1"/>
  <c r="O51" i="285"/>
  <c r="Z47" i="285" s="1"/>
  <c r="S51" i="285"/>
  <c r="AA47" i="285" s="1"/>
  <c r="AK47" i="285" s="1"/>
  <c r="W51" i="285"/>
  <c r="AB47" i="285" s="1"/>
  <c r="AL47" i="285" s="1"/>
  <c r="AW47" i="285" s="1"/>
  <c r="AJ12" i="285"/>
  <c r="AU12" i="285" s="1"/>
  <c r="AV12" i="285"/>
  <c r="AM12" i="285"/>
  <c r="AG12" i="285" s="1"/>
  <c r="AJ15" i="285"/>
  <c r="AU15" i="285" s="1"/>
  <c r="AV15" i="285"/>
  <c r="AM15" i="285"/>
  <c r="AG15" i="285" s="1"/>
  <c r="N29" i="285"/>
  <c r="Z24" i="285" s="1"/>
  <c r="AV24" i="285"/>
  <c r="AM24" i="285"/>
  <c r="AJ25" i="285"/>
  <c r="AU25" i="285" s="1"/>
  <c r="AV25" i="285"/>
  <c r="AM25" i="285"/>
  <c r="AG25" i="285" s="1"/>
  <c r="AJ34" i="285"/>
  <c r="AU34" i="285" s="1"/>
  <c r="AV34" i="285"/>
  <c r="AM34" i="285"/>
  <c r="AG34" i="285" s="1"/>
  <c r="AJ37" i="285"/>
  <c r="AU37" i="285" s="1"/>
  <c r="AV37" i="285"/>
  <c r="AM37" i="285"/>
  <c r="AG37" i="285" s="1"/>
  <c r="AJ46" i="285"/>
  <c r="AU46" i="285" s="1"/>
  <c r="AV46" i="285"/>
  <c r="AM46" i="285"/>
  <c r="AG46" i="285" s="1"/>
  <c r="AO45" i="285" s="1"/>
  <c r="AJ47" i="285"/>
  <c r="AU47" i="285" s="1"/>
  <c r="AV47" i="285"/>
  <c r="AM47" i="285"/>
  <c r="AG47" i="285" s="1"/>
  <c r="AJ56" i="285"/>
  <c r="AU56" i="285" s="1"/>
  <c r="AV56" i="285"/>
  <c r="AM56" i="285"/>
  <c r="AG56" i="285" s="1"/>
  <c r="AJ59" i="285"/>
  <c r="AU59" i="285" s="1"/>
  <c r="AV59" i="285"/>
  <c r="AM59" i="285"/>
  <c r="AG59" i="285" s="1"/>
  <c r="AJ68" i="285"/>
  <c r="AU68" i="285" s="1"/>
  <c r="AV68" i="285"/>
  <c r="AM68" i="285"/>
  <c r="AG68" i="285" s="1"/>
  <c r="AO67" i="285" s="1"/>
  <c r="AJ13" i="285"/>
  <c r="AU13" i="285" s="1"/>
  <c r="AV13" i="285"/>
  <c r="AM13" i="285"/>
  <c r="AG13" i="285" s="1"/>
  <c r="O18" i="285"/>
  <c r="Z14" i="285" s="1"/>
  <c r="AN14" i="285" s="1"/>
  <c r="S18" i="285"/>
  <c r="AA14" i="285" s="1"/>
  <c r="AK14" i="285" s="1"/>
  <c r="W18" i="285"/>
  <c r="AB14" i="285" s="1"/>
  <c r="AL14" i="285" s="1"/>
  <c r="AW14" i="285" s="1"/>
  <c r="AJ23" i="285"/>
  <c r="AU23" i="285" s="1"/>
  <c r="AV23" i="285"/>
  <c r="AM23" i="285"/>
  <c r="P29" i="285"/>
  <c r="Z26" i="285" s="1"/>
  <c r="T29" i="285"/>
  <c r="AA26" i="285" s="1"/>
  <c r="AK26" i="285" s="1"/>
  <c r="X29" i="285"/>
  <c r="AB26" i="285" s="1"/>
  <c r="AL26" i="285" s="1"/>
  <c r="AW26" i="285" s="1"/>
  <c r="AJ35" i="285"/>
  <c r="AU35" i="285" s="1"/>
  <c r="AV35" i="285"/>
  <c r="AM35" i="285"/>
  <c r="AG35" i="285" s="1"/>
  <c r="AO37" i="285" s="1"/>
  <c r="O40" i="285"/>
  <c r="Z36" i="285" s="1"/>
  <c r="S40" i="285"/>
  <c r="AA36" i="285" s="1"/>
  <c r="AK36" i="285" s="1"/>
  <c r="W40" i="285"/>
  <c r="AB36" i="285" s="1"/>
  <c r="AL36" i="285" s="1"/>
  <c r="AW36" i="285" s="1"/>
  <c r="AJ45" i="285"/>
  <c r="AU45" i="285" s="1"/>
  <c r="AV45" i="285"/>
  <c r="AM45" i="285"/>
  <c r="AG45" i="285" s="1"/>
  <c r="P51" i="285"/>
  <c r="Z48" i="285" s="1"/>
  <c r="AO48" i="285" s="1"/>
  <c r="T51" i="285"/>
  <c r="AA48" i="285" s="1"/>
  <c r="AK48" i="285" s="1"/>
  <c r="X51" i="285"/>
  <c r="AB48" i="285" s="1"/>
  <c r="AL48" i="285" s="1"/>
  <c r="AW48" i="285" s="1"/>
  <c r="AJ57" i="285"/>
  <c r="AU57" i="285" s="1"/>
  <c r="AV57" i="285"/>
  <c r="AM57" i="285"/>
  <c r="AG57" i="285" s="1"/>
  <c r="O62" i="285"/>
  <c r="Z58" i="285" s="1"/>
  <c r="AN58" i="285" s="1"/>
  <c r="S62" i="285"/>
  <c r="AA58" i="285" s="1"/>
  <c r="AK58" i="285" s="1"/>
  <c r="W62" i="285"/>
  <c r="AB58" i="285" s="1"/>
  <c r="AL58" i="285" s="1"/>
  <c r="AW58" i="285" s="1"/>
  <c r="AJ67" i="285"/>
  <c r="AU67" i="285" s="1"/>
  <c r="AV67" i="285"/>
  <c r="AM67" i="285"/>
  <c r="AJ12" i="275"/>
  <c r="AU12" i="275" s="1"/>
  <c r="AV12" i="275"/>
  <c r="AM12" i="275"/>
  <c r="AG12" i="275" s="1"/>
  <c r="AJ15" i="275"/>
  <c r="AU15" i="275" s="1"/>
  <c r="AV15" i="275"/>
  <c r="AM15" i="275"/>
  <c r="AG15" i="275" s="1"/>
  <c r="AJ24" i="275"/>
  <c r="AU24" i="275" s="1"/>
  <c r="AO23" i="275"/>
  <c r="AV24" i="275"/>
  <c r="AM24" i="275"/>
  <c r="AG24" i="275" s="1"/>
  <c r="AJ25" i="275"/>
  <c r="AU25" i="275" s="1"/>
  <c r="AV25" i="275"/>
  <c r="AM25" i="275"/>
  <c r="AG25" i="275" s="1"/>
  <c r="AJ34" i="275"/>
  <c r="AU34" i="275" s="1"/>
  <c r="AV34" i="275"/>
  <c r="AM34" i="275"/>
  <c r="AG34" i="275" s="1"/>
  <c r="AJ37" i="275"/>
  <c r="AU37" i="275" s="1"/>
  <c r="AV37" i="275"/>
  <c r="AM37" i="275"/>
  <c r="AG37" i="275" s="1"/>
  <c r="AJ46" i="275"/>
  <c r="AU46" i="275" s="1"/>
  <c r="AO45" i="275"/>
  <c r="AV46" i="275"/>
  <c r="AM46" i="275"/>
  <c r="AG46" i="275" s="1"/>
  <c r="AJ47" i="275"/>
  <c r="AU47" i="275" s="1"/>
  <c r="AV47" i="275"/>
  <c r="AM47" i="275"/>
  <c r="AG47" i="275" s="1"/>
  <c r="AJ56" i="275"/>
  <c r="AU56" i="275" s="1"/>
  <c r="AV56" i="275"/>
  <c r="AM56" i="275"/>
  <c r="AG56" i="275" s="1"/>
  <c r="AJ59" i="275"/>
  <c r="AU59" i="275" s="1"/>
  <c r="AV59" i="275"/>
  <c r="AM59" i="275"/>
  <c r="AG59" i="275" s="1"/>
  <c r="AJ68" i="275"/>
  <c r="AU68" i="275" s="1"/>
  <c r="AO67" i="275"/>
  <c r="AV68" i="275"/>
  <c r="AM68" i="275"/>
  <c r="AG68" i="275" s="1"/>
  <c r="AJ13" i="275"/>
  <c r="AU13" i="275" s="1"/>
  <c r="AV13" i="275"/>
  <c r="AM13" i="275"/>
  <c r="AG13" i="275" s="1"/>
  <c r="AH13" i="275" s="1"/>
  <c r="AJ14" i="275"/>
  <c r="AU14" i="275" s="1"/>
  <c r="AP15" i="275"/>
  <c r="AV14" i="275"/>
  <c r="AM14" i="275"/>
  <c r="AG14" i="275" s="1"/>
  <c r="AJ23" i="275"/>
  <c r="AU23" i="275" s="1"/>
  <c r="AV23" i="275"/>
  <c r="AM23" i="275"/>
  <c r="AJ26" i="275"/>
  <c r="AU26" i="275" s="1"/>
  <c r="AV26" i="275"/>
  <c r="AM26" i="275"/>
  <c r="AJ35" i="275"/>
  <c r="AU35" i="275" s="1"/>
  <c r="AV35" i="275"/>
  <c r="AM35" i="275"/>
  <c r="AG35" i="275" s="1"/>
  <c r="AH35" i="275" s="1"/>
  <c r="AJ36" i="275"/>
  <c r="AU36" i="275" s="1"/>
  <c r="AP34" i="275"/>
  <c r="AV36" i="275"/>
  <c r="AM36" i="275"/>
  <c r="AG36" i="275" s="1"/>
  <c r="AJ45" i="275"/>
  <c r="AU45" i="275" s="1"/>
  <c r="AV45" i="275"/>
  <c r="AM45" i="275"/>
  <c r="AJ48" i="275"/>
  <c r="AU48" i="275" s="1"/>
  <c r="AV48" i="275"/>
  <c r="AM48" i="275"/>
  <c r="AJ57" i="275"/>
  <c r="AU57" i="275" s="1"/>
  <c r="AP57" i="275"/>
  <c r="AV57" i="275"/>
  <c r="AM57" i="275"/>
  <c r="AG57" i="275" s="1"/>
  <c r="AH57" i="275" s="1"/>
  <c r="AJ58" i="275"/>
  <c r="AU58" i="275" s="1"/>
  <c r="AP56" i="275"/>
  <c r="AV58" i="275"/>
  <c r="AM58" i="275"/>
  <c r="AG58" i="275" s="1"/>
  <c r="AJ67" i="275"/>
  <c r="AU67" i="275" s="1"/>
  <c r="AV67" i="275"/>
  <c r="AM67" i="275"/>
  <c r="AV34" i="286"/>
  <c r="AM34" i="286"/>
  <c r="AJ12" i="286"/>
  <c r="AU12" i="286" s="1"/>
  <c r="AV12" i="286"/>
  <c r="AM12" i="286"/>
  <c r="AG12" i="286" s="1"/>
  <c r="AJ15" i="286"/>
  <c r="AU15" i="286" s="1"/>
  <c r="AV15" i="286"/>
  <c r="AM15" i="286"/>
  <c r="AG15" i="286" s="1"/>
  <c r="AJ24" i="286"/>
  <c r="AU24" i="286" s="1"/>
  <c r="AO23" i="286"/>
  <c r="AO26" i="286"/>
  <c r="AV24" i="286"/>
  <c r="AM24" i="286"/>
  <c r="AG24" i="286" s="1"/>
  <c r="AJ25" i="286"/>
  <c r="AU25" i="286" s="1"/>
  <c r="AV25" i="286"/>
  <c r="AM25" i="286"/>
  <c r="AG25" i="286" s="1"/>
  <c r="AJ34" i="286"/>
  <c r="AU34" i="286" s="1"/>
  <c r="AJ36" i="286"/>
  <c r="AU36" i="286" s="1"/>
  <c r="AP37" i="286"/>
  <c r="AV36" i="286"/>
  <c r="AM36" i="286"/>
  <c r="AG36" i="286" s="1"/>
  <c r="AJ45" i="286"/>
  <c r="AU45" i="286" s="1"/>
  <c r="AV45" i="286"/>
  <c r="AM45" i="286"/>
  <c r="AJ48" i="286"/>
  <c r="AU48" i="286" s="1"/>
  <c r="AV48" i="286"/>
  <c r="AM48" i="286"/>
  <c r="AJ57" i="286"/>
  <c r="AU57" i="286" s="1"/>
  <c r="AV57" i="286"/>
  <c r="AM57" i="286"/>
  <c r="AG57" i="286" s="1"/>
  <c r="AJ58" i="286"/>
  <c r="AU58" i="286" s="1"/>
  <c r="AP59" i="286"/>
  <c r="AV58" i="286"/>
  <c r="AM58" i="286"/>
  <c r="AG58" i="286" s="1"/>
  <c r="AJ67" i="286"/>
  <c r="AU67" i="286" s="1"/>
  <c r="AV67" i="286"/>
  <c r="AM67" i="286"/>
  <c r="AJ13" i="286"/>
  <c r="AU13" i="286" s="1"/>
  <c r="AP13" i="286"/>
  <c r="AV13" i="286"/>
  <c r="AM13" i="286"/>
  <c r="AG13" i="286" s="1"/>
  <c r="AH13" i="286" s="1"/>
  <c r="AJ14" i="286"/>
  <c r="AU14" i="286" s="1"/>
  <c r="AP15" i="286"/>
  <c r="AV14" i="286"/>
  <c r="AM14" i="286"/>
  <c r="AG14" i="286" s="1"/>
  <c r="AJ23" i="286"/>
  <c r="AU23" i="286" s="1"/>
  <c r="AV23" i="286"/>
  <c r="AM23" i="286"/>
  <c r="AJ26" i="286"/>
  <c r="AU26" i="286" s="1"/>
  <c r="AV26" i="286"/>
  <c r="AM26" i="286"/>
  <c r="AJ35" i="286"/>
  <c r="AU35" i="286" s="1"/>
  <c r="AP35" i="286"/>
  <c r="AV35" i="286"/>
  <c r="AM35" i="286"/>
  <c r="AG35" i="286" s="1"/>
  <c r="AJ37" i="286"/>
  <c r="AU37" i="286" s="1"/>
  <c r="AV37" i="286"/>
  <c r="AM37" i="286"/>
  <c r="AG37" i="286" s="1"/>
  <c r="AJ46" i="286"/>
  <c r="AU46" i="286" s="1"/>
  <c r="AO45" i="286"/>
  <c r="AO48" i="286"/>
  <c r="AV46" i="286"/>
  <c r="AM46" i="286"/>
  <c r="AG46" i="286" s="1"/>
  <c r="AJ47" i="286"/>
  <c r="AU47" i="286" s="1"/>
  <c r="AV47" i="286"/>
  <c r="AM47" i="286"/>
  <c r="AG47" i="286" s="1"/>
  <c r="AJ56" i="286"/>
  <c r="AU56" i="286" s="1"/>
  <c r="AV56" i="286"/>
  <c r="AM56" i="286"/>
  <c r="AG56" i="286" s="1"/>
  <c r="AJ59" i="286"/>
  <c r="AU59" i="286" s="1"/>
  <c r="AV59" i="286"/>
  <c r="AM59" i="286"/>
  <c r="AG59" i="286" s="1"/>
  <c r="AH59" i="286" s="1"/>
  <c r="AJ68" i="286"/>
  <c r="AU68" i="286" s="1"/>
  <c r="AO67" i="286"/>
  <c r="AV68" i="286"/>
  <c r="AM68" i="286"/>
  <c r="AG68" i="286" s="1"/>
  <c r="AJ12" i="270"/>
  <c r="AU12" i="270" s="1"/>
  <c r="AV12" i="270"/>
  <c r="AM12" i="270"/>
  <c r="AG12" i="270" s="1"/>
  <c r="AJ15" i="270"/>
  <c r="AU15" i="270" s="1"/>
  <c r="AV15" i="270"/>
  <c r="AM15" i="270"/>
  <c r="AG15" i="270" s="1"/>
  <c r="AJ24" i="270"/>
  <c r="AU24" i="270" s="1"/>
  <c r="AO23" i="270"/>
  <c r="AV24" i="270"/>
  <c r="AM24" i="270"/>
  <c r="AG24" i="270" s="1"/>
  <c r="AJ25" i="270"/>
  <c r="AU25" i="270" s="1"/>
  <c r="AV25" i="270"/>
  <c r="AM25" i="270"/>
  <c r="AG25" i="270" s="1"/>
  <c r="AJ34" i="270"/>
  <c r="AU34" i="270" s="1"/>
  <c r="AV34" i="270"/>
  <c r="AM34" i="270"/>
  <c r="AG34" i="270" s="1"/>
  <c r="AJ37" i="270"/>
  <c r="AU37" i="270" s="1"/>
  <c r="AV37" i="270"/>
  <c r="AM37" i="270"/>
  <c r="AG37" i="270" s="1"/>
  <c r="AJ46" i="270"/>
  <c r="AU46" i="270" s="1"/>
  <c r="AO47" i="270"/>
  <c r="AV46" i="270"/>
  <c r="AM46" i="270"/>
  <c r="AG46" i="270" s="1"/>
  <c r="AJ47" i="270"/>
  <c r="AU47" i="270" s="1"/>
  <c r="AV47" i="270"/>
  <c r="AM47" i="270"/>
  <c r="AG47" i="270" s="1"/>
  <c r="AJ56" i="270"/>
  <c r="AU56" i="270" s="1"/>
  <c r="AV56" i="270"/>
  <c r="AM56" i="270"/>
  <c r="AG56" i="270" s="1"/>
  <c r="AJ59" i="270"/>
  <c r="AU59" i="270" s="1"/>
  <c r="AV59" i="270"/>
  <c r="AM59" i="270"/>
  <c r="AG59" i="270" s="1"/>
  <c r="AJ68" i="270"/>
  <c r="AU68" i="270" s="1"/>
  <c r="AV68" i="270"/>
  <c r="AM68" i="270"/>
  <c r="AG68" i="270" s="1"/>
  <c r="AJ13" i="270"/>
  <c r="AU13" i="270" s="1"/>
  <c r="AP13" i="270"/>
  <c r="AV13" i="270"/>
  <c r="AM13" i="270"/>
  <c r="AG13" i="270" s="1"/>
  <c r="AH13" i="270" s="1"/>
  <c r="AJ14" i="270"/>
  <c r="AU14" i="270" s="1"/>
  <c r="AP12" i="270"/>
  <c r="AV14" i="270"/>
  <c r="AM14" i="270"/>
  <c r="AG14" i="270" s="1"/>
  <c r="AJ23" i="270"/>
  <c r="AU23" i="270" s="1"/>
  <c r="AV23" i="270"/>
  <c r="AM23" i="270"/>
  <c r="AJ26" i="270"/>
  <c r="AU26" i="270" s="1"/>
  <c r="AV26" i="270"/>
  <c r="AM26" i="270"/>
  <c r="AJ35" i="270"/>
  <c r="AU35" i="270" s="1"/>
  <c r="AV35" i="270"/>
  <c r="AM35" i="270"/>
  <c r="AG35" i="270" s="1"/>
  <c r="AH35" i="270" s="1"/>
  <c r="AJ36" i="270"/>
  <c r="AU36" i="270" s="1"/>
  <c r="AP34" i="270"/>
  <c r="AV36" i="270"/>
  <c r="AM36" i="270"/>
  <c r="AG36" i="270" s="1"/>
  <c r="AJ45" i="270"/>
  <c r="AU45" i="270" s="1"/>
  <c r="AV45" i="270"/>
  <c r="AM45" i="270"/>
  <c r="AJ48" i="270"/>
  <c r="AU48" i="270" s="1"/>
  <c r="AV48" i="270"/>
  <c r="AM48" i="270"/>
  <c r="AJ57" i="270"/>
  <c r="AU57" i="270" s="1"/>
  <c r="AV57" i="270"/>
  <c r="AM57" i="270"/>
  <c r="AG57" i="270" s="1"/>
  <c r="AH57" i="270" s="1"/>
  <c r="AJ58" i="270"/>
  <c r="AU58" i="270" s="1"/>
  <c r="AP59" i="270"/>
  <c r="AV58" i="270"/>
  <c r="AM58" i="270"/>
  <c r="AG58" i="270" s="1"/>
  <c r="AJ67" i="270"/>
  <c r="AU67" i="270" s="1"/>
  <c r="AV67" i="270"/>
  <c r="AM67" i="270"/>
  <c r="AJ12" i="294"/>
  <c r="AU12" i="294" s="1"/>
  <c r="AV12" i="294"/>
  <c r="AM12" i="294"/>
  <c r="AG12" i="294" s="1"/>
  <c r="AJ15" i="294"/>
  <c r="AU15" i="294" s="1"/>
  <c r="AV15" i="294"/>
  <c r="AM15" i="294"/>
  <c r="AG15" i="294" s="1"/>
  <c r="AJ24" i="294"/>
  <c r="AU24" i="294" s="1"/>
  <c r="AO26" i="294"/>
  <c r="AO23" i="294"/>
  <c r="AV24" i="294"/>
  <c r="AM24" i="294"/>
  <c r="AG24" i="294" s="1"/>
  <c r="AJ25" i="294"/>
  <c r="AU25" i="294" s="1"/>
  <c r="AV25" i="294"/>
  <c r="AM25" i="294"/>
  <c r="AG25" i="294" s="1"/>
  <c r="AJ34" i="294"/>
  <c r="AU34" i="294" s="1"/>
  <c r="AV34" i="294"/>
  <c r="AM34" i="294"/>
  <c r="AG34" i="294" s="1"/>
  <c r="AJ37" i="294"/>
  <c r="AU37" i="294" s="1"/>
  <c r="AV37" i="294"/>
  <c r="AM37" i="294"/>
  <c r="AG37" i="294" s="1"/>
  <c r="AJ46" i="294"/>
  <c r="AU46" i="294" s="1"/>
  <c r="AO48" i="294"/>
  <c r="AO45" i="294"/>
  <c r="AV46" i="294"/>
  <c r="AM46" i="294"/>
  <c r="AG46" i="294" s="1"/>
  <c r="AJ47" i="294"/>
  <c r="AU47" i="294" s="1"/>
  <c r="AV47" i="294"/>
  <c r="AM47" i="294"/>
  <c r="AG47" i="294" s="1"/>
  <c r="AJ56" i="294"/>
  <c r="AU56" i="294" s="1"/>
  <c r="AV56" i="294"/>
  <c r="AM56" i="294"/>
  <c r="AG56" i="294" s="1"/>
  <c r="AJ59" i="294"/>
  <c r="AU59" i="294" s="1"/>
  <c r="AV59" i="294"/>
  <c r="AM59" i="294"/>
  <c r="AG59" i="294" s="1"/>
  <c r="AJ68" i="294"/>
  <c r="AU68" i="294" s="1"/>
  <c r="AV68" i="294"/>
  <c r="AM68" i="294"/>
  <c r="AG68" i="294" s="1"/>
  <c r="AJ13" i="294"/>
  <c r="AU13" i="294" s="1"/>
  <c r="AV13" i="294"/>
  <c r="AM13" i="294"/>
  <c r="AG13" i="294" s="1"/>
  <c r="AH13" i="294" s="1"/>
  <c r="AJ14" i="294"/>
  <c r="AU14" i="294" s="1"/>
  <c r="AP12" i="294"/>
  <c r="AV14" i="294"/>
  <c r="AM14" i="294"/>
  <c r="AG14" i="294" s="1"/>
  <c r="AJ23" i="294"/>
  <c r="AU23" i="294" s="1"/>
  <c r="AV23" i="294"/>
  <c r="AM23" i="294"/>
  <c r="AJ26" i="294"/>
  <c r="AU26" i="294" s="1"/>
  <c r="AV26" i="294"/>
  <c r="AM26" i="294"/>
  <c r="AJ35" i="294"/>
  <c r="AU35" i="294" s="1"/>
  <c r="AP35" i="294"/>
  <c r="AV35" i="294"/>
  <c r="AM35" i="294"/>
  <c r="AG35" i="294" s="1"/>
  <c r="AH35" i="294" s="1"/>
  <c r="AJ36" i="294"/>
  <c r="AU36" i="294" s="1"/>
  <c r="AP37" i="294"/>
  <c r="AV36" i="294"/>
  <c r="AM36" i="294"/>
  <c r="AG36" i="294" s="1"/>
  <c r="AJ45" i="294"/>
  <c r="AU45" i="294" s="1"/>
  <c r="AV45" i="294"/>
  <c r="AM45" i="294"/>
  <c r="AJ48" i="294"/>
  <c r="AU48" i="294" s="1"/>
  <c r="AV48" i="294"/>
  <c r="AM48" i="294"/>
  <c r="AJ57" i="294"/>
  <c r="AU57" i="294" s="1"/>
  <c r="AP57" i="294"/>
  <c r="AV57" i="294"/>
  <c r="AM57" i="294"/>
  <c r="AG57" i="294" s="1"/>
  <c r="AH57" i="294" s="1"/>
  <c r="AJ58" i="294"/>
  <c r="AU58" i="294" s="1"/>
  <c r="AP56" i="294"/>
  <c r="AV58" i="294"/>
  <c r="AM58" i="294"/>
  <c r="AG58" i="294" s="1"/>
  <c r="AJ67" i="294"/>
  <c r="AU67" i="294" s="1"/>
  <c r="AV67" i="294"/>
  <c r="AM67" i="294"/>
  <c r="AJ13" i="297"/>
  <c r="AU13" i="297" s="1"/>
  <c r="AV13" i="297"/>
  <c r="AM13" i="297"/>
  <c r="AG13" i="297" s="1"/>
  <c r="AO14" i="297" s="1"/>
  <c r="AJ14" i="297"/>
  <c r="AU14" i="297" s="1"/>
  <c r="AP12" i="297"/>
  <c r="AV14" i="297"/>
  <c r="AM14" i="297"/>
  <c r="AG14" i="297" s="1"/>
  <c r="AJ23" i="297"/>
  <c r="AU23" i="297" s="1"/>
  <c r="AV23" i="297"/>
  <c r="AM23" i="297"/>
  <c r="AG23" i="297" s="1"/>
  <c r="AJ26" i="297"/>
  <c r="AU26" i="297" s="1"/>
  <c r="AV26" i="297"/>
  <c r="AM26" i="297"/>
  <c r="AG26" i="297" s="1"/>
  <c r="AJ35" i="297"/>
  <c r="AU35" i="297" s="1"/>
  <c r="AO37" i="297"/>
  <c r="AO36" i="297"/>
  <c r="AV35" i="297"/>
  <c r="AM35" i="297"/>
  <c r="AG35" i="297" s="1"/>
  <c r="AJ36" i="297"/>
  <c r="AU36" i="297" s="1"/>
  <c r="AV36" i="297"/>
  <c r="AM36" i="297"/>
  <c r="AG36" i="297" s="1"/>
  <c r="AJ45" i="297"/>
  <c r="AU45" i="297" s="1"/>
  <c r="AV45" i="297"/>
  <c r="AM45" i="297"/>
  <c r="AG45" i="297" s="1"/>
  <c r="AJ48" i="297"/>
  <c r="AU48" i="297" s="1"/>
  <c r="AV48" i="297"/>
  <c r="AM48" i="297"/>
  <c r="AG48" i="297" s="1"/>
  <c r="AJ57" i="297"/>
  <c r="AU57" i="297" s="1"/>
  <c r="AO58" i="297"/>
  <c r="AV57" i="297"/>
  <c r="AM57" i="297"/>
  <c r="AG57" i="297" s="1"/>
  <c r="AJ58" i="297"/>
  <c r="AU58" i="297" s="1"/>
  <c r="AV58" i="297"/>
  <c r="AM58" i="297"/>
  <c r="AG58" i="297" s="1"/>
  <c r="AJ67" i="297"/>
  <c r="AU67" i="297" s="1"/>
  <c r="AV67" i="297"/>
  <c r="AM67" i="297"/>
  <c r="AG67" i="297" s="1"/>
  <c r="AJ12" i="297"/>
  <c r="AU12" i="297" s="1"/>
  <c r="AV12" i="297"/>
  <c r="AM12" i="297"/>
  <c r="AG12" i="297" s="1"/>
  <c r="AJ15" i="297"/>
  <c r="AU15" i="297" s="1"/>
  <c r="AV15" i="297"/>
  <c r="AM15" i="297"/>
  <c r="AG15" i="297" s="1"/>
  <c r="AH15" i="297" s="1"/>
  <c r="AJ24" i="297"/>
  <c r="AU24" i="297" s="1"/>
  <c r="AO25" i="297"/>
  <c r="AV24" i="297"/>
  <c r="AM24" i="297"/>
  <c r="AG24" i="297" s="1"/>
  <c r="AJ25" i="297"/>
  <c r="AU25" i="297" s="1"/>
  <c r="AV25" i="297"/>
  <c r="AM25" i="297"/>
  <c r="AG25" i="297" s="1"/>
  <c r="AH25" i="297" s="1"/>
  <c r="AJ34" i="297"/>
  <c r="AU34" i="297" s="1"/>
  <c r="AV34" i="297"/>
  <c r="AM34" i="297"/>
  <c r="AG34" i="297" s="1"/>
  <c r="AJ37" i="297"/>
  <c r="AU37" i="297" s="1"/>
  <c r="AV37" i="297"/>
  <c r="AM37" i="297"/>
  <c r="AG37" i="297" s="1"/>
  <c r="AH37" i="297" s="1"/>
  <c r="AJ46" i="297"/>
  <c r="AU46" i="297" s="1"/>
  <c r="AO45" i="297"/>
  <c r="AO48" i="297"/>
  <c r="AV46" i="297"/>
  <c r="AM46" i="297"/>
  <c r="AG46" i="297" s="1"/>
  <c r="AJ47" i="297"/>
  <c r="AU47" i="297" s="1"/>
  <c r="AV47" i="297"/>
  <c r="AM47" i="297"/>
  <c r="AG47" i="297" s="1"/>
  <c r="AH47" i="297" s="1"/>
  <c r="AJ56" i="297"/>
  <c r="AU56" i="297" s="1"/>
  <c r="AV56" i="297"/>
  <c r="AM56" i="297"/>
  <c r="AG56" i="297" s="1"/>
  <c r="AJ59" i="297"/>
  <c r="AU59" i="297" s="1"/>
  <c r="AV59" i="297"/>
  <c r="AM59" i="297"/>
  <c r="AG59" i="297" s="1"/>
  <c r="AH59" i="297" s="1"/>
  <c r="AJ68" i="297"/>
  <c r="AU68" i="297" s="1"/>
  <c r="AO67" i="297"/>
  <c r="AV68" i="297"/>
  <c r="AM68" i="297"/>
  <c r="AG68" i="297" s="1"/>
  <c r="AJ12" i="296"/>
  <c r="AU12" i="296" s="1"/>
  <c r="AV12" i="296"/>
  <c r="AM12" i="296"/>
  <c r="AG12" i="296" s="1"/>
  <c r="AJ15" i="296"/>
  <c r="AU15" i="296" s="1"/>
  <c r="AV15" i="296"/>
  <c r="AM15" i="296"/>
  <c r="AG15" i="296" s="1"/>
  <c r="AJ24" i="296"/>
  <c r="AU24" i="296" s="1"/>
  <c r="AO23" i="296"/>
  <c r="AV24" i="296"/>
  <c r="AM24" i="296"/>
  <c r="AG24" i="296" s="1"/>
  <c r="AJ25" i="296"/>
  <c r="AU25" i="296" s="1"/>
  <c r="AV25" i="296"/>
  <c r="AM25" i="296"/>
  <c r="AG25" i="296" s="1"/>
  <c r="AJ34" i="296"/>
  <c r="AU34" i="296" s="1"/>
  <c r="AV34" i="296"/>
  <c r="AM34" i="296"/>
  <c r="AG34" i="296" s="1"/>
  <c r="AJ37" i="296"/>
  <c r="AU37" i="296" s="1"/>
  <c r="AV37" i="296"/>
  <c r="AM37" i="296"/>
  <c r="AG37" i="296" s="1"/>
  <c r="AJ46" i="296"/>
  <c r="AU46" i="296" s="1"/>
  <c r="AO48" i="296"/>
  <c r="AO47" i="296"/>
  <c r="AV46" i="296"/>
  <c r="AM46" i="296"/>
  <c r="AG46" i="296" s="1"/>
  <c r="AJ47" i="296"/>
  <c r="AU47" i="296" s="1"/>
  <c r="AV47" i="296"/>
  <c r="AM47" i="296"/>
  <c r="AG47" i="296" s="1"/>
  <c r="AJ56" i="296"/>
  <c r="AU56" i="296" s="1"/>
  <c r="AV56" i="296"/>
  <c r="AM56" i="296"/>
  <c r="AG56" i="296" s="1"/>
  <c r="AJ59" i="296"/>
  <c r="AU59" i="296" s="1"/>
  <c r="AV59" i="296"/>
  <c r="AM59" i="296"/>
  <c r="AG59" i="296" s="1"/>
  <c r="AJ68" i="296"/>
  <c r="AU68" i="296" s="1"/>
  <c r="AV68" i="296"/>
  <c r="AM68" i="296"/>
  <c r="AG68" i="296" s="1"/>
  <c r="AJ13" i="296"/>
  <c r="AU13" i="296" s="1"/>
  <c r="AP13" i="296"/>
  <c r="AV13" i="296"/>
  <c r="AM13" i="296"/>
  <c r="AG13" i="296" s="1"/>
  <c r="AH13" i="296" s="1"/>
  <c r="AJ14" i="296"/>
  <c r="AU14" i="296" s="1"/>
  <c r="AP12" i="296"/>
  <c r="AV14" i="296"/>
  <c r="AM14" i="296"/>
  <c r="AG14" i="296" s="1"/>
  <c r="AJ23" i="296"/>
  <c r="AU23" i="296" s="1"/>
  <c r="AV23" i="296"/>
  <c r="AM23" i="296"/>
  <c r="AJ26" i="296"/>
  <c r="AU26" i="296" s="1"/>
  <c r="AV26" i="296"/>
  <c r="AM26" i="296"/>
  <c r="AJ35" i="296"/>
  <c r="AU35" i="296" s="1"/>
  <c r="AP35" i="296"/>
  <c r="AV35" i="296"/>
  <c r="AM35" i="296"/>
  <c r="AG35" i="296" s="1"/>
  <c r="AH35" i="296" s="1"/>
  <c r="AJ36" i="296"/>
  <c r="AU36" i="296" s="1"/>
  <c r="AP37" i="296"/>
  <c r="AV36" i="296"/>
  <c r="AM36" i="296"/>
  <c r="AG36" i="296" s="1"/>
  <c r="AJ45" i="296"/>
  <c r="AU45" i="296" s="1"/>
  <c r="AV45" i="296"/>
  <c r="AM45" i="296"/>
  <c r="AJ48" i="296"/>
  <c r="AV48" i="296"/>
  <c r="AM48" i="296"/>
  <c r="AJ57" i="296"/>
  <c r="AU57" i="296" s="1"/>
  <c r="AV57" i="296"/>
  <c r="AM57" i="296"/>
  <c r="AG57" i="296" s="1"/>
  <c r="AH57" i="296" s="1"/>
  <c r="AJ58" i="296"/>
  <c r="AU58" i="296" s="1"/>
  <c r="AP56" i="296"/>
  <c r="AV58" i="296"/>
  <c r="AM58" i="296"/>
  <c r="AG58" i="296" s="1"/>
  <c r="AJ67" i="296"/>
  <c r="AU67" i="296" s="1"/>
  <c r="AV67" i="296"/>
  <c r="AM67" i="296"/>
  <c r="AJ13" i="279"/>
  <c r="AU13" i="279" s="1"/>
  <c r="AV13" i="279"/>
  <c r="AM13" i="279"/>
  <c r="AG13" i="279" s="1"/>
  <c r="AO12" i="279" s="1"/>
  <c r="AJ14" i="279"/>
  <c r="AU14" i="279" s="1"/>
  <c r="AP15" i="279"/>
  <c r="AV14" i="279"/>
  <c r="AM14" i="279"/>
  <c r="AG14" i="279" s="1"/>
  <c r="AJ23" i="279"/>
  <c r="AU23" i="279" s="1"/>
  <c r="AV23" i="279"/>
  <c r="AM23" i="279"/>
  <c r="AG23" i="279" s="1"/>
  <c r="AJ26" i="279"/>
  <c r="AU26" i="279" s="1"/>
  <c r="AV26" i="279"/>
  <c r="AM26" i="279"/>
  <c r="AG26" i="279" s="1"/>
  <c r="AJ35" i="279"/>
  <c r="AU35" i="279" s="1"/>
  <c r="AO34" i="279"/>
  <c r="AV35" i="279"/>
  <c r="AM35" i="279"/>
  <c r="AG35" i="279" s="1"/>
  <c r="AJ36" i="279"/>
  <c r="AU36" i="279" s="1"/>
  <c r="AV36" i="279"/>
  <c r="AM36" i="279"/>
  <c r="AG36" i="279" s="1"/>
  <c r="AJ45" i="279"/>
  <c r="AU45" i="279" s="1"/>
  <c r="AV45" i="279"/>
  <c r="AM45" i="279"/>
  <c r="AG45" i="279" s="1"/>
  <c r="AJ48" i="279"/>
  <c r="AU48" i="279" s="1"/>
  <c r="AV48" i="279"/>
  <c r="AM48" i="279"/>
  <c r="AG48" i="279" s="1"/>
  <c r="AJ57" i="279"/>
  <c r="AU57" i="279" s="1"/>
  <c r="AO59" i="279"/>
  <c r="AO56" i="279"/>
  <c r="AV57" i="279"/>
  <c r="AM57" i="279"/>
  <c r="AG57" i="279" s="1"/>
  <c r="AJ58" i="279"/>
  <c r="AU58" i="279" s="1"/>
  <c r="AV58" i="279"/>
  <c r="AM58" i="279"/>
  <c r="AG58" i="279" s="1"/>
  <c r="AJ67" i="279"/>
  <c r="AU67" i="279" s="1"/>
  <c r="AV67" i="279"/>
  <c r="AM67" i="279"/>
  <c r="AG67" i="279" s="1"/>
  <c r="AJ12" i="279"/>
  <c r="AU12" i="279" s="1"/>
  <c r="AV12" i="279"/>
  <c r="AM12" i="279"/>
  <c r="AG12" i="279" s="1"/>
  <c r="AJ15" i="279"/>
  <c r="AU15" i="279" s="1"/>
  <c r="AV15" i="279"/>
  <c r="AM15" i="279"/>
  <c r="AG15" i="279" s="1"/>
  <c r="AH15" i="279" s="1"/>
  <c r="AJ24" i="279"/>
  <c r="AU24" i="279" s="1"/>
  <c r="AO23" i="279"/>
  <c r="AV24" i="279"/>
  <c r="AM24" i="279"/>
  <c r="AG24" i="279" s="1"/>
  <c r="AJ25" i="279"/>
  <c r="AU25" i="279" s="1"/>
  <c r="AV25" i="279"/>
  <c r="AM25" i="279"/>
  <c r="AG25" i="279" s="1"/>
  <c r="AH25" i="279" s="1"/>
  <c r="AJ34" i="279"/>
  <c r="AU34" i="279" s="1"/>
  <c r="AV34" i="279"/>
  <c r="AM34" i="279"/>
  <c r="AG34" i="279" s="1"/>
  <c r="AJ37" i="279"/>
  <c r="AU37" i="279" s="1"/>
  <c r="AV37" i="279"/>
  <c r="AM37" i="279"/>
  <c r="AG37" i="279" s="1"/>
  <c r="AH37" i="279" s="1"/>
  <c r="AJ46" i="279"/>
  <c r="AU46" i="279" s="1"/>
  <c r="AO45" i="279"/>
  <c r="AV46" i="279"/>
  <c r="AM46" i="279"/>
  <c r="AG46" i="279" s="1"/>
  <c r="AJ47" i="279"/>
  <c r="AU47" i="279" s="1"/>
  <c r="AV47" i="279"/>
  <c r="AM47" i="279"/>
  <c r="AG47" i="279" s="1"/>
  <c r="AH47" i="279" s="1"/>
  <c r="AJ56" i="279"/>
  <c r="AU56" i="279" s="1"/>
  <c r="AV56" i="279"/>
  <c r="AM56" i="279"/>
  <c r="AG56" i="279" s="1"/>
  <c r="AJ59" i="279"/>
  <c r="AU59" i="279" s="1"/>
  <c r="AV59" i="279"/>
  <c r="AM59" i="279"/>
  <c r="AG59" i="279" s="1"/>
  <c r="AH59" i="279" s="1"/>
  <c r="AJ68" i="279"/>
  <c r="AU68" i="279" s="1"/>
  <c r="AO67" i="279"/>
  <c r="AV68" i="279"/>
  <c r="AM68" i="279"/>
  <c r="AG68" i="279" s="1"/>
  <c r="AJ12" i="298"/>
  <c r="AU12" i="298" s="1"/>
  <c r="AN15" i="298"/>
  <c r="AV12" i="298"/>
  <c r="AM12" i="298"/>
  <c r="AG12" i="298" s="1"/>
  <c r="AJ15" i="298"/>
  <c r="AU15" i="298" s="1"/>
  <c r="AV15" i="298"/>
  <c r="AM15" i="298"/>
  <c r="AG15" i="298" s="1"/>
  <c r="AJ24" i="298"/>
  <c r="AU24" i="298" s="1"/>
  <c r="AO23" i="298"/>
  <c r="AV24" i="298"/>
  <c r="AM24" i="298"/>
  <c r="AG24" i="298" s="1"/>
  <c r="AJ25" i="298"/>
  <c r="AU25" i="298" s="1"/>
  <c r="AV25" i="298"/>
  <c r="AM25" i="298"/>
  <c r="AG25" i="298" s="1"/>
  <c r="AJ34" i="298"/>
  <c r="AU34" i="298" s="1"/>
  <c r="AV34" i="298"/>
  <c r="AM34" i="298"/>
  <c r="AG34" i="298" s="1"/>
  <c r="AJ37" i="298"/>
  <c r="AU37" i="298" s="1"/>
  <c r="AV37" i="298"/>
  <c r="AM37" i="298"/>
  <c r="AG37" i="298" s="1"/>
  <c r="AJ46" i="298"/>
  <c r="AU46" i="298" s="1"/>
  <c r="AO45" i="298"/>
  <c r="AV46" i="298"/>
  <c r="AM46" i="298"/>
  <c r="AG46" i="298" s="1"/>
  <c r="AJ47" i="298"/>
  <c r="AU47" i="298" s="1"/>
  <c r="AV47" i="298"/>
  <c r="AM47" i="298"/>
  <c r="AG47" i="298" s="1"/>
  <c r="AJ56" i="298"/>
  <c r="AU56" i="298" s="1"/>
  <c r="AV56" i="298"/>
  <c r="AM56" i="298"/>
  <c r="AG56" i="298" s="1"/>
  <c r="AJ59" i="298"/>
  <c r="AU59" i="298" s="1"/>
  <c r="AV59" i="298"/>
  <c r="AM59" i="298"/>
  <c r="AG59" i="298" s="1"/>
  <c r="AJ68" i="298"/>
  <c r="AU68" i="298" s="1"/>
  <c r="AV68" i="298"/>
  <c r="AM68" i="298"/>
  <c r="AG68" i="298" s="1"/>
  <c r="AJ13" i="298"/>
  <c r="AU13" i="298" s="1"/>
  <c r="AP13" i="298"/>
  <c r="AV13" i="298"/>
  <c r="AM13" i="298"/>
  <c r="AG13" i="298" s="1"/>
  <c r="AH13" i="298" s="1"/>
  <c r="AJ14" i="298"/>
  <c r="AU14" i="298" s="1"/>
  <c r="AP12" i="298"/>
  <c r="AV14" i="298"/>
  <c r="AM14" i="298"/>
  <c r="AG14" i="298" s="1"/>
  <c r="AJ23" i="298"/>
  <c r="AU23" i="298" s="1"/>
  <c r="AV23" i="298"/>
  <c r="AM23" i="298"/>
  <c r="AJ26" i="298"/>
  <c r="AU26" i="298" s="1"/>
  <c r="AV26" i="298"/>
  <c r="AM26" i="298"/>
  <c r="AJ35" i="298"/>
  <c r="AU35" i="298" s="1"/>
  <c r="AP35" i="298"/>
  <c r="AV35" i="298"/>
  <c r="AM35" i="298"/>
  <c r="AG35" i="298" s="1"/>
  <c r="AH35" i="298" s="1"/>
  <c r="AJ36" i="298"/>
  <c r="AU36" i="298" s="1"/>
  <c r="AP34" i="298"/>
  <c r="AV36" i="298"/>
  <c r="AM36" i="298"/>
  <c r="AG36" i="298" s="1"/>
  <c r="AJ45" i="298"/>
  <c r="AU45" i="298" s="1"/>
  <c r="AV45" i="298"/>
  <c r="AM45" i="298"/>
  <c r="AJ48" i="298"/>
  <c r="AU48" i="298" s="1"/>
  <c r="AV48" i="298"/>
  <c r="AM48" i="298"/>
  <c r="AJ57" i="298"/>
  <c r="AU57" i="298" s="1"/>
  <c r="AP57" i="298"/>
  <c r="AV57" i="298"/>
  <c r="AM57" i="298"/>
  <c r="AG57" i="298" s="1"/>
  <c r="AH57" i="298" s="1"/>
  <c r="AJ58" i="298"/>
  <c r="AU58" i="298" s="1"/>
  <c r="AP56" i="298"/>
  <c r="AV58" i="298"/>
  <c r="AM58" i="298"/>
  <c r="AG58" i="298" s="1"/>
  <c r="AJ67" i="298"/>
  <c r="AU67" i="298" s="1"/>
  <c r="AV67" i="298"/>
  <c r="AM67" i="298"/>
  <c r="AV34" i="276"/>
  <c r="AM34" i="276"/>
  <c r="AJ13" i="276"/>
  <c r="AU13" i="276" s="1"/>
  <c r="AV13" i="276"/>
  <c r="AM13" i="276"/>
  <c r="AG13" i="276" s="1"/>
  <c r="AO12" i="276" s="1"/>
  <c r="AJ14" i="276"/>
  <c r="AU14" i="276" s="1"/>
  <c r="AP15" i="276"/>
  <c r="AV14" i="276"/>
  <c r="AM14" i="276"/>
  <c r="AG14" i="276" s="1"/>
  <c r="AJ23" i="276"/>
  <c r="AU23" i="276" s="1"/>
  <c r="AV23" i="276"/>
  <c r="AM23" i="276"/>
  <c r="AG23" i="276" s="1"/>
  <c r="AJ26" i="276"/>
  <c r="AU26" i="276" s="1"/>
  <c r="AV26" i="276"/>
  <c r="AM26" i="276"/>
  <c r="AG26" i="276" s="1"/>
  <c r="AJ35" i="276"/>
  <c r="AU35" i="276" s="1"/>
  <c r="AO34" i="276"/>
  <c r="AV35" i="276"/>
  <c r="AM35" i="276"/>
  <c r="AG35" i="276" s="1"/>
  <c r="AJ37" i="276"/>
  <c r="AU37" i="276" s="1"/>
  <c r="AV37" i="276"/>
  <c r="AM37" i="276"/>
  <c r="AG37" i="276" s="1"/>
  <c r="AQ34" i="276" s="1"/>
  <c r="AJ46" i="276"/>
  <c r="AU46" i="276" s="1"/>
  <c r="AV46" i="276"/>
  <c r="AM46" i="276"/>
  <c r="AG46" i="276" s="1"/>
  <c r="AJ47" i="276"/>
  <c r="AU47" i="276" s="1"/>
  <c r="AV47" i="276"/>
  <c r="AM47" i="276"/>
  <c r="AG47" i="276" s="1"/>
  <c r="AP46" i="276" s="1"/>
  <c r="AJ56" i="276"/>
  <c r="AU56" i="276" s="1"/>
  <c r="AV56" i="276"/>
  <c r="AM56" i="276"/>
  <c r="AG56" i="276" s="1"/>
  <c r="AN57" i="276" s="1"/>
  <c r="AJ59" i="276"/>
  <c r="AU59" i="276" s="1"/>
  <c r="AV59" i="276"/>
  <c r="AM59" i="276"/>
  <c r="AG59" i="276" s="1"/>
  <c r="AQ56" i="276" s="1"/>
  <c r="AJ68" i="276"/>
  <c r="AU68" i="276" s="1"/>
  <c r="AO67" i="276"/>
  <c r="AV68" i="276"/>
  <c r="AM68" i="276"/>
  <c r="AG68" i="276" s="1"/>
  <c r="AJ12" i="276"/>
  <c r="AU12" i="276" s="1"/>
  <c r="AV12" i="276"/>
  <c r="AM12" i="276"/>
  <c r="AJ15" i="276"/>
  <c r="AU15" i="276" s="1"/>
  <c r="AV15" i="276"/>
  <c r="AM15" i="276"/>
  <c r="AJ24" i="276"/>
  <c r="AU24" i="276" s="1"/>
  <c r="AV24" i="276"/>
  <c r="AM24" i="276"/>
  <c r="AG24" i="276" s="1"/>
  <c r="AH24" i="276" s="1"/>
  <c r="AJ25" i="276"/>
  <c r="AU25" i="276" s="1"/>
  <c r="AP23" i="276"/>
  <c r="AV25" i="276"/>
  <c r="AM25" i="276"/>
  <c r="AG25" i="276" s="1"/>
  <c r="AH25" i="276" s="1"/>
  <c r="AJ34" i="276"/>
  <c r="AU34" i="276" s="1"/>
  <c r="AJ36" i="276"/>
  <c r="AU36" i="276" s="1"/>
  <c r="AV36" i="276"/>
  <c r="AM36" i="276"/>
  <c r="AG36" i="276" s="1"/>
  <c r="AP35" i="276" s="1"/>
  <c r="AJ45" i="276"/>
  <c r="AU45" i="276" s="1"/>
  <c r="AV45" i="276"/>
  <c r="AM45" i="276"/>
  <c r="AG45" i="276" s="1"/>
  <c r="AN48" i="276" s="1"/>
  <c r="AJ48" i="276"/>
  <c r="AU48" i="276" s="1"/>
  <c r="AV48" i="276"/>
  <c r="AM48" i="276"/>
  <c r="AG48" i="276" s="1"/>
  <c r="AH48" i="276" s="1"/>
  <c r="AJ57" i="276"/>
  <c r="AU57" i="276" s="1"/>
  <c r="AO56" i="276"/>
  <c r="AV57" i="276"/>
  <c r="AM57" i="276"/>
  <c r="AG57" i="276" s="1"/>
  <c r="AJ58" i="276"/>
  <c r="AU58" i="276" s="1"/>
  <c r="AV58" i="276"/>
  <c r="AM58" i="276"/>
  <c r="AG58" i="276" s="1"/>
  <c r="AH58" i="276" s="1"/>
  <c r="AJ67" i="276"/>
  <c r="AU67" i="276" s="1"/>
  <c r="AV67" i="276"/>
  <c r="AM67" i="276"/>
  <c r="AG67" i="276" s="1"/>
  <c r="AJ13" i="289"/>
  <c r="AU13" i="289" s="1"/>
  <c r="AV13" i="289"/>
  <c r="AM13" i="289"/>
  <c r="AG13" i="289" s="1"/>
  <c r="AO15" i="289" s="1"/>
  <c r="AJ14" i="289"/>
  <c r="AU14" i="289" s="1"/>
  <c r="AP15" i="289"/>
  <c r="AV14" i="289"/>
  <c r="AM14" i="289"/>
  <c r="AG14" i="289" s="1"/>
  <c r="AJ23" i="289"/>
  <c r="AU23" i="289" s="1"/>
  <c r="AN24" i="289"/>
  <c r="AV23" i="289"/>
  <c r="AM23" i="289"/>
  <c r="AG23" i="289" s="1"/>
  <c r="AJ26" i="289"/>
  <c r="AU26" i="289" s="1"/>
  <c r="AV26" i="289"/>
  <c r="AM26" i="289"/>
  <c r="AJ35" i="289"/>
  <c r="AU35" i="289" s="1"/>
  <c r="AV35" i="289"/>
  <c r="AM35" i="289"/>
  <c r="AG35" i="289" s="1"/>
  <c r="AO37" i="289" s="1"/>
  <c r="AJ36" i="289"/>
  <c r="AU36" i="289" s="1"/>
  <c r="AP37" i="289"/>
  <c r="AV36" i="289"/>
  <c r="AM36" i="289"/>
  <c r="AG36" i="289" s="1"/>
  <c r="AJ45" i="289"/>
  <c r="AU45" i="289" s="1"/>
  <c r="AV45" i="289"/>
  <c r="AM45" i="289"/>
  <c r="AG45" i="289" s="1"/>
  <c r="AJ48" i="289"/>
  <c r="AU48" i="289" s="1"/>
  <c r="AV48" i="289"/>
  <c r="AM48" i="289"/>
  <c r="AG48" i="289" s="1"/>
  <c r="AJ57" i="289"/>
  <c r="AU57" i="289" s="1"/>
  <c r="AV57" i="289"/>
  <c r="AM57" i="289"/>
  <c r="AG57" i="289" s="1"/>
  <c r="AO56" i="289" s="1"/>
  <c r="AJ58" i="289"/>
  <c r="AU58" i="289" s="1"/>
  <c r="AV58" i="289"/>
  <c r="AM58" i="289"/>
  <c r="AG58" i="289" s="1"/>
  <c r="AJ67" i="289"/>
  <c r="AU67" i="289" s="1"/>
  <c r="AV67" i="289"/>
  <c r="AM67" i="289"/>
  <c r="AG67" i="289" s="1"/>
  <c r="AJ12" i="289"/>
  <c r="AU12" i="289" s="1"/>
  <c r="AV12" i="289"/>
  <c r="AM12" i="289"/>
  <c r="AG12" i="289" s="1"/>
  <c r="AJ15" i="289"/>
  <c r="AU15" i="289" s="1"/>
  <c r="AV15" i="289"/>
  <c r="AM15" i="289"/>
  <c r="AG15" i="289" s="1"/>
  <c r="AH15" i="289" s="1"/>
  <c r="AJ24" i="289"/>
  <c r="AU24" i="289" s="1"/>
  <c r="AO26" i="289"/>
  <c r="AO23" i="289"/>
  <c r="AV24" i="289"/>
  <c r="AM24" i="289"/>
  <c r="AG24" i="289" s="1"/>
  <c r="AJ25" i="289"/>
  <c r="AU25" i="289" s="1"/>
  <c r="AV25" i="289"/>
  <c r="AM25" i="289"/>
  <c r="AG25" i="289" s="1"/>
  <c r="AJ34" i="289"/>
  <c r="AU34" i="289" s="1"/>
  <c r="AV34" i="289"/>
  <c r="AM34" i="289"/>
  <c r="AG34" i="289" s="1"/>
  <c r="AJ37" i="289"/>
  <c r="AU37" i="289" s="1"/>
  <c r="AV37" i="289"/>
  <c r="AM37" i="289"/>
  <c r="AG37" i="289" s="1"/>
  <c r="AH37" i="289" s="1"/>
  <c r="AJ46" i="289"/>
  <c r="AU46" i="289" s="1"/>
  <c r="AO45" i="289"/>
  <c r="AO48" i="289"/>
  <c r="AV46" i="289"/>
  <c r="AM46" i="289"/>
  <c r="AG46" i="289" s="1"/>
  <c r="AJ47" i="289"/>
  <c r="AU47" i="289" s="1"/>
  <c r="AV47" i="289"/>
  <c r="AM47" i="289"/>
  <c r="AG47" i="289" s="1"/>
  <c r="AH47" i="289" s="1"/>
  <c r="AJ56" i="289"/>
  <c r="AU56" i="289" s="1"/>
  <c r="AV56" i="289"/>
  <c r="AM56" i="289"/>
  <c r="AG56" i="289" s="1"/>
  <c r="AJ59" i="289"/>
  <c r="AU59" i="289" s="1"/>
  <c r="AV59" i="289"/>
  <c r="AM59" i="289"/>
  <c r="AG59" i="289" s="1"/>
  <c r="AH59" i="289" s="1"/>
  <c r="AJ68" i="289"/>
  <c r="AU68" i="289" s="1"/>
  <c r="AO67" i="289"/>
  <c r="AV68" i="289"/>
  <c r="AM68" i="289"/>
  <c r="AG68" i="289" s="1"/>
  <c r="AJ13" i="266"/>
  <c r="AU13" i="266" s="1"/>
  <c r="AV13" i="266"/>
  <c r="AM13" i="266"/>
  <c r="AG13" i="266" s="1"/>
  <c r="AO12" i="266" s="1"/>
  <c r="AJ14" i="266"/>
  <c r="AU14" i="266" s="1"/>
  <c r="AP12" i="266"/>
  <c r="AV14" i="266"/>
  <c r="AM14" i="266"/>
  <c r="AG14" i="266" s="1"/>
  <c r="AJ23" i="266"/>
  <c r="AU23" i="266" s="1"/>
  <c r="AN24" i="266"/>
  <c r="AV23" i="266"/>
  <c r="AM23" i="266"/>
  <c r="AG23" i="266" s="1"/>
  <c r="AJ26" i="266"/>
  <c r="AU26" i="266" s="1"/>
  <c r="AV26" i="266"/>
  <c r="AM26" i="266"/>
  <c r="AG26" i="266" s="1"/>
  <c r="AJ35" i="266"/>
  <c r="AU35" i="266" s="1"/>
  <c r="AO34" i="266"/>
  <c r="AV35" i="266"/>
  <c r="AM35" i="266"/>
  <c r="AG35" i="266" s="1"/>
  <c r="AJ36" i="266"/>
  <c r="AU36" i="266" s="1"/>
  <c r="AV36" i="266"/>
  <c r="AM36" i="266"/>
  <c r="AG36" i="266" s="1"/>
  <c r="AJ45" i="266"/>
  <c r="AU45" i="266" s="1"/>
  <c r="AV45" i="266"/>
  <c r="AM45" i="266"/>
  <c r="AG45" i="266" s="1"/>
  <c r="AJ48" i="266"/>
  <c r="AU48" i="266" s="1"/>
  <c r="AV48" i="266"/>
  <c r="AM48" i="266"/>
  <c r="AG48" i="266" s="1"/>
  <c r="AJ57" i="266"/>
  <c r="AU57" i="266" s="1"/>
  <c r="AO56" i="266"/>
  <c r="AV57" i="266"/>
  <c r="AM57" i="266"/>
  <c r="AG57" i="266" s="1"/>
  <c r="AJ58" i="266"/>
  <c r="AU58" i="266" s="1"/>
  <c r="AV58" i="266"/>
  <c r="AM58" i="266"/>
  <c r="AG58" i="266" s="1"/>
  <c r="AJ67" i="266"/>
  <c r="AU67" i="266" s="1"/>
  <c r="AV67" i="266"/>
  <c r="AM67" i="266"/>
  <c r="AG67" i="266" s="1"/>
  <c r="AJ12" i="266"/>
  <c r="AU12" i="266" s="1"/>
  <c r="AV12" i="266"/>
  <c r="AM12" i="266"/>
  <c r="AG12" i="266" s="1"/>
  <c r="P18" i="266"/>
  <c r="Z15" i="266" s="1"/>
  <c r="AO15" i="266" s="1"/>
  <c r="T18" i="266"/>
  <c r="AA15" i="266" s="1"/>
  <c r="AK15" i="266" s="1"/>
  <c r="X18" i="266"/>
  <c r="AB15" i="266" s="1"/>
  <c r="AL15" i="266" s="1"/>
  <c r="AW15" i="266" s="1"/>
  <c r="AJ24" i="266"/>
  <c r="AU24" i="266" s="1"/>
  <c r="AV24" i="266"/>
  <c r="AM24" i="266"/>
  <c r="AG24" i="266" s="1"/>
  <c r="O29" i="266"/>
  <c r="Z25" i="266" s="1"/>
  <c r="AN25" i="266" s="1"/>
  <c r="S29" i="266"/>
  <c r="AA25" i="266" s="1"/>
  <c r="AK25" i="266" s="1"/>
  <c r="W29" i="266"/>
  <c r="AB25" i="266" s="1"/>
  <c r="AL25" i="266" s="1"/>
  <c r="AW25" i="266" s="1"/>
  <c r="AJ34" i="266"/>
  <c r="AU34" i="266" s="1"/>
  <c r="AV34" i="266"/>
  <c r="AM34" i="266"/>
  <c r="P40" i="266"/>
  <c r="Z37" i="266" s="1"/>
  <c r="T40" i="266"/>
  <c r="AA37" i="266" s="1"/>
  <c r="AK37" i="266" s="1"/>
  <c r="X40" i="266"/>
  <c r="AB37" i="266" s="1"/>
  <c r="AL37" i="266" s="1"/>
  <c r="AW37" i="266" s="1"/>
  <c r="AJ46" i="266"/>
  <c r="AU46" i="266" s="1"/>
  <c r="AO48" i="266"/>
  <c r="AV46" i="266"/>
  <c r="AM46" i="266"/>
  <c r="AG46" i="266" s="1"/>
  <c r="O51" i="266"/>
  <c r="Z47" i="266" s="1"/>
  <c r="S51" i="266"/>
  <c r="AA47" i="266" s="1"/>
  <c r="AK47" i="266" s="1"/>
  <c r="W51" i="266"/>
  <c r="AB47" i="266" s="1"/>
  <c r="AL47" i="266" s="1"/>
  <c r="AW47" i="266" s="1"/>
  <c r="AJ56" i="266"/>
  <c r="AU56" i="266" s="1"/>
  <c r="AV56" i="266"/>
  <c r="AM56" i="266"/>
  <c r="AG56" i="266" s="1"/>
  <c r="P62" i="266"/>
  <c r="Z59" i="266" s="1"/>
  <c r="AO59" i="266" s="1"/>
  <c r="T62" i="266"/>
  <c r="AA59" i="266" s="1"/>
  <c r="AK59" i="266" s="1"/>
  <c r="X62" i="266"/>
  <c r="AB59" i="266" s="1"/>
  <c r="AL59" i="266" s="1"/>
  <c r="AW59" i="266" s="1"/>
  <c r="AJ68" i="266"/>
  <c r="AU68" i="266" s="1"/>
  <c r="AV68" i="266"/>
  <c r="AM68" i="266"/>
  <c r="AG68" i="266" s="1"/>
  <c r="AJ12" i="282"/>
  <c r="AU12" i="282" s="1"/>
  <c r="AV12" i="282"/>
  <c r="AM12" i="282"/>
  <c r="AG12" i="282" s="1"/>
  <c r="AJ15" i="282"/>
  <c r="AU15" i="282" s="1"/>
  <c r="AV15" i="282"/>
  <c r="AM15" i="282"/>
  <c r="AG15" i="282" s="1"/>
  <c r="AJ24" i="282"/>
  <c r="AU24" i="282" s="1"/>
  <c r="AO26" i="282"/>
  <c r="AO23" i="282"/>
  <c r="AV24" i="282"/>
  <c r="AM24" i="282"/>
  <c r="AG24" i="282" s="1"/>
  <c r="AJ25" i="282"/>
  <c r="AU25" i="282" s="1"/>
  <c r="AV25" i="282"/>
  <c r="AM25" i="282"/>
  <c r="AG25" i="282" s="1"/>
  <c r="AJ34" i="282"/>
  <c r="AU34" i="282" s="1"/>
  <c r="AV34" i="282"/>
  <c r="AM34" i="282"/>
  <c r="AG34" i="282" s="1"/>
  <c r="AJ37" i="282"/>
  <c r="AU37" i="282" s="1"/>
  <c r="AV37" i="282"/>
  <c r="AM37" i="282"/>
  <c r="AG37" i="282" s="1"/>
  <c r="AJ46" i="282"/>
  <c r="AU46" i="282" s="1"/>
  <c r="AO45" i="282"/>
  <c r="AO48" i="282"/>
  <c r="AV46" i="282"/>
  <c r="AM46" i="282"/>
  <c r="AG46" i="282" s="1"/>
  <c r="AJ47" i="282"/>
  <c r="AU47" i="282" s="1"/>
  <c r="AV47" i="282"/>
  <c r="AM47" i="282"/>
  <c r="AG47" i="282" s="1"/>
  <c r="AJ56" i="282"/>
  <c r="AU56" i="282" s="1"/>
  <c r="AV56" i="282"/>
  <c r="AM56" i="282"/>
  <c r="AG56" i="282" s="1"/>
  <c r="AJ59" i="282"/>
  <c r="AU59" i="282" s="1"/>
  <c r="AV59" i="282"/>
  <c r="AM59" i="282"/>
  <c r="AG59" i="282" s="1"/>
  <c r="AJ68" i="282"/>
  <c r="AU68" i="282" s="1"/>
  <c r="AO67" i="282"/>
  <c r="AV68" i="282"/>
  <c r="AM68" i="282"/>
  <c r="AG68" i="282" s="1"/>
  <c r="AJ13" i="282"/>
  <c r="AU13" i="282" s="1"/>
  <c r="AP13" i="282"/>
  <c r="AV13" i="282"/>
  <c r="AM13" i="282"/>
  <c r="AG13" i="282" s="1"/>
  <c r="AH13" i="282" s="1"/>
  <c r="AJ14" i="282"/>
  <c r="AU14" i="282" s="1"/>
  <c r="AP15" i="282"/>
  <c r="AV14" i="282"/>
  <c r="AM14" i="282"/>
  <c r="AG14" i="282" s="1"/>
  <c r="AJ23" i="282"/>
  <c r="AU23" i="282" s="1"/>
  <c r="AV23" i="282"/>
  <c r="AM23" i="282"/>
  <c r="AJ26" i="282"/>
  <c r="AU26" i="282" s="1"/>
  <c r="AV26" i="282"/>
  <c r="AM26" i="282"/>
  <c r="AJ35" i="282"/>
  <c r="AU35" i="282" s="1"/>
  <c r="AP35" i="282"/>
  <c r="AV35" i="282"/>
  <c r="AM35" i="282"/>
  <c r="AG35" i="282" s="1"/>
  <c r="AH35" i="282" s="1"/>
  <c r="AJ36" i="282"/>
  <c r="AU36" i="282" s="1"/>
  <c r="AP37" i="282"/>
  <c r="AV36" i="282"/>
  <c r="AM36" i="282"/>
  <c r="AG36" i="282" s="1"/>
  <c r="AJ45" i="282"/>
  <c r="AU45" i="282" s="1"/>
  <c r="AV45" i="282"/>
  <c r="AM45" i="282"/>
  <c r="AJ48" i="282"/>
  <c r="AU48" i="282" s="1"/>
  <c r="AV48" i="282"/>
  <c r="AM48" i="282"/>
  <c r="AJ57" i="282"/>
  <c r="AU57" i="282" s="1"/>
  <c r="AV57" i="282"/>
  <c r="AM57" i="282"/>
  <c r="AG57" i="282" s="1"/>
  <c r="AH57" i="282" s="1"/>
  <c r="AJ58" i="282"/>
  <c r="AU58" i="282" s="1"/>
  <c r="AP59" i="282"/>
  <c r="AV58" i="282"/>
  <c r="AM58" i="282"/>
  <c r="AG58" i="282" s="1"/>
  <c r="AJ67" i="282"/>
  <c r="AU67" i="282" s="1"/>
  <c r="AV67" i="282"/>
  <c r="AM67" i="282"/>
  <c r="AV12" i="274"/>
  <c r="AM12" i="274"/>
  <c r="AG12" i="274" s="1"/>
  <c r="AJ12" i="274"/>
  <c r="AU12" i="274" s="1"/>
  <c r="AN14" i="274"/>
  <c r="AN15" i="274"/>
  <c r="AN13" i="274"/>
  <c r="AN16" i="274" s="1"/>
  <c r="AR12" i="274" s="1"/>
  <c r="AJ14" i="274"/>
  <c r="AU14" i="274" s="1"/>
  <c r="AV14" i="274"/>
  <c r="AM14" i="274"/>
  <c r="AG14" i="274" s="1"/>
  <c r="AP15" i="274" s="1"/>
  <c r="AJ23" i="274"/>
  <c r="AU23" i="274" s="1"/>
  <c r="AV23" i="274"/>
  <c r="AM23" i="274"/>
  <c r="AG23" i="274" s="1"/>
  <c r="AN26" i="274" s="1"/>
  <c r="AJ26" i="274"/>
  <c r="AU26" i="274" s="1"/>
  <c r="AV26" i="274"/>
  <c r="AM26" i="274"/>
  <c r="AG26" i="274" s="1"/>
  <c r="AQ23" i="274" s="1"/>
  <c r="AJ35" i="274"/>
  <c r="AU35" i="274" s="1"/>
  <c r="AO34" i="274"/>
  <c r="AV35" i="274"/>
  <c r="AM35" i="274"/>
  <c r="AG35" i="274" s="1"/>
  <c r="AJ36" i="274"/>
  <c r="AU36" i="274" s="1"/>
  <c r="AV36" i="274"/>
  <c r="AM36" i="274"/>
  <c r="AG36" i="274" s="1"/>
  <c r="AP34" i="274" s="1"/>
  <c r="AJ45" i="274"/>
  <c r="AU45" i="274" s="1"/>
  <c r="AV45" i="274"/>
  <c r="AM45" i="274"/>
  <c r="AG45" i="274" s="1"/>
  <c r="AN46" i="274" s="1"/>
  <c r="AJ48" i="274"/>
  <c r="AU48" i="274" s="1"/>
  <c r="AV48" i="274"/>
  <c r="AM48" i="274"/>
  <c r="AG48" i="274" s="1"/>
  <c r="AQ47" i="274" s="1"/>
  <c r="AJ57" i="274"/>
  <c r="AU57" i="274" s="1"/>
  <c r="AO59" i="274"/>
  <c r="AO56" i="274"/>
  <c r="AV57" i="274"/>
  <c r="AM57" i="274"/>
  <c r="AG57" i="274" s="1"/>
  <c r="AJ58" i="274"/>
  <c r="AU58" i="274" s="1"/>
  <c r="AV58" i="274"/>
  <c r="AM58" i="274"/>
  <c r="AG58" i="274" s="1"/>
  <c r="AP57" i="274" s="1"/>
  <c r="AJ67" i="274"/>
  <c r="AU67" i="274" s="1"/>
  <c r="AV67" i="274"/>
  <c r="AM67" i="274"/>
  <c r="AG67" i="274" s="1"/>
  <c r="AN68" i="274" s="1"/>
  <c r="AJ13" i="274"/>
  <c r="AU13" i="274" s="1"/>
  <c r="AP13" i="274"/>
  <c r="AO12" i="274"/>
  <c r="AV13" i="274"/>
  <c r="AM13" i="274"/>
  <c r="AG13" i="274" s="1"/>
  <c r="AJ15" i="274"/>
  <c r="AU15" i="274" s="1"/>
  <c r="AV15" i="274"/>
  <c r="AM15" i="274"/>
  <c r="AJ24" i="274"/>
  <c r="AU24" i="274" s="1"/>
  <c r="AV24" i="274"/>
  <c r="AM24" i="274"/>
  <c r="AG24" i="274" s="1"/>
  <c r="AH24" i="274" s="1"/>
  <c r="AJ25" i="274"/>
  <c r="AU25" i="274" s="1"/>
  <c r="AP23" i="274"/>
  <c r="AV25" i="274"/>
  <c r="AM25" i="274"/>
  <c r="AG25" i="274" s="1"/>
  <c r="AJ34" i="274"/>
  <c r="AU34" i="274" s="1"/>
  <c r="AV34" i="274"/>
  <c r="AM34" i="274"/>
  <c r="AJ37" i="274"/>
  <c r="AU37" i="274" s="1"/>
  <c r="AV37" i="274"/>
  <c r="AM37" i="274"/>
  <c r="AJ46" i="274"/>
  <c r="AU46" i="274" s="1"/>
  <c r="AV46" i="274"/>
  <c r="AM46" i="274"/>
  <c r="AG46" i="274" s="1"/>
  <c r="AH46" i="274" s="1"/>
  <c r="AJ47" i="274"/>
  <c r="AU47" i="274" s="1"/>
  <c r="AP48" i="274"/>
  <c r="AV47" i="274"/>
  <c r="AM47" i="274"/>
  <c r="AG47" i="274" s="1"/>
  <c r="AJ56" i="274"/>
  <c r="AU56" i="274" s="1"/>
  <c r="AV56" i="274"/>
  <c r="AM56" i="274"/>
  <c r="AJ59" i="274"/>
  <c r="AU59" i="274" s="1"/>
  <c r="AV59" i="274"/>
  <c r="AM59" i="274"/>
  <c r="AJ68" i="274"/>
  <c r="AU68" i="274" s="1"/>
  <c r="AV68" i="274"/>
  <c r="AM68" i="274"/>
  <c r="AG68" i="274" s="1"/>
  <c r="AO67" i="274" s="1"/>
  <c r="AJ12" i="280"/>
  <c r="AU12" i="280" s="1"/>
  <c r="AV12" i="280"/>
  <c r="AM12" i="280"/>
  <c r="AG12" i="280" s="1"/>
  <c r="P18" i="280"/>
  <c r="Z15" i="280" s="1"/>
  <c r="T18" i="280"/>
  <c r="AA15" i="280" s="1"/>
  <c r="AK15" i="280" s="1"/>
  <c r="X18" i="280"/>
  <c r="AB15" i="280" s="1"/>
  <c r="AL15" i="280" s="1"/>
  <c r="AW15" i="280" s="1"/>
  <c r="AJ24" i="280"/>
  <c r="AU24" i="280" s="1"/>
  <c r="AV24" i="280"/>
  <c r="AM24" i="280"/>
  <c r="AG24" i="280" s="1"/>
  <c r="O29" i="280"/>
  <c r="Z25" i="280" s="1"/>
  <c r="S29" i="280"/>
  <c r="AA25" i="280" s="1"/>
  <c r="AK25" i="280" s="1"/>
  <c r="W29" i="280"/>
  <c r="AB25" i="280" s="1"/>
  <c r="AL25" i="280" s="1"/>
  <c r="AW25" i="280" s="1"/>
  <c r="AJ34" i="280"/>
  <c r="AU34" i="280" s="1"/>
  <c r="AV34" i="280"/>
  <c r="AM34" i="280"/>
  <c r="AJ37" i="280"/>
  <c r="AU37" i="280" s="1"/>
  <c r="AV37" i="280"/>
  <c r="AM37" i="280"/>
  <c r="AJ46" i="280"/>
  <c r="AU46" i="280" s="1"/>
  <c r="AV46" i="280"/>
  <c r="AM46" i="280"/>
  <c r="AG46" i="280" s="1"/>
  <c r="AJ47" i="280"/>
  <c r="AU47" i="280" s="1"/>
  <c r="AP48" i="280"/>
  <c r="AV47" i="280"/>
  <c r="AM47" i="280"/>
  <c r="AG47" i="280" s="1"/>
  <c r="AJ56" i="280"/>
  <c r="AU56" i="280" s="1"/>
  <c r="AV56" i="280"/>
  <c r="AM56" i="280"/>
  <c r="AJ59" i="280"/>
  <c r="AU59" i="280" s="1"/>
  <c r="AV59" i="280"/>
  <c r="AM59" i="280"/>
  <c r="AJ68" i="280"/>
  <c r="AU68" i="280" s="1"/>
  <c r="AV68" i="280"/>
  <c r="AM68" i="280"/>
  <c r="AG68" i="280" s="1"/>
  <c r="AJ13" i="280"/>
  <c r="AU13" i="280" s="1"/>
  <c r="AO15" i="280"/>
  <c r="AO14" i="280"/>
  <c r="AV13" i="280"/>
  <c r="AM13" i="280"/>
  <c r="AG13" i="280" s="1"/>
  <c r="AJ14" i="280"/>
  <c r="AU14" i="280" s="1"/>
  <c r="AV14" i="280"/>
  <c r="AM14" i="280"/>
  <c r="AG14" i="280" s="1"/>
  <c r="AJ23" i="280"/>
  <c r="AU23" i="280" s="1"/>
  <c r="AV23" i="280"/>
  <c r="AM23" i="280"/>
  <c r="AG23" i="280" s="1"/>
  <c r="AJ26" i="280"/>
  <c r="AU26" i="280" s="1"/>
  <c r="AV26" i="280"/>
  <c r="AM26" i="280"/>
  <c r="AG26" i="280" s="1"/>
  <c r="AJ35" i="280"/>
  <c r="AU35" i="280" s="1"/>
  <c r="AO34" i="280"/>
  <c r="AO37" i="280"/>
  <c r="AV35" i="280"/>
  <c r="AM35" i="280"/>
  <c r="AG35" i="280" s="1"/>
  <c r="AJ36" i="280"/>
  <c r="AU36" i="280" s="1"/>
  <c r="AV36" i="280"/>
  <c r="AM36" i="280"/>
  <c r="AG36" i="280" s="1"/>
  <c r="AJ45" i="280"/>
  <c r="AU45" i="280" s="1"/>
  <c r="AV45" i="280"/>
  <c r="AM45" i="280"/>
  <c r="AG45" i="280" s="1"/>
  <c r="AJ48" i="280"/>
  <c r="AU48" i="280" s="1"/>
  <c r="AV48" i="280"/>
  <c r="AM48" i="280"/>
  <c r="AG48" i="280" s="1"/>
  <c r="AH48" i="280" s="1"/>
  <c r="AJ57" i="280"/>
  <c r="AU57" i="280" s="1"/>
  <c r="AO56" i="280"/>
  <c r="AV57" i="280"/>
  <c r="AM57" i="280"/>
  <c r="AG57" i="280" s="1"/>
  <c r="AJ58" i="280"/>
  <c r="AU58" i="280" s="1"/>
  <c r="AV58" i="280"/>
  <c r="AM58" i="280"/>
  <c r="AG58" i="280" s="1"/>
  <c r="AJ67" i="280"/>
  <c r="AU67" i="280" s="1"/>
  <c r="AV67" i="280"/>
  <c r="AM67" i="280"/>
  <c r="AG67" i="280" s="1"/>
  <c r="BP48" i="298"/>
  <c r="BP38" i="277"/>
  <c r="BP38" i="285"/>
  <c r="BP38" i="288"/>
  <c r="BP25" i="264"/>
  <c r="BP38" i="300"/>
  <c r="BP38" i="303"/>
  <c r="BP38" i="257"/>
  <c r="BP38" i="265"/>
  <c r="BP38" i="267"/>
  <c r="BP38" i="301"/>
  <c r="BP28" i="303"/>
  <c r="BP23" i="250"/>
  <c r="BP57" i="302"/>
  <c r="BP68" i="301"/>
  <c r="BP61" i="250"/>
  <c r="BP46" i="250"/>
  <c r="BP46" i="260"/>
  <c r="BP46" i="273"/>
  <c r="BP46" i="304"/>
  <c r="BP38" i="258"/>
  <c r="BP38" i="264"/>
  <c r="BP36" i="266"/>
  <c r="BP38" i="270"/>
  <c r="BP34" i="280"/>
  <c r="BP35" i="285"/>
  <c r="BP38" i="294"/>
  <c r="AJ12" i="264"/>
  <c r="AU12" i="264" s="1"/>
  <c r="AV12" i="264"/>
  <c r="AM12" i="264"/>
  <c r="AG12" i="264" s="1"/>
  <c r="AJ15" i="264"/>
  <c r="AU15" i="264" s="1"/>
  <c r="AV15" i="264"/>
  <c r="AM15" i="264"/>
  <c r="AG15" i="264" s="1"/>
  <c r="AJ23" i="264"/>
  <c r="AU23" i="264" s="1"/>
  <c r="AV23" i="264"/>
  <c r="AM23" i="264"/>
  <c r="AG23" i="264" s="1"/>
  <c r="AJ26" i="264"/>
  <c r="AU26" i="264" s="1"/>
  <c r="AV26" i="264"/>
  <c r="AM26" i="264"/>
  <c r="AG26" i="264" s="1"/>
  <c r="AJ34" i="264"/>
  <c r="AU34" i="264" s="1"/>
  <c r="AV34" i="264"/>
  <c r="AM34" i="264"/>
  <c r="AG34" i="264" s="1"/>
  <c r="AJ37" i="264"/>
  <c r="AU37" i="264" s="1"/>
  <c r="AV37" i="264"/>
  <c r="AM37" i="264"/>
  <c r="AG37" i="264" s="1"/>
  <c r="AJ45" i="264"/>
  <c r="AU45" i="264" s="1"/>
  <c r="AV45" i="264"/>
  <c r="AM45" i="264"/>
  <c r="AG45" i="264" s="1"/>
  <c r="AJ48" i="264"/>
  <c r="AU48" i="264" s="1"/>
  <c r="AV48" i="264"/>
  <c r="AM48" i="264"/>
  <c r="AG48" i="264" s="1"/>
  <c r="AJ56" i="264"/>
  <c r="AU56" i="264" s="1"/>
  <c r="AV56" i="264"/>
  <c r="AM56" i="264"/>
  <c r="AG56" i="264" s="1"/>
  <c r="AJ59" i="264"/>
  <c r="AU59" i="264" s="1"/>
  <c r="AV59" i="264"/>
  <c r="AM59" i="264"/>
  <c r="AG59" i="264" s="1"/>
  <c r="AJ67" i="264"/>
  <c r="AU67" i="264" s="1"/>
  <c r="AV67" i="264"/>
  <c r="AM67" i="264"/>
  <c r="AG67" i="264" s="1"/>
  <c r="AJ13" i="264"/>
  <c r="AU13" i="264" s="1"/>
  <c r="AV13" i="264"/>
  <c r="AM13" i="264"/>
  <c r="AG13" i="264" s="1"/>
  <c r="AO15" i="264" s="1"/>
  <c r="AJ14" i="264"/>
  <c r="AU14" i="264" s="1"/>
  <c r="AV14" i="264"/>
  <c r="AM14" i="264"/>
  <c r="AG14" i="264" s="1"/>
  <c r="AH14" i="264" s="1"/>
  <c r="AJ24" i="264"/>
  <c r="AU24" i="264" s="1"/>
  <c r="AV24" i="264"/>
  <c r="AM24" i="264"/>
  <c r="AG24" i="264" s="1"/>
  <c r="AO26" i="264" s="1"/>
  <c r="AJ25" i="264"/>
  <c r="AU25" i="264" s="1"/>
  <c r="AV25" i="264"/>
  <c r="AM25" i="264"/>
  <c r="AG25" i="264" s="1"/>
  <c r="AH25" i="264" s="1"/>
  <c r="AJ35" i="264"/>
  <c r="AU35" i="264" s="1"/>
  <c r="AV35" i="264"/>
  <c r="AM35" i="264"/>
  <c r="AG35" i="264" s="1"/>
  <c r="AO36" i="264" s="1"/>
  <c r="AJ36" i="264"/>
  <c r="AU36" i="264" s="1"/>
  <c r="AV36" i="264"/>
  <c r="AM36" i="264"/>
  <c r="AG36" i="264" s="1"/>
  <c r="AH36" i="264" s="1"/>
  <c r="AJ46" i="264"/>
  <c r="AU46" i="264" s="1"/>
  <c r="AV46" i="264"/>
  <c r="AM46" i="264"/>
  <c r="AG46" i="264" s="1"/>
  <c r="AO45" i="264" s="1"/>
  <c r="AJ47" i="264"/>
  <c r="AU47" i="264" s="1"/>
  <c r="AV47" i="264"/>
  <c r="AM47" i="264"/>
  <c r="AG47" i="264" s="1"/>
  <c r="AH47" i="264" s="1"/>
  <c r="AJ57" i="264"/>
  <c r="AU57" i="264" s="1"/>
  <c r="AV57" i="264"/>
  <c r="AM57" i="264"/>
  <c r="AG57" i="264" s="1"/>
  <c r="AO58" i="264" s="1"/>
  <c r="AJ58" i="264"/>
  <c r="AU58" i="264" s="1"/>
  <c r="AV58" i="264"/>
  <c r="AM58" i="264"/>
  <c r="AG58" i="264" s="1"/>
  <c r="AH58" i="264" s="1"/>
  <c r="AJ68" i="264"/>
  <c r="AU68" i="264" s="1"/>
  <c r="AV68" i="264"/>
  <c r="AM68" i="264"/>
  <c r="AG68" i="264" s="1"/>
  <c r="AO67" i="264" s="1"/>
  <c r="AJ13" i="263"/>
  <c r="AU13" i="263" s="1"/>
  <c r="AV13" i="263"/>
  <c r="AM13" i="263"/>
  <c r="AG13" i="263" s="1"/>
  <c r="AO15" i="263" s="1"/>
  <c r="AJ14" i="263"/>
  <c r="AU14" i="263" s="1"/>
  <c r="AV14" i="263"/>
  <c r="AM14" i="263"/>
  <c r="AG14" i="263" s="1"/>
  <c r="AP12" i="263" s="1"/>
  <c r="AJ24" i="263"/>
  <c r="AU24" i="263" s="1"/>
  <c r="AV24" i="263"/>
  <c r="AM24" i="263"/>
  <c r="AG24" i="263" s="1"/>
  <c r="AO26" i="263" s="1"/>
  <c r="AJ25" i="263"/>
  <c r="AU25" i="263" s="1"/>
  <c r="AV25" i="263"/>
  <c r="AM25" i="263"/>
  <c r="AG25" i="263" s="1"/>
  <c r="AP26" i="263" s="1"/>
  <c r="AJ35" i="263"/>
  <c r="AU35" i="263" s="1"/>
  <c r="AV35" i="263"/>
  <c r="AM35" i="263"/>
  <c r="AG35" i="263" s="1"/>
  <c r="AO34" i="263" s="1"/>
  <c r="AJ36" i="263"/>
  <c r="AU36" i="263" s="1"/>
  <c r="AV36" i="263"/>
  <c r="AM36" i="263"/>
  <c r="AG36" i="263" s="1"/>
  <c r="AP35" i="263" s="1"/>
  <c r="AJ46" i="263"/>
  <c r="AU46" i="263" s="1"/>
  <c r="AV46" i="263"/>
  <c r="AM46" i="263"/>
  <c r="AG46" i="263" s="1"/>
  <c r="AO45" i="263" s="1"/>
  <c r="AJ47" i="263"/>
  <c r="AU47" i="263" s="1"/>
  <c r="AV47" i="263"/>
  <c r="AM47" i="263"/>
  <c r="AG47" i="263" s="1"/>
  <c r="AP46" i="263" s="1"/>
  <c r="AJ57" i="263"/>
  <c r="AU57" i="263" s="1"/>
  <c r="AV57" i="263"/>
  <c r="AM57" i="263"/>
  <c r="AG57" i="263" s="1"/>
  <c r="AO59" i="263" s="1"/>
  <c r="AJ58" i="263"/>
  <c r="AU58" i="263" s="1"/>
  <c r="AV58" i="263"/>
  <c r="AM58" i="263"/>
  <c r="AG58" i="263" s="1"/>
  <c r="AP57" i="263" s="1"/>
  <c r="AJ68" i="263"/>
  <c r="AU68" i="263" s="1"/>
  <c r="AV68" i="263"/>
  <c r="AM68" i="263"/>
  <c r="AG68" i="263" s="1"/>
  <c r="AJ12" i="263"/>
  <c r="AU12" i="263" s="1"/>
  <c r="AV12" i="263"/>
  <c r="AM12" i="263"/>
  <c r="AG12" i="263" s="1"/>
  <c r="AN13" i="263" s="1"/>
  <c r="AJ15" i="263"/>
  <c r="AU15" i="263" s="1"/>
  <c r="AV15" i="263"/>
  <c r="AM15" i="263"/>
  <c r="AG15" i="263" s="1"/>
  <c r="AJ23" i="263"/>
  <c r="AU23" i="263" s="1"/>
  <c r="AV23" i="263"/>
  <c r="AM23" i="263"/>
  <c r="AG23" i="263" s="1"/>
  <c r="AN26" i="263" s="1"/>
  <c r="AJ26" i="263"/>
  <c r="AU26" i="263" s="1"/>
  <c r="AV26" i="263"/>
  <c r="AM26" i="263"/>
  <c r="AG26" i="263" s="1"/>
  <c r="AJ34" i="263"/>
  <c r="AU34" i="263" s="1"/>
  <c r="AV34" i="263"/>
  <c r="AM34" i="263"/>
  <c r="AG34" i="263" s="1"/>
  <c r="AN35" i="263" s="1"/>
  <c r="AV37" i="263"/>
  <c r="AJ45" i="263"/>
  <c r="AU45" i="263" s="1"/>
  <c r="AV45" i="263"/>
  <c r="AM45" i="263"/>
  <c r="AG45" i="263" s="1"/>
  <c r="AN48" i="263" s="1"/>
  <c r="AJ48" i="263"/>
  <c r="AU48" i="263" s="1"/>
  <c r="AV48" i="263"/>
  <c r="AM48" i="263"/>
  <c r="AG48" i="263" s="1"/>
  <c r="AJ56" i="263"/>
  <c r="AU56" i="263" s="1"/>
  <c r="AV56" i="263"/>
  <c r="AM56" i="263"/>
  <c r="AG56" i="263" s="1"/>
  <c r="AN57" i="263" s="1"/>
  <c r="AJ59" i="263"/>
  <c r="AU59" i="263" s="1"/>
  <c r="AV59" i="263"/>
  <c r="AM59" i="263"/>
  <c r="AG59" i="263" s="1"/>
  <c r="AJ67" i="263"/>
  <c r="AU67" i="263" s="1"/>
  <c r="AV67" i="263"/>
  <c r="AM67" i="263"/>
  <c r="AG67" i="263" s="1"/>
  <c r="AN68" i="263" s="1"/>
  <c r="AJ12" i="262"/>
  <c r="AU12" i="262" s="1"/>
  <c r="AV12" i="262"/>
  <c r="AM12" i="262"/>
  <c r="AG12" i="262" s="1"/>
  <c r="AJ15" i="262"/>
  <c r="AU15" i="262" s="1"/>
  <c r="AV15" i="262"/>
  <c r="AM15" i="262"/>
  <c r="AG15" i="262" s="1"/>
  <c r="AJ23" i="262"/>
  <c r="AU23" i="262" s="1"/>
  <c r="AV23" i="262"/>
  <c r="AM23" i="262"/>
  <c r="AG23" i="262" s="1"/>
  <c r="AJ26" i="262"/>
  <c r="AU26" i="262" s="1"/>
  <c r="AV26" i="262"/>
  <c r="AM26" i="262"/>
  <c r="AG26" i="262" s="1"/>
  <c r="AJ34" i="262"/>
  <c r="AU34" i="262" s="1"/>
  <c r="AV34" i="262"/>
  <c r="AM34" i="262"/>
  <c r="AG34" i="262" s="1"/>
  <c r="AJ37" i="262"/>
  <c r="AU37" i="262" s="1"/>
  <c r="AV37" i="262"/>
  <c r="AM37" i="262"/>
  <c r="AG37" i="262" s="1"/>
  <c r="AJ45" i="262"/>
  <c r="AU45" i="262" s="1"/>
  <c r="AV45" i="262"/>
  <c r="AM45" i="262"/>
  <c r="AG45" i="262" s="1"/>
  <c r="AJ48" i="262"/>
  <c r="AU48" i="262" s="1"/>
  <c r="AV48" i="262"/>
  <c r="AM48" i="262"/>
  <c r="AG48" i="262" s="1"/>
  <c r="AJ56" i="262"/>
  <c r="AU56" i="262" s="1"/>
  <c r="AV56" i="262"/>
  <c r="AM56" i="262"/>
  <c r="AG56" i="262" s="1"/>
  <c r="AJ59" i="262"/>
  <c r="AU59" i="262" s="1"/>
  <c r="AV59" i="262"/>
  <c r="AM59" i="262"/>
  <c r="AG59" i="262" s="1"/>
  <c r="AJ67" i="262"/>
  <c r="AU67" i="262" s="1"/>
  <c r="AV67" i="262"/>
  <c r="AM67" i="262"/>
  <c r="AG67" i="262" s="1"/>
  <c r="AJ13" i="262"/>
  <c r="AU13" i="262" s="1"/>
  <c r="AV13" i="262"/>
  <c r="AM13" i="262"/>
  <c r="AG13" i="262" s="1"/>
  <c r="AO15" i="262" s="1"/>
  <c r="AJ14" i="262"/>
  <c r="AU14" i="262" s="1"/>
  <c r="AV14" i="262"/>
  <c r="AM14" i="262"/>
  <c r="AG14" i="262" s="1"/>
  <c r="AH14" i="262" s="1"/>
  <c r="AJ24" i="262"/>
  <c r="AU24" i="262" s="1"/>
  <c r="AO26" i="262"/>
  <c r="AV24" i="262"/>
  <c r="AM24" i="262"/>
  <c r="AG24" i="262" s="1"/>
  <c r="AO23" i="262" s="1"/>
  <c r="AJ25" i="262"/>
  <c r="AU25" i="262" s="1"/>
  <c r="AV25" i="262"/>
  <c r="AM25" i="262"/>
  <c r="AG25" i="262" s="1"/>
  <c r="AH25" i="262" s="1"/>
  <c r="AJ35" i="262"/>
  <c r="AU35" i="262" s="1"/>
  <c r="AV35" i="262"/>
  <c r="AM35" i="262"/>
  <c r="AG35" i="262" s="1"/>
  <c r="AO37" i="262" s="1"/>
  <c r="AJ36" i="262"/>
  <c r="AU36" i="262" s="1"/>
  <c r="AV36" i="262"/>
  <c r="AM36" i="262"/>
  <c r="AG36" i="262" s="1"/>
  <c r="AH36" i="262" s="1"/>
  <c r="AJ46" i="262"/>
  <c r="AU46" i="262" s="1"/>
  <c r="AV46" i="262"/>
  <c r="AM46" i="262"/>
  <c r="AG46" i="262" s="1"/>
  <c r="AO48" i="262" s="1"/>
  <c r="AJ47" i="262"/>
  <c r="AU47" i="262" s="1"/>
  <c r="AV47" i="262"/>
  <c r="AM47" i="262"/>
  <c r="AG47" i="262" s="1"/>
  <c r="AH47" i="262" s="1"/>
  <c r="AJ57" i="262"/>
  <c r="AU57" i="262" s="1"/>
  <c r="AO59" i="262"/>
  <c r="AV57" i="262"/>
  <c r="AM57" i="262"/>
  <c r="AG57" i="262" s="1"/>
  <c r="AO58" i="262" s="1"/>
  <c r="AJ58" i="262"/>
  <c r="AU58" i="262" s="1"/>
  <c r="AV58" i="262"/>
  <c r="AM58" i="262"/>
  <c r="AG58" i="262" s="1"/>
  <c r="AH58" i="262" s="1"/>
  <c r="AJ68" i="262"/>
  <c r="AU68" i="262" s="1"/>
  <c r="AV68" i="262"/>
  <c r="AM68" i="262"/>
  <c r="AG68" i="262" s="1"/>
  <c r="AO67" i="262" s="1"/>
  <c r="AJ13" i="261"/>
  <c r="AU13" i="261" s="1"/>
  <c r="AV13" i="261"/>
  <c r="AM13" i="261"/>
  <c r="AG13" i="261" s="1"/>
  <c r="AO12" i="261" s="1"/>
  <c r="AJ14" i="261"/>
  <c r="AU14" i="261" s="1"/>
  <c r="AV14" i="261"/>
  <c r="AM14" i="261"/>
  <c r="AG14" i="261" s="1"/>
  <c r="AJ24" i="261"/>
  <c r="AU24" i="261" s="1"/>
  <c r="AV24" i="261"/>
  <c r="AM24" i="261"/>
  <c r="AG24" i="261" s="1"/>
  <c r="AO23" i="261" s="1"/>
  <c r="AJ35" i="261"/>
  <c r="AU35" i="261" s="1"/>
  <c r="AV35" i="261"/>
  <c r="AM35" i="261"/>
  <c r="AG35" i="261" s="1"/>
  <c r="AO36" i="261" s="1"/>
  <c r="AJ36" i="261"/>
  <c r="AU36" i="261" s="1"/>
  <c r="AV36" i="261"/>
  <c r="AM36" i="261"/>
  <c r="AG36" i="261" s="1"/>
  <c r="AP35" i="261" s="1"/>
  <c r="AJ46" i="261"/>
  <c r="AU46" i="261" s="1"/>
  <c r="AV46" i="261"/>
  <c r="AM46" i="261"/>
  <c r="AG46" i="261" s="1"/>
  <c r="AO48" i="261" s="1"/>
  <c r="AJ57" i="261"/>
  <c r="AU57" i="261" s="1"/>
  <c r="AV57" i="261"/>
  <c r="AM57" i="261"/>
  <c r="AJ58" i="261"/>
  <c r="AU58" i="261" s="1"/>
  <c r="AV58" i="261"/>
  <c r="AM58" i="261"/>
  <c r="AJ68" i="261"/>
  <c r="AU68" i="261" s="1"/>
  <c r="AV68" i="261"/>
  <c r="AM68" i="261"/>
  <c r="AG68" i="261" s="1"/>
  <c r="AO67" i="261" s="1"/>
  <c r="AJ12" i="261"/>
  <c r="AU12" i="261" s="1"/>
  <c r="AV12" i="261"/>
  <c r="AM12" i="261"/>
  <c r="AG12" i="261" s="1"/>
  <c r="AJ23" i="261"/>
  <c r="AU23" i="261" s="1"/>
  <c r="AV23" i="261"/>
  <c r="AM23" i="261"/>
  <c r="AG23" i="261" s="1"/>
  <c r="AN24" i="261" s="1"/>
  <c r="AJ26" i="261"/>
  <c r="AU26" i="261" s="1"/>
  <c r="AV26" i="261"/>
  <c r="AM26" i="261"/>
  <c r="AG26" i="261" s="1"/>
  <c r="AJ34" i="261"/>
  <c r="AU34" i="261" s="1"/>
  <c r="AV34" i="261"/>
  <c r="AM34" i="261"/>
  <c r="AG34" i="261" s="1"/>
  <c r="AN35" i="261" s="1"/>
  <c r="AJ45" i="261"/>
  <c r="AU45" i="261" s="1"/>
  <c r="AV45" i="261"/>
  <c r="AM45" i="261"/>
  <c r="AG45" i="261" s="1"/>
  <c r="AN46" i="261" s="1"/>
  <c r="AJ48" i="261"/>
  <c r="AU48" i="261" s="1"/>
  <c r="AV48" i="261"/>
  <c r="AM48" i="261"/>
  <c r="AG48" i="261" s="1"/>
  <c r="AJ56" i="261"/>
  <c r="AU56" i="261" s="1"/>
  <c r="AV56" i="261"/>
  <c r="AM56" i="261"/>
  <c r="AG56" i="261" s="1"/>
  <c r="AJ67" i="261"/>
  <c r="AU67" i="261" s="1"/>
  <c r="AV67" i="261"/>
  <c r="AM67" i="261"/>
  <c r="AG67" i="261" s="1"/>
  <c r="AN68" i="261" s="1"/>
  <c r="AJ12" i="260"/>
  <c r="AU12" i="260" s="1"/>
  <c r="AV12" i="260"/>
  <c r="AM12" i="260"/>
  <c r="AG12" i="260" s="1"/>
  <c r="AJ15" i="260"/>
  <c r="AU15" i="260" s="1"/>
  <c r="AV15" i="260"/>
  <c r="AM15" i="260"/>
  <c r="AG15" i="260" s="1"/>
  <c r="AJ23" i="260"/>
  <c r="AU23" i="260" s="1"/>
  <c r="AV23" i="260"/>
  <c r="AM23" i="260"/>
  <c r="AG23" i="260" s="1"/>
  <c r="AJ26" i="260"/>
  <c r="AU26" i="260" s="1"/>
  <c r="AV26" i="260"/>
  <c r="AM26" i="260"/>
  <c r="AG26" i="260" s="1"/>
  <c r="AJ34" i="260"/>
  <c r="AU34" i="260" s="1"/>
  <c r="AV34" i="260"/>
  <c r="AM34" i="260"/>
  <c r="AG34" i="260" s="1"/>
  <c r="AJ37" i="260"/>
  <c r="AU37" i="260" s="1"/>
  <c r="AV37" i="260"/>
  <c r="AM37" i="260"/>
  <c r="AG37" i="260" s="1"/>
  <c r="AJ45" i="260"/>
  <c r="AU45" i="260" s="1"/>
  <c r="AV45" i="260"/>
  <c r="AM45" i="260"/>
  <c r="AG45" i="260" s="1"/>
  <c r="AJ48" i="260"/>
  <c r="AU48" i="260" s="1"/>
  <c r="AV48" i="260"/>
  <c r="AM48" i="260"/>
  <c r="AG48" i="260" s="1"/>
  <c r="AJ56" i="260"/>
  <c r="AU56" i="260" s="1"/>
  <c r="AV56" i="260"/>
  <c r="AM56" i="260"/>
  <c r="AG56" i="260" s="1"/>
  <c r="AJ59" i="260"/>
  <c r="AU59" i="260" s="1"/>
  <c r="AV59" i="260"/>
  <c r="AM59" i="260"/>
  <c r="AG59" i="260" s="1"/>
  <c r="AJ67" i="260"/>
  <c r="AU67" i="260" s="1"/>
  <c r="AV67" i="260"/>
  <c r="AM67" i="260"/>
  <c r="AG67" i="260" s="1"/>
  <c r="AJ13" i="260"/>
  <c r="AU13" i="260" s="1"/>
  <c r="AV13" i="260"/>
  <c r="AM13" i="260"/>
  <c r="AG13" i="260" s="1"/>
  <c r="AO14" i="260" s="1"/>
  <c r="AJ14" i="260"/>
  <c r="AU14" i="260" s="1"/>
  <c r="AV14" i="260"/>
  <c r="AM14" i="260"/>
  <c r="AG14" i="260" s="1"/>
  <c r="AH14" i="260" s="1"/>
  <c r="AJ24" i="260"/>
  <c r="AU24" i="260" s="1"/>
  <c r="AO26" i="260"/>
  <c r="AV24" i="260"/>
  <c r="AM24" i="260"/>
  <c r="AG24" i="260" s="1"/>
  <c r="AO23" i="260" s="1"/>
  <c r="AV25" i="260"/>
  <c r="AJ35" i="260"/>
  <c r="AU35" i="260" s="1"/>
  <c r="AV35" i="260"/>
  <c r="AM35" i="260"/>
  <c r="AG35" i="260" s="1"/>
  <c r="AJ36" i="260"/>
  <c r="AU36" i="260" s="1"/>
  <c r="AV36" i="260"/>
  <c r="AM36" i="260"/>
  <c r="AG36" i="260" s="1"/>
  <c r="AP35" i="260" s="1"/>
  <c r="AJ46" i="260"/>
  <c r="AU46" i="260" s="1"/>
  <c r="AV46" i="260"/>
  <c r="AM46" i="260"/>
  <c r="AG46" i="260" s="1"/>
  <c r="AJ47" i="260"/>
  <c r="AU47" i="260" s="1"/>
  <c r="AV47" i="260"/>
  <c r="AM47" i="260"/>
  <c r="AG47" i="260" s="1"/>
  <c r="AP46" i="260" s="1"/>
  <c r="AJ57" i="260"/>
  <c r="AU57" i="260" s="1"/>
  <c r="AV57" i="260"/>
  <c r="AM57" i="260"/>
  <c r="AG57" i="260" s="1"/>
  <c r="AJ58" i="260"/>
  <c r="AU58" i="260" s="1"/>
  <c r="AV58" i="260"/>
  <c r="AM58" i="260"/>
  <c r="AG58" i="260" s="1"/>
  <c r="AP59" i="260" s="1"/>
  <c r="AJ68" i="260"/>
  <c r="AU68" i="260" s="1"/>
  <c r="AV68" i="260"/>
  <c r="AM68" i="260"/>
  <c r="AG68" i="260" s="1"/>
  <c r="AJ13" i="259"/>
  <c r="AU13" i="259" s="1"/>
  <c r="AV13" i="259"/>
  <c r="AM13" i="259"/>
  <c r="AG13" i="259" s="1"/>
  <c r="AO14" i="259" s="1"/>
  <c r="AJ14" i="259"/>
  <c r="AU14" i="259" s="1"/>
  <c r="AV14" i="259"/>
  <c r="AM14" i="259"/>
  <c r="AG14" i="259" s="1"/>
  <c r="AP12" i="259" s="1"/>
  <c r="AJ24" i="259"/>
  <c r="AU24" i="259" s="1"/>
  <c r="AV24" i="259"/>
  <c r="AM24" i="259"/>
  <c r="AG24" i="259" s="1"/>
  <c r="AO25" i="259" s="1"/>
  <c r="AJ25" i="259"/>
  <c r="AU25" i="259" s="1"/>
  <c r="AV25" i="259"/>
  <c r="AM25" i="259"/>
  <c r="AG25" i="259" s="1"/>
  <c r="AP26" i="259" s="1"/>
  <c r="AJ35" i="259"/>
  <c r="AU35" i="259" s="1"/>
  <c r="AV35" i="259"/>
  <c r="AM35" i="259"/>
  <c r="AG35" i="259" s="1"/>
  <c r="AO36" i="259" s="1"/>
  <c r="AJ36" i="259"/>
  <c r="AU36" i="259" s="1"/>
  <c r="AV36" i="259"/>
  <c r="AM36" i="259"/>
  <c r="AG36" i="259" s="1"/>
  <c r="AP35" i="259" s="1"/>
  <c r="AJ46" i="259"/>
  <c r="AU46" i="259" s="1"/>
  <c r="AV46" i="259"/>
  <c r="AM46" i="259"/>
  <c r="AG46" i="259" s="1"/>
  <c r="AO47" i="259" s="1"/>
  <c r="AJ47" i="259"/>
  <c r="AU47" i="259" s="1"/>
  <c r="AV47" i="259"/>
  <c r="AM47" i="259"/>
  <c r="AG47" i="259" s="1"/>
  <c r="AP45" i="259" s="1"/>
  <c r="AJ57" i="259"/>
  <c r="AU57" i="259" s="1"/>
  <c r="AV57" i="259"/>
  <c r="AM57" i="259"/>
  <c r="AG57" i="259" s="1"/>
  <c r="AO56" i="259" s="1"/>
  <c r="AJ58" i="259"/>
  <c r="AU58" i="259" s="1"/>
  <c r="AV58" i="259"/>
  <c r="AM58" i="259"/>
  <c r="AJ68" i="259"/>
  <c r="AU68" i="259" s="1"/>
  <c r="AV68" i="259"/>
  <c r="AM68" i="259"/>
  <c r="AG68" i="259" s="1"/>
  <c r="AO67" i="259" s="1"/>
  <c r="AJ12" i="259"/>
  <c r="AU12" i="259" s="1"/>
  <c r="AV12" i="259"/>
  <c r="AM12" i="259"/>
  <c r="AG12" i="259" s="1"/>
  <c r="AN14" i="259" s="1"/>
  <c r="AJ15" i="259"/>
  <c r="AU15" i="259" s="1"/>
  <c r="AV15" i="259"/>
  <c r="AM15" i="259"/>
  <c r="AG15" i="259" s="1"/>
  <c r="AH15" i="259" s="1"/>
  <c r="AJ23" i="259"/>
  <c r="AU23" i="259" s="1"/>
  <c r="AV23" i="259"/>
  <c r="AM23" i="259"/>
  <c r="AG23" i="259" s="1"/>
  <c r="AN26" i="259" s="1"/>
  <c r="AJ26" i="259"/>
  <c r="AU26" i="259" s="1"/>
  <c r="AV26" i="259"/>
  <c r="AM26" i="259"/>
  <c r="AG26" i="259" s="1"/>
  <c r="AJ34" i="259"/>
  <c r="AU34" i="259" s="1"/>
  <c r="AV34" i="259"/>
  <c r="AM34" i="259"/>
  <c r="AG34" i="259" s="1"/>
  <c r="AN35" i="259" s="1"/>
  <c r="AJ37" i="259"/>
  <c r="AU37" i="259" s="1"/>
  <c r="AV37" i="259"/>
  <c r="AM37" i="259"/>
  <c r="AG37" i="259" s="1"/>
  <c r="AH37" i="259" s="1"/>
  <c r="AJ45" i="259"/>
  <c r="AU45" i="259" s="1"/>
  <c r="AV45" i="259"/>
  <c r="AM45" i="259"/>
  <c r="AG45" i="259" s="1"/>
  <c r="AN48" i="259" s="1"/>
  <c r="AJ48" i="259"/>
  <c r="AU48" i="259" s="1"/>
  <c r="AV48" i="259"/>
  <c r="AM48" i="259"/>
  <c r="AG48" i="259" s="1"/>
  <c r="AH48" i="259" s="1"/>
  <c r="AJ56" i="259"/>
  <c r="AU56" i="259" s="1"/>
  <c r="AV56" i="259"/>
  <c r="AM56" i="259"/>
  <c r="AG56" i="259" s="1"/>
  <c r="AN58" i="259" s="1"/>
  <c r="AJ59" i="259"/>
  <c r="AU59" i="259" s="1"/>
  <c r="AV59" i="259"/>
  <c r="AM59" i="259"/>
  <c r="AG59" i="259" s="1"/>
  <c r="AJ67" i="259"/>
  <c r="AU67" i="259" s="1"/>
  <c r="AV67" i="259"/>
  <c r="AM67" i="259"/>
  <c r="AG67" i="259" s="1"/>
  <c r="AJ12" i="258"/>
  <c r="AU12" i="258" s="1"/>
  <c r="AV12" i="258"/>
  <c r="AM12" i="258"/>
  <c r="AG12" i="258" s="1"/>
  <c r="AJ15" i="258"/>
  <c r="AU15" i="258" s="1"/>
  <c r="AV15" i="258"/>
  <c r="AM15" i="258"/>
  <c r="AG15" i="258" s="1"/>
  <c r="AJ23" i="258"/>
  <c r="AU23" i="258" s="1"/>
  <c r="AV23" i="258"/>
  <c r="AM23" i="258"/>
  <c r="AG23" i="258" s="1"/>
  <c r="AV26" i="258"/>
  <c r="AJ34" i="258"/>
  <c r="AU34" i="258" s="1"/>
  <c r="AV34" i="258"/>
  <c r="AM34" i="258"/>
  <c r="AG34" i="258" s="1"/>
  <c r="AJ37" i="258"/>
  <c r="AU37" i="258" s="1"/>
  <c r="AV37" i="258"/>
  <c r="AM37" i="258"/>
  <c r="AG37" i="258" s="1"/>
  <c r="AJ45" i="258"/>
  <c r="AU45" i="258" s="1"/>
  <c r="AV45" i="258"/>
  <c r="AM45" i="258"/>
  <c r="AG45" i="258" s="1"/>
  <c r="AJ48" i="258"/>
  <c r="AU48" i="258" s="1"/>
  <c r="AV48" i="258"/>
  <c r="AM48" i="258"/>
  <c r="AG48" i="258" s="1"/>
  <c r="AJ56" i="258"/>
  <c r="AU56" i="258" s="1"/>
  <c r="AV56" i="258"/>
  <c r="AM56" i="258"/>
  <c r="AG56" i="258" s="1"/>
  <c r="AJ59" i="258"/>
  <c r="AU59" i="258" s="1"/>
  <c r="AV59" i="258"/>
  <c r="AM59" i="258"/>
  <c r="AG59" i="258" s="1"/>
  <c r="AJ67" i="258"/>
  <c r="AU67" i="258" s="1"/>
  <c r="AV67" i="258"/>
  <c r="AM67" i="258"/>
  <c r="AG67" i="258" s="1"/>
  <c r="AJ13" i="258"/>
  <c r="AU13" i="258" s="1"/>
  <c r="AV13" i="258"/>
  <c r="AM13" i="258"/>
  <c r="AG13" i="258" s="1"/>
  <c r="AO14" i="258" s="1"/>
  <c r="AJ14" i="258"/>
  <c r="AU14" i="258" s="1"/>
  <c r="AV14" i="258"/>
  <c r="AM14" i="258"/>
  <c r="AG14" i="258" s="1"/>
  <c r="AH14" i="258" s="1"/>
  <c r="AJ24" i="258"/>
  <c r="AU24" i="258" s="1"/>
  <c r="AV24" i="258"/>
  <c r="AM24" i="258"/>
  <c r="AG24" i="258" s="1"/>
  <c r="AO23" i="258" s="1"/>
  <c r="AJ25" i="258"/>
  <c r="AU25" i="258" s="1"/>
  <c r="AV25" i="258"/>
  <c r="AM25" i="258"/>
  <c r="AG25" i="258" s="1"/>
  <c r="AJ35" i="258"/>
  <c r="AU35" i="258" s="1"/>
  <c r="AV35" i="258"/>
  <c r="AM35" i="258"/>
  <c r="AG35" i="258" s="1"/>
  <c r="AO36" i="258" s="1"/>
  <c r="AJ36" i="258"/>
  <c r="AU36" i="258" s="1"/>
  <c r="AV36" i="258"/>
  <c r="AM36" i="258"/>
  <c r="AG36" i="258" s="1"/>
  <c r="AJ46" i="258"/>
  <c r="AU46" i="258" s="1"/>
  <c r="AV46" i="258"/>
  <c r="AM46" i="258"/>
  <c r="AG46" i="258" s="1"/>
  <c r="AO48" i="258" s="1"/>
  <c r="AJ47" i="258"/>
  <c r="AU47" i="258" s="1"/>
  <c r="AV47" i="258"/>
  <c r="AM47" i="258"/>
  <c r="AG47" i="258" s="1"/>
  <c r="AJ57" i="258"/>
  <c r="AU57" i="258" s="1"/>
  <c r="AV57" i="258"/>
  <c r="AM57" i="258"/>
  <c r="AG57" i="258" s="1"/>
  <c r="AO58" i="258" s="1"/>
  <c r="AJ58" i="258"/>
  <c r="AU58" i="258" s="1"/>
  <c r="AV58" i="258"/>
  <c r="AM58" i="258"/>
  <c r="AG58" i="258" s="1"/>
  <c r="AJ68" i="258"/>
  <c r="AU68" i="258" s="1"/>
  <c r="AV68" i="258"/>
  <c r="AM68" i="258"/>
  <c r="AJ13" i="257"/>
  <c r="AU13" i="257" s="1"/>
  <c r="AV13" i="257"/>
  <c r="AM13" i="257"/>
  <c r="AG13" i="257" s="1"/>
  <c r="AO15" i="257" s="1"/>
  <c r="AJ24" i="257"/>
  <c r="AU24" i="257" s="1"/>
  <c r="AV24" i="257"/>
  <c r="AM24" i="257"/>
  <c r="AG24" i="257" s="1"/>
  <c r="AJ25" i="257"/>
  <c r="AU25" i="257" s="1"/>
  <c r="AV25" i="257"/>
  <c r="AM25" i="257"/>
  <c r="AG25" i="257" s="1"/>
  <c r="AP24" i="257" s="1"/>
  <c r="AJ35" i="257"/>
  <c r="AU35" i="257" s="1"/>
  <c r="AV35" i="257"/>
  <c r="AM35" i="257"/>
  <c r="AG35" i="257" s="1"/>
  <c r="AJ46" i="257"/>
  <c r="AU46" i="257" s="1"/>
  <c r="AV46" i="257"/>
  <c r="AM46" i="257"/>
  <c r="AG46" i="257" s="1"/>
  <c r="AO45" i="257" s="1"/>
  <c r="AJ47" i="257"/>
  <c r="AU47" i="257" s="1"/>
  <c r="AV47" i="257"/>
  <c r="AM47" i="257"/>
  <c r="AG47" i="257" s="1"/>
  <c r="AJ57" i="257"/>
  <c r="AU57" i="257" s="1"/>
  <c r="AV57" i="257"/>
  <c r="AM57" i="257"/>
  <c r="AG57" i="257" s="1"/>
  <c r="AO59" i="257" s="1"/>
  <c r="AJ68" i="257"/>
  <c r="AU68" i="257" s="1"/>
  <c r="AV68" i="257"/>
  <c r="AM68" i="257"/>
  <c r="AG68" i="257" s="1"/>
  <c r="AJ12" i="257"/>
  <c r="AU12" i="257" s="1"/>
  <c r="AV12" i="257"/>
  <c r="AM12" i="257"/>
  <c r="AG12" i="257" s="1"/>
  <c r="AJ15" i="257"/>
  <c r="AU15" i="257" s="1"/>
  <c r="AV15" i="257"/>
  <c r="AM15" i="257"/>
  <c r="AG15" i="257" s="1"/>
  <c r="AJ23" i="257"/>
  <c r="AU23" i="257" s="1"/>
  <c r="AV23" i="257"/>
  <c r="AM23" i="257"/>
  <c r="AG23" i="257" s="1"/>
  <c r="AJ34" i="257"/>
  <c r="AU34" i="257" s="1"/>
  <c r="AV34" i="257"/>
  <c r="AM34" i="257"/>
  <c r="AG34" i="257" s="1"/>
  <c r="AJ37" i="257"/>
  <c r="AU37" i="257" s="1"/>
  <c r="AV37" i="257"/>
  <c r="AM37" i="257"/>
  <c r="AG37" i="257" s="1"/>
  <c r="AJ45" i="257"/>
  <c r="AU45" i="257" s="1"/>
  <c r="AV45" i="257"/>
  <c r="AM45" i="257"/>
  <c r="AG45" i="257" s="1"/>
  <c r="AJ56" i="257"/>
  <c r="AU56" i="257" s="1"/>
  <c r="AV56" i="257"/>
  <c r="AM56" i="257"/>
  <c r="AG56" i="257" s="1"/>
  <c r="AJ59" i="257"/>
  <c r="AU59" i="257" s="1"/>
  <c r="AV59" i="257"/>
  <c r="AM59" i="257"/>
  <c r="AG59" i="257" s="1"/>
  <c r="AJ67" i="257"/>
  <c r="AU67" i="257" s="1"/>
  <c r="AV67" i="257"/>
  <c r="AM67" i="257"/>
  <c r="AG67" i="257" s="1"/>
  <c r="AJ68" i="265"/>
  <c r="AU68" i="265" s="1"/>
  <c r="AV68" i="265"/>
  <c r="AM68" i="265"/>
  <c r="AG68" i="265" s="1"/>
  <c r="AO67" i="265" s="1"/>
  <c r="AJ67" i="265"/>
  <c r="AU67" i="265" s="1"/>
  <c r="AV67" i="265"/>
  <c r="AM67" i="265"/>
  <c r="AJ57" i="265"/>
  <c r="AU57" i="265" s="1"/>
  <c r="AV57" i="265"/>
  <c r="AM57" i="265"/>
  <c r="AG57" i="265" s="1"/>
  <c r="AO59" i="265" s="1"/>
  <c r="AJ58" i="265"/>
  <c r="AU58" i="265" s="1"/>
  <c r="AV58" i="265"/>
  <c r="AM58" i="265"/>
  <c r="AG58" i="265" s="1"/>
  <c r="AP56" i="265" s="1"/>
  <c r="AJ56" i="265"/>
  <c r="AU56" i="265" s="1"/>
  <c r="AV56" i="265"/>
  <c r="AM56" i="265"/>
  <c r="AG56" i="265" s="1"/>
  <c r="AJ59" i="265"/>
  <c r="AU59" i="265" s="1"/>
  <c r="AV59" i="265"/>
  <c r="AM59" i="265"/>
  <c r="AG59" i="265" s="1"/>
  <c r="AJ46" i="265"/>
  <c r="AU46" i="265" s="1"/>
  <c r="AV46" i="265"/>
  <c r="AM46" i="265"/>
  <c r="AG46" i="265" s="1"/>
  <c r="AO48" i="265" s="1"/>
  <c r="AJ47" i="265"/>
  <c r="AU47" i="265" s="1"/>
  <c r="AV47" i="265"/>
  <c r="AM47" i="265"/>
  <c r="AJ45" i="265"/>
  <c r="AU45" i="265" s="1"/>
  <c r="AV45" i="265"/>
  <c r="AM45" i="265"/>
  <c r="AG45" i="265" s="1"/>
  <c r="AJ48" i="265"/>
  <c r="AU48" i="265" s="1"/>
  <c r="AV48" i="265"/>
  <c r="AM48" i="265"/>
  <c r="AG48" i="265" s="1"/>
  <c r="AJ35" i="265"/>
  <c r="AU35" i="265" s="1"/>
  <c r="AV35" i="265"/>
  <c r="AM35" i="265"/>
  <c r="AG35" i="265" s="1"/>
  <c r="AO37" i="265" s="1"/>
  <c r="AJ34" i="265"/>
  <c r="AU34" i="265" s="1"/>
  <c r="AV34" i="265"/>
  <c r="AM34" i="265"/>
  <c r="AG34" i="265" s="1"/>
  <c r="AN35" i="265" s="1"/>
  <c r="AJ37" i="265"/>
  <c r="AU37" i="265" s="1"/>
  <c r="AV37" i="265"/>
  <c r="AM37" i="265"/>
  <c r="AG37" i="265" s="1"/>
  <c r="AJ24" i="265"/>
  <c r="AU24" i="265" s="1"/>
  <c r="AV24" i="265"/>
  <c r="AM24" i="265"/>
  <c r="AG24" i="265" s="1"/>
  <c r="AO26" i="265" s="1"/>
  <c r="AJ25" i="265"/>
  <c r="AU25" i="265" s="1"/>
  <c r="AV25" i="265"/>
  <c r="AM25" i="265"/>
  <c r="AJ23" i="265"/>
  <c r="AU23" i="265" s="1"/>
  <c r="AV23" i="265"/>
  <c r="AM23" i="265"/>
  <c r="AG23" i="265" s="1"/>
  <c r="AJ26" i="265"/>
  <c r="AU26" i="265" s="1"/>
  <c r="AV26" i="265"/>
  <c r="AM26" i="265"/>
  <c r="AG26" i="265" s="1"/>
  <c r="AJ13" i="265"/>
  <c r="AU13" i="265" s="1"/>
  <c r="AV13" i="265"/>
  <c r="AM13" i="265"/>
  <c r="AG13" i="265" s="1"/>
  <c r="AO14" i="265" s="1"/>
  <c r="AJ14" i="265"/>
  <c r="AU14" i="265" s="1"/>
  <c r="AV14" i="265"/>
  <c r="AM14" i="265"/>
  <c r="AG14" i="265" s="1"/>
  <c r="AP12" i="265" s="1"/>
  <c r="AJ12" i="265"/>
  <c r="AU12" i="265" s="1"/>
  <c r="AV12" i="265"/>
  <c r="AM12" i="265"/>
  <c r="AG12" i="265" s="1"/>
  <c r="AV15" i="265"/>
  <c r="C17" i="250"/>
  <c r="AI13" i="250"/>
  <c r="H14" i="250"/>
  <c r="AI14" i="250"/>
  <c r="C28" i="250"/>
  <c r="AI24" i="250"/>
  <c r="H28" i="250"/>
  <c r="AI25" i="250"/>
  <c r="C39" i="250"/>
  <c r="AI35" i="250"/>
  <c r="AT36" i="250"/>
  <c r="AP33" i="250"/>
  <c r="C50" i="250"/>
  <c r="AI46" i="250"/>
  <c r="H50" i="250"/>
  <c r="AI47" i="250"/>
  <c r="C61" i="250"/>
  <c r="AI57" i="250"/>
  <c r="H58" i="250"/>
  <c r="AI58" i="250"/>
  <c r="C72" i="250"/>
  <c r="AI68" i="250"/>
  <c r="H72" i="250"/>
  <c r="AI69" i="250"/>
  <c r="C16" i="257"/>
  <c r="AI12" i="257"/>
  <c r="AT15" i="257"/>
  <c r="AQ11" i="257"/>
  <c r="AT23" i="257"/>
  <c r="AN22" i="257"/>
  <c r="AT26" i="257"/>
  <c r="AQ22" i="257"/>
  <c r="C36" i="257"/>
  <c r="AI34" i="257"/>
  <c r="H38" i="257"/>
  <c r="AI37" i="257"/>
  <c r="C49" i="257"/>
  <c r="AI45" i="257"/>
  <c r="AT48" i="257"/>
  <c r="AQ44" i="257"/>
  <c r="C60" i="257"/>
  <c r="AI56" i="257"/>
  <c r="H60" i="257"/>
  <c r="AI59" i="257"/>
  <c r="AT67" i="257"/>
  <c r="AN66" i="257"/>
  <c r="AQ66" i="257"/>
  <c r="AT70" i="257"/>
  <c r="AT13" i="258"/>
  <c r="AO11" i="258"/>
  <c r="AT14" i="258"/>
  <c r="AP11" i="258"/>
  <c r="C26" i="258"/>
  <c r="AI24" i="258"/>
  <c r="H28" i="258"/>
  <c r="AI25" i="258"/>
  <c r="C39" i="258"/>
  <c r="AI35" i="258"/>
  <c r="AT36" i="258"/>
  <c r="AP33" i="258"/>
  <c r="C48" i="258"/>
  <c r="AI46" i="258"/>
  <c r="H50" i="258"/>
  <c r="AI47" i="258"/>
  <c r="AT57" i="258"/>
  <c r="AO55" i="258"/>
  <c r="AT58" i="258"/>
  <c r="AP55" i="258"/>
  <c r="C72" i="258"/>
  <c r="AI68" i="258"/>
  <c r="AT69" i="258"/>
  <c r="AP66" i="258"/>
  <c r="C16" i="259"/>
  <c r="AI12" i="259"/>
  <c r="AT15" i="259"/>
  <c r="AQ11" i="259"/>
  <c r="AT23" i="259"/>
  <c r="AN22" i="259"/>
  <c r="AT26" i="259"/>
  <c r="AQ22" i="259"/>
  <c r="C36" i="259"/>
  <c r="AI34" i="259"/>
  <c r="H38" i="259"/>
  <c r="AI37" i="259"/>
  <c r="AT45" i="259"/>
  <c r="AN44" i="259"/>
  <c r="AT48" i="259"/>
  <c r="AQ44" i="259"/>
  <c r="C60" i="259"/>
  <c r="AI56" i="259"/>
  <c r="H60" i="259"/>
  <c r="AI59" i="259"/>
  <c r="AT67" i="259"/>
  <c r="AN66" i="259"/>
  <c r="AT70" i="259"/>
  <c r="AQ66" i="259"/>
  <c r="C17" i="260"/>
  <c r="AI13" i="260"/>
  <c r="H14" i="260"/>
  <c r="AI14" i="260"/>
  <c r="C28" i="260"/>
  <c r="AI24" i="260"/>
  <c r="H25" i="260"/>
  <c r="AI25" i="260"/>
  <c r="C39" i="260"/>
  <c r="AI35" i="260"/>
  <c r="H39" i="260"/>
  <c r="AI36" i="260"/>
  <c r="C50" i="260"/>
  <c r="AI46" i="260"/>
  <c r="AT47" i="260"/>
  <c r="AP44" i="260"/>
  <c r="C61" i="260"/>
  <c r="AI57" i="260"/>
  <c r="H58" i="260"/>
  <c r="AI58" i="260"/>
  <c r="C72" i="260"/>
  <c r="AI68" i="260"/>
  <c r="AT69" i="260"/>
  <c r="AP66" i="260"/>
  <c r="C16" i="261"/>
  <c r="AI12" i="261"/>
  <c r="AQ11" i="261"/>
  <c r="AT15" i="261"/>
  <c r="C25" i="261"/>
  <c r="AI23" i="261"/>
  <c r="H27" i="261"/>
  <c r="AI26" i="261"/>
  <c r="C36" i="261"/>
  <c r="AI34" i="261"/>
  <c r="H38" i="261"/>
  <c r="AI37" i="261"/>
  <c r="C49" i="261"/>
  <c r="AI45" i="261"/>
  <c r="H49" i="261"/>
  <c r="AI48" i="261"/>
  <c r="C60" i="261"/>
  <c r="AI56" i="261"/>
  <c r="H59" i="261"/>
  <c r="AI59" i="261"/>
  <c r="C71" i="261"/>
  <c r="AI67" i="261"/>
  <c r="AT70" i="261"/>
  <c r="AQ66" i="261"/>
  <c r="AT13" i="262"/>
  <c r="AO11" i="262"/>
  <c r="AT14" i="262"/>
  <c r="AP11" i="262"/>
  <c r="C26" i="262"/>
  <c r="AI24" i="262"/>
  <c r="H28" i="262"/>
  <c r="AI25" i="262"/>
  <c r="C39" i="262"/>
  <c r="AI35" i="262"/>
  <c r="AT36" i="262"/>
  <c r="AP33" i="262"/>
  <c r="C48" i="262"/>
  <c r="AI46" i="262"/>
  <c r="H50" i="262"/>
  <c r="AI47" i="262"/>
  <c r="AT57" i="262"/>
  <c r="AO55" i="262"/>
  <c r="H61" i="262"/>
  <c r="AI58" i="262"/>
  <c r="C70" i="262"/>
  <c r="AI68" i="262"/>
  <c r="H72" i="262"/>
  <c r="AI69" i="262"/>
  <c r="C16" i="263"/>
  <c r="AI12" i="263"/>
  <c r="H16" i="263"/>
  <c r="AI15" i="263"/>
  <c r="AT23" i="263"/>
  <c r="AN22" i="263"/>
  <c r="AT26" i="263"/>
  <c r="AQ22" i="263"/>
  <c r="C36" i="263"/>
  <c r="AI34" i="263"/>
  <c r="H38" i="263"/>
  <c r="AI37" i="263"/>
  <c r="AT45" i="263"/>
  <c r="AN44" i="263"/>
  <c r="AT48" i="263"/>
  <c r="AQ44" i="263"/>
  <c r="C60" i="263"/>
  <c r="AI56" i="263"/>
  <c r="H60" i="263"/>
  <c r="AI59" i="263"/>
  <c r="AT67" i="263"/>
  <c r="AN66" i="263"/>
  <c r="AT70" i="263"/>
  <c r="AQ66" i="263"/>
  <c r="C17" i="264"/>
  <c r="AI13" i="264"/>
  <c r="H14" i="264"/>
  <c r="AI14" i="264"/>
  <c r="AT24" i="264"/>
  <c r="AO22" i="264"/>
  <c r="AT25" i="264"/>
  <c r="AP22" i="264"/>
  <c r="C39" i="264"/>
  <c r="AI35" i="264"/>
  <c r="H39" i="264"/>
  <c r="AI36" i="264"/>
  <c r="AT46" i="264"/>
  <c r="AO44" i="264"/>
  <c r="AT47" i="264"/>
  <c r="AP44" i="264"/>
  <c r="C61" i="264"/>
  <c r="AI57" i="264"/>
  <c r="H61" i="264"/>
  <c r="AI58" i="264"/>
  <c r="AT68" i="264"/>
  <c r="AO66" i="264"/>
  <c r="AT69" i="264"/>
  <c r="AP66" i="264"/>
  <c r="C16" i="265"/>
  <c r="AI12" i="265"/>
  <c r="AT15" i="265"/>
  <c r="AQ11" i="265"/>
  <c r="AT23" i="265"/>
  <c r="AN22" i="265"/>
  <c r="AT26" i="265"/>
  <c r="AQ22" i="265"/>
  <c r="C38" i="265"/>
  <c r="AI34" i="265"/>
  <c r="H37" i="265"/>
  <c r="AI37" i="265"/>
  <c r="AT45" i="265"/>
  <c r="AN44" i="265"/>
  <c r="AT48" i="265"/>
  <c r="AQ44" i="265"/>
  <c r="C60" i="265"/>
  <c r="AI56" i="265"/>
  <c r="H59" i="265"/>
  <c r="AI59" i="265"/>
  <c r="AT67" i="265"/>
  <c r="AN66" i="265"/>
  <c r="AT70" i="265"/>
  <c r="AQ66" i="265"/>
  <c r="C15" i="266"/>
  <c r="AI13" i="266"/>
  <c r="H17" i="266"/>
  <c r="AI14" i="266"/>
  <c r="C25" i="266"/>
  <c r="AI23" i="266"/>
  <c r="H27" i="266"/>
  <c r="AI26" i="266"/>
  <c r="C39" i="266"/>
  <c r="AI35" i="266"/>
  <c r="AT36" i="266"/>
  <c r="AP33" i="266"/>
  <c r="C49" i="266"/>
  <c r="AI45" i="266"/>
  <c r="H49" i="266"/>
  <c r="AI48" i="266"/>
  <c r="C61" i="266"/>
  <c r="AI57" i="266"/>
  <c r="H61" i="266"/>
  <c r="AI58" i="266"/>
  <c r="C71" i="266"/>
  <c r="AI67" i="266"/>
  <c r="AT70" i="266"/>
  <c r="AQ66" i="266"/>
  <c r="C16" i="267"/>
  <c r="AI12" i="267"/>
  <c r="H16" i="267"/>
  <c r="AI15" i="267"/>
  <c r="C28" i="267"/>
  <c r="AI24" i="267"/>
  <c r="H25" i="267"/>
  <c r="AI25" i="267"/>
  <c r="AT34" i="267"/>
  <c r="AN33" i="267"/>
  <c r="H38" i="267"/>
  <c r="AI37" i="267"/>
  <c r="C48" i="267"/>
  <c r="AI46" i="267"/>
  <c r="H50" i="267"/>
  <c r="AI47" i="267"/>
  <c r="C60" i="267"/>
  <c r="AI56" i="267"/>
  <c r="H59" i="267"/>
  <c r="AI59" i="267"/>
  <c r="C70" i="267"/>
  <c r="AI68" i="267"/>
  <c r="H72" i="267"/>
  <c r="AI69" i="267"/>
  <c r="C17" i="268"/>
  <c r="AI13" i="268"/>
  <c r="H14" i="268"/>
  <c r="AI14" i="268"/>
  <c r="C27" i="268"/>
  <c r="AI23" i="268"/>
  <c r="H26" i="268"/>
  <c r="AI26" i="268"/>
  <c r="C39" i="268"/>
  <c r="AI35" i="268"/>
  <c r="H39" i="268"/>
  <c r="AI36" i="268"/>
  <c r="C49" i="268"/>
  <c r="AI45" i="268"/>
  <c r="H48" i="268"/>
  <c r="AI48" i="268"/>
  <c r="C61" i="268"/>
  <c r="AI57" i="268"/>
  <c r="H58" i="268"/>
  <c r="AI58" i="268"/>
  <c r="C69" i="268"/>
  <c r="AI67" i="268"/>
  <c r="H71" i="268"/>
  <c r="AI70" i="268"/>
  <c r="C16" i="269"/>
  <c r="AI12" i="269"/>
  <c r="AT15" i="269"/>
  <c r="AQ11" i="269"/>
  <c r="C26" i="269"/>
  <c r="AI24" i="269"/>
  <c r="H28" i="269"/>
  <c r="AI25" i="269"/>
  <c r="C36" i="269"/>
  <c r="AI34" i="269"/>
  <c r="H38" i="269"/>
  <c r="AI37" i="269"/>
  <c r="C48" i="269"/>
  <c r="AI46" i="269"/>
  <c r="H50" i="269"/>
  <c r="AI47" i="269"/>
  <c r="C60" i="269"/>
  <c r="AI56" i="269"/>
  <c r="H59" i="269"/>
  <c r="AI59" i="269"/>
  <c r="C70" i="269"/>
  <c r="AI68" i="269"/>
  <c r="H72" i="269"/>
  <c r="AI69" i="269"/>
  <c r="C17" i="270"/>
  <c r="AI13" i="270"/>
  <c r="H14" i="270"/>
  <c r="AI14" i="270"/>
  <c r="C27" i="270"/>
  <c r="AI23" i="270"/>
  <c r="H26" i="270"/>
  <c r="AI26" i="270"/>
  <c r="C39" i="270"/>
  <c r="AI35" i="270"/>
  <c r="H39" i="270"/>
  <c r="AI36" i="270"/>
  <c r="C49" i="270"/>
  <c r="AI45" i="270"/>
  <c r="H48" i="270"/>
  <c r="AI48" i="270"/>
  <c r="C61" i="270"/>
  <c r="AI57" i="270"/>
  <c r="H58" i="270"/>
  <c r="AI58" i="270"/>
  <c r="C69" i="270"/>
  <c r="AI67" i="270"/>
  <c r="H71" i="270"/>
  <c r="AI70" i="270"/>
  <c r="C16" i="271"/>
  <c r="AI12" i="271"/>
  <c r="AT15" i="271"/>
  <c r="AQ11" i="271"/>
  <c r="C26" i="271"/>
  <c r="AI24" i="271"/>
  <c r="H28" i="271"/>
  <c r="AI25" i="271"/>
  <c r="C36" i="271"/>
  <c r="AI34" i="271"/>
  <c r="H38" i="271"/>
  <c r="AI37" i="271"/>
  <c r="C48" i="271"/>
  <c r="AI46" i="271"/>
  <c r="H50" i="271"/>
  <c r="AI47" i="271"/>
  <c r="C60" i="271"/>
  <c r="AI56" i="271"/>
  <c r="H59" i="271"/>
  <c r="AI59" i="271"/>
  <c r="C72" i="271"/>
  <c r="AI68" i="271"/>
  <c r="H72" i="271"/>
  <c r="AI69" i="271"/>
  <c r="C15" i="272"/>
  <c r="AI13" i="272"/>
  <c r="H17" i="272"/>
  <c r="AI14" i="272"/>
  <c r="C25" i="272"/>
  <c r="AI23" i="272"/>
  <c r="H27" i="272"/>
  <c r="AI26" i="272"/>
  <c r="C39" i="272"/>
  <c r="AI35" i="272"/>
  <c r="AT36" i="272"/>
  <c r="AP33" i="272"/>
  <c r="C49" i="272"/>
  <c r="AI45" i="272"/>
  <c r="H49" i="272"/>
  <c r="AI48" i="272"/>
  <c r="C61" i="272"/>
  <c r="AI57" i="272"/>
  <c r="H61" i="272"/>
  <c r="AI58" i="272"/>
  <c r="C71" i="272"/>
  <c r="AI67" i="272"/>
  <c r="AT70" i="272"/>
  <c r="AQ66" i="272"/>
  <c r="C16" i="273"/>
  <c r="AI12" i="273"/>
  <c r="AT15" i="273"/>
  <c r="AQ11" i="273"/>
  <c r="C26" i="273"/>
  <c r="AI24" i="273"/>
  <c r="H28" i="273"/>
  <c r="AI25" i="273"/>
  <c r="C36" i="273"/>
  <c r="AI34" i="273"/>
  <c r="H38" i="273"/>
  <c r="AI37" i="273"/>
  <c r="C48" i="273"/>
  <c r="AI46" i="273"/>
  <c r="H50" i="273"/>
  <c r="AI47" i="273"/>
  <c r="C60" i="273"/>
  <c r="AI56" i="273"/>
  <c r="H59" i="273"/>
  <c r="AI59" i="273"/>
  <c r="C70" i="273"/>
  <c r="AI68" i="273"/>
  <c r="H72" i="273"/>
  <c r="AI69" i="273"/>
  <c r="AO11" i="274"/>
  <c r="AT13" i="274"/>
  <c r="AT15" i="274"/>
  <c r="AQ11" i="274"/>
  <c r="C26" i="274"/>
  <c r="AI24" i="274"/>
  <c r="H28" i="274"/>
  <c r="AI25" i="274"/>
  <c r="C36" i="274"/>
  <c r="AI34" i="274"/>
  <c r="H38" i="274"/>
  <c r="AI37" i="274"/>
  <c r="C48" i="274"/>
  <c r="AI46" i="274"/>
  <c r="H50" i="274"/>
  <c r="AI47" i="274"/>
  <c r="C60" i="274"/>
  <c r="AI56" i="274"/>
  <c r="AT59" i="274"/>
  <c r="AQ55" i="274"/>
  <c r="C70" i="274"/>
  <c r="AI68" i="274"/>
  <c r="H72" i="274"/>
  <c r="AI69" i="274"/>
  <c r="C17" i="275"/>
  <c r="AI13" i="275"/>
  <c r="H14" i="275"/>
  <c r="AI14" i="275"/>
  <c r="AT23" i="275"/>
  <c r="AN22" i="275"/>
  <c r="AT26" i="275"/>
  <c r="AQ22" i="275"/>
  <c r="C39" i="275"/>
  <c r="AI35" i="275"/>
  <c r="H39" i="275"/>
  <c r="AI36" i="275"/>
  <c r="AT45" i="275"/>
  <c r="AN44" i="275"/>
  <c r="AT48" i="275"/>
  <c r="AQ44" i="275"/>
  <c r="C61" i="275"/>
  <c r="AI57" i="275"/>
  <c r="H61" i="275"/>
  <c r="AI58" i="275"/>
  <c r="AT67" i="275"/>
  <c r="AN66" i="275"/>
  <c r="AT70" i="275"/>
  <c r="AQ66" i="275"/>
  <c r="C16" i="276"/>
  <c r="AI12" i="276"/>
  <c r="H16" i="276"/>
  <c r="AI15" i="276"/>
  <c r="C28" i="276"/>
  <c r="AI24" i="276"/>
  <c r="H25" i="276"/>
  <c r="AI25" i="276"/>
  <c r="AT34" i="276"/>
  <c r="AN33" i="276"/>
  <c r="H39" i="276"/>
  <c r="AI36" i="276"/>
  <c r="C49" i="276"/>
  <c r="AI45" i="276"/>
  <c r="H48" i="276"/>
  <c r="AI48" i="276"/>
  <c r="C61" i="276"/>
  <c r="AI57" i="276"/>
  <c r="H58" i="276"/>
  <c r="AI58" i="276"/>
  <c r="C69" i="276"/>
  <c r="AI67" i="276"/>
  <c r="H71" i="276"/>
  <c r="AI70" i="276"/>
  <c r="C16" i="277"/>
  <c r="AI12" i="277"/>
  <c r="AT15" i="277"/>
  <c r="AQ11" i="277"/>
  <c r="C26" i="277"/>
  <c r="AI24" i="277"/>
  <c r="H28" i="277"/>
  <c r="AI25" i="277"/>
  <c r="C36" i="277"/>
  <c r="AI34" i="277"/>
  <c r="H38" i="277"/>
  <c r="AI37" i="277"/>
  <c r="C48" i="277"/>
  <c r="AI46" i="277"/>
  <c r="H50" i="277"/>
  <c r="AI47" i="277"/>
  <c r="C60" i="277"/>
  <c r="AI56" i="277"/>
  <c r="H59" i="277"/>
  <c r="AI59" i="277"/>
  <c r="C70" i="277"/>
  <c r="AI68" i="277"/>
  <c r="H72" i="277"/>
  <c r="AI69" i="277"/>
  <c r="C17" i="278"/>
  <c r="AI13" i="278"/>
  <c r="H14" i="278"/>
  <c r="AI14" i="278"/>
  <c r="C27" i="278"/>
  <c r="AI23" i="278"/>
  <c r="H26" i="278"/>
  <c r="AI26" i="278"/>
  <c r="C39" i="278"/>
  <c r="AI35" i="278"/>
  <c r="H39" i="278"/>
  <c r="AI36" i="278"/>
  <c r="C49" i="278"/>
  <c r="AI45" i="278"/>
  <c r="H48" i="278"/>
  <c r="AI48" i="278"/>
  <c r="C61" i="278"/>
  <c r="AI57" i="278"/>
  <c r="H58" i="278"/>
  <c r="AI58" i="278"/>
  <c r="C69" i="278"/>
  <c r="AI67" i="278"/>
  <c r="H71" i="278"/>
  <c r="AI70" i="278"/>
  <c r="C16" i="279"/>
  <c r="AI12" i="279"/>
  <c r="AT15" i="279"/>
  <c r="AQ11" i="279"/>
  <c r="C26" i="279"/>
  <c r="AI24" i="279"/>
  <c r="H28" i="279"/>
  <c r="AI25" i="279"/>
  <c r="C36" i="279"/>
  <c r="AI34" i="279"/>
  <c r="H38" i="279"/>
  <c r="AI37" i="279"/>
  <c r="C48" i="279"/>
  <c r="AI46" i="279"/>
  <c r="H50" i="279"/>
  <c r="AI47" i="279"/>
  <c r="C60" i="279"/>
  <c r="AI56" i="279"/>
  <c r="H59" i="279"/>
  <c r="AI59" i="279"/>
  <c r="C70" i="279"/>
  <c r="AI68" i="279"/>
  <c r="H72" i="279"/>
  <c r="AI69" i="279"/>
  <c r="C17" i="280"/>
  <c r="AI13" i="280"/>
  <c r="H14" i="280"/>
  <c r="AI14" i="280"/>
  <c r="C27" i="280"/>
  <c r="AI23" i="280"/>
  <c r="H26" i="280"/>
  <c r="AI26" i="280"/>
  <c r="C39" i="280"/>
  <c r="AI35" i="280"/>
  <c r="H39" i="280"/>
  <c r="AI36" i="280"/>
  <c r="C49" i="280"/>
  <c r="AI45" i="280"/>
  <c r="H48" i="280"/>
  <c r="AI48" i="280"/>
  <c r="C61" i="280"/>
  <c r="AI57" i="280"/>
  <c r="H58" i="280"/>
  <c r="AI58" i="280"/>
  <c r="C71" i="280"/>
  <c r="AI67" i="280"/>
  <c r="H71" i="280"/>
  <c r="AI70" i="280"/>
  <c r="C16" i="281"/>
  <c r="AI12" i="281"/>
  <c r="AT15" i="281"/>
  <c r="AQ11" i="281"/>
  <c r="C26" i="281"/>
  <c r="AI24" i="281"/>
  <c r="H28" i="281"/>
  <c r="AI25" i="281"/>
  <c r="C36" i="281"/>
  <c r="AI34" i="281"/>
  <c r="H38" i="281"/>
  <c r="AI37" i="281"/>
  <c r="C48" i="281"/>
  <c r="AI46" i="281"/>
  <c r="H50" i="281"/>
  <c r="AI47" i="281"/>
  <c r="C60" i="281"/>
  <c r="AI56" i="281"/>
  <c r="H59" i="281"/>
  <c r="AI59" i="281"/>
  <c r="C70" i="281"/>
  <c r="AI68" i="281"/>
  <c r="H72" i="281"/>
  <c r="AI69" i="281"/>
  <c r="C17" i="282"/>
  <c r="AI13" i="282"/>
  <c r="H14" i="282"/>
  <c r="AI14" i="282"/>
  <c r="C27" i="282"/>
  <c r="AI23" i="282"/>
  <c r="H26" i="282"/>
  <c r="AI26" i="282"/>
  <c r="C39" i="282"/>
  <c r="AI35" i="282"/>
  <c r="H39" i="282"/>
  <c r="AI36" i="282"/>
  <c r="C49" i="282"/>
  <c r="AI45" i="282"/>
  <c r="H48" i="282"/>
  <c r="AI48" i="282"/>
  <c r="C61" i="282"/>
  <c r="AI57" i="282"/>
  <c r="H58" i="282"/>
  <c r="AI58" i="282"/>
  <c r="C69" i="282"/>
  <c r="AI67" i="282"/>
  <c r="H71" i="282"/>
  <c r="AI70" i="282"/>
  <c r="C16" i="283"/>
  <c r="AI12" i="283"/>
  <c r="AT15" i="283"/>
  <c r="AQ11" i="283"/>
  <c r="C26" i="283"/>
  <c r="AI24" i="283"/>
  <c r="H28" i="283"/>
  <c r="AI25" i="283"/>
  <c r="C36" i="283"/>
  <c r="AI34" i="283"/>
  <c r="H38" i="283"/>
  <c r="AI37" i="283"/>
  <c r="C48" i="283"/>
  <c r="AI46" i="283"/>
  <c r="H50" i="283"/>
  <c r="AI47" i="283"/>
  <c r="C60" i="283"/>
  <c r="AI56" i="283"/>
  <c r="AT59" i="283"/>
  <c r="AQ55" i="283"/>
  <c r="C72" i="283"/>
  <c r="AI68" i="283"/>
  <c r="AT69" i="283"/>
  <c r="AP66" i="283"/>
  <c r="C15" i="284"/>
  <c r="AI13" i="284"/>
  <c r="H17" i="284"/>
  <c r="AI14" i="284"/>
  <c r="AT23" i="284"/>
  <c r="AN22" i="284"/>
  <c r="AT26" i="284"/>
  <c r="AQ22" i="284"/>
  <c r="C39" i="284"/>
  <c r="AI35" i="284"/>
  <c r="AT36" i="284"/>
  <c r="AP33" i="284"/>
  <c r="AT45" i="284"/>
  <c r="AN44" i="284"/>
  <c r="AT48" i="284"/>
  <c r="AQ44" i="284"/>
  <c r="C61" i="284"/>
  <c r="AI57" i="284"/>
  <c r="H61" i="284"/>
  <c r="AI58" i="284"/>
  <c r="AT67" i="284"/>
  <c r="AN66" i="284"/>
  <c r="AT70" i="284"/>
  <c r="AQ66" i="284"/>
  <c r="C16" i="285"/>
  <c r="AI12" i="285"/>
  <c r="H16" i="285"/>
  <c r="AI15" i="285"/>
  <c r="C28" i="285"/>
  <c r="AI24" i="285"/>
  <c r="H25" i="285"/>
  <c r="AI25" i="285"/>
  <c r="C38" i="285"/>
  <c r="AI34" i="285"/>
  <c r="H37" i="285"/>
  <c r="AI37" i="285"/>
  <c r="C50" i="285"/>
  <c r="AI46" i="285"/>
  <c r="AT47" i="285"/>
  <c r="AP44" i="285"/>
  <c r="C60" i="285"/>
  <c r="AI56" i="285"/>
  <c r="H60" i="285"/>
  <c r="AI59" i="285"/>
  <c r="C72" i="285"/>
  <c r="AI68" i="285"/>
  <c r="AT69" i="285"/>
  <c r="AP66" i="285"/>
  <c r="C15" i="286"/>
  <c r="AI13" i="286"/>
  <c r="H17" i="286"/>
  <c r="AI14" i="286"/>
  <c r="C25" i="286"/>
  <c r="AI23" i="286"/>
  <c r="H27" i="286"/>
  <c r="AI26" i="286"/>
  <c r="AT35" i="286"/>
  <c r="AO33" i="286"/>
  <c r="AT37" i="286"/>
  <c r="AQ33" i="286"/>
  <c r="C50" i="286"/>
  <c r="AI46" i="286"/>
  <c r="AT47" i="286"/>
  <c r="AP44" i="286"/>
  <c r="C60" i="286"/>
  <c r="AI56" i="286"/>
  <c r="H60" i="286"/>
  <c r="AI59" i="286"/>
  <c r="C72" i="286"/>
  <c r="AI68" i="286"/>
  <c r="AT69" i="286"/>
  <c r="AP66" i="286"/>
  <c r="C15" i="287"/>
  <c r="AI13" i="287"/>
  <c r="H17" i="287"/>
  <c r="AI14" i="287"/>
  <c r="C25" i="287"/>
  <c r="AI23" i="287"/>
  <c r="H27" i="287"/>
  <c r="AI26" i="287"/>
  <c r="C39" i="287"/>
  <c r="AI35" i="287"/>
  <c r="AT36" i="287"/>
  <c r="AP33" i="287"/>
  <c r="C49" i="287"/>
  <c r="AI45" i="287"/>
  <c r="H49" i="287"/>
  <c r="AI48" i="287"/>
  <c r="C61" i="287"/>
  <c r="AI57" i="287"/>
  <c r="H61" i="287"/>
  <c r="AI58" i="287"/>
  <c r="C71" i="287"/>
  <c r="AI67" i="287"/>
  <c r="AT70" i="287"/>
  <c r="AQ66" i="287"/>
  <c r="C16" i="288"/>
  <c r="AI12" i="288"/>
  <c r="H16" i="288"/>
  <c r="AI15" i="288"/>
  <c r="C28" i="288"/>
  <c r="AI24" i="288"/>
  <c r="H25" i="288"/>
  <c r="AI25" i="288"/>
  <c r="C38" i="288"/>
  <c r="AI34" i="288"/>
  <c r="H37" i="288"/>
  <c r="AI37" i="288"/>
  <c r="C50" i="288"/>
  <c r="AI46" i="288"/>
  <c r="AT47" i="288"/>
  <c r="AP44" i="288"/>
  <c r="AT56" i="288"/>
  <c r="AN55" i="288"/>
  <c r="AT58" i="288"/>
  <c r="AP55" i="288"/>
  <c r="C69" i="288"/>
  <c r="AI67" i="288"/>
  <c r="H71" i="288"/>
  <c r="AI70" i="288"/>
  <c r="C16" i="289"/>
  <c r="AI12" i="289"/>
  <c r="AT15" i="289"/>
  <c r="AQ11" i="289"/>
  <c r="C26" i="289"/>
  <c r="AI24" i="289"/>
  <c r="H28" i="289"/>
  <c r="AI25" i="289"/>
  <c r="C36" i="289"/>
  <c r="AI34" i="289"/>
  <c r="H38" i="289"/>
  <c r="AI37" i="289"/>
  <c r="C48" i="289"/>
  <c r="AI46" i="289"/>
  <c r="H50" i="289"/>
  <c r="AI47" i="289"/>
  <c r="C60" i="289"/>
  <c r="AI56" i="289"/>
  <c r="H59" i="289"/>
  <c r="AI59" i="289"/>
  <c r="C70" i="289"/>
  <c r="AI68" i="289"/>
  <c r="H72" i="289"/>
  <c r="AI69" i="289"/>
  <c r="C17" i="290"/>
  <c r="AI13" i="290"/>
  <c r="H14" i="290"/>
  <c r="AI14" i="290"/>
  <c r="C27" i="290"/>
  <c r="AI23" i="290"/>
  <c r="H26" i="290"/>
  <c r="AI26" i="290"/>
  <c r="C39" i="290"/>
  <c r="AI35" i="290"/>
  <c r="H39" i="290"/>
  <c r="AI36" i="290"/>
  <c r="C49" i="290"/>
  <c r="AI45" i="290"/>
  <c r="H48" i="290"/>
  <c r="AI48" i="290"/>
  <c r="C61" i="290"/>
  <c r="AI57" i="290"/>
  <c r="H58" i="290"/>
  <c r="AI58" i="290"/>
  <c r="C69" i="290"/>
  <c r="AI67" i="290"/>
  <c r="H71" i="290"/>
  <c r="AI70" i="290"/>
  <c r="C16" i="291"/>
  <c r="AI12" i="291"/>
  <c r="H16" i="291"/>
  <c r="AI15" i="291"/>
  <c r="C28" i="291"/>
  <c r="AI24" i="291"/>
  <c r="H25" i="291"/>
  <c r="AI25" i="291"/>
  <c r="C38" i="291"/>
  <c r="AI34" i="291"/>
  <c r="H37" i="291"/>
  <c r="AI37" i="291"/>
  <c r="C50" i="291"/>
  <c r="AI46" i="291"/>
  <c r="AT47" i="291"/>
  <c r="AP44" i="291"/>
  <c r="C60" i="291"/>
  <c r="AI56" i="291"/>
  <c r="H60" i="291"/>
  <c r="AI59" i="291"/>
  <c r="C72" i="291"/>
  <c r="AI68" i="291"/>
  <c r="AT69" i="291"/>
  <c r="AP66" i="291"/>
  <c r="C15" i="292"/>
  <c r="AI13" i="292"/>
  <c r="H17" i="292"/>
  <c r="AI14" i="292"/>
  <c r="C25" i="292"/>
  <c r="AI23" i="292"/>
  <c r="H27" i="292"/>
  <c r="AI26" i="292"/>
  <c r="C39" i="292"/>
  <c r="AI35" i="292"/>
  <c r="AT36" i="292"/>
  <c r="AP33" i="292"/>
  <c r="C49" i="292"/>
  <c r="AI45" i="292"/>
  <c r="H49" i="292"/>
  <c r="AI48" i="292"/>
  <c r="C61" i="292"/>
  <c r="AI57" i="292"/>
  <c r="H61" i="292"/>
  <c r="AI58" i="292"/>
  <c r="C71" i="292"/>
  <c r="AI67" i="292"/>
  <c r="AT70" i="292"/>
  <c r="AQ66" i="292"/>
  <c r="C16" i="293"/>
  <c r="AI12" i="293"/>
  <c r="H16" i="293"/>
  <c r="AI15" i="293"/>
  <c r="C28" i="293"/>
  <c r="AI24" i="293"/>
  <c r="H25" i="293"/>
  <c r="AI25" i="293"/>
  <c r="C38" i="293"/>
  <c r="AI34" i="293"/>
  <c r="H37" i="293"/>
  <c r="AI37" i="293"/>
  <c r="C50" i="293"/>
  <c r="AI46" i="293"/>
  <c r="AT47" i="293"/>
  <c r="AP44" i="293"/>
  <c r="C60" i="293"/>
  <c r="AI56" i="293"/>
  <c r="H60" i="293"/>
  <c r="AI59" i="293"/>
  <c r="C72" i="293"/>
  <c r="AI68" i="293"/>
  <c r="AT69" i="293"/>
  <c r="AP66" i="293"/>
  <c r="C15" i="294"/>
  <c r="AI13" i="294"/>
  <c r="H17" i="294"/>
  <c r="AI14" i="294"/>
  <c r="C27" i="294"/>
  <c r="AI23" i="294"/>
  <c r="H27" i="294"/>
  <c r="AI26" i="294"/>
  <c r="C39" i="294"/>
  <c r="AI35" i="294"/>
  <c r="H39" i="294"/>
  <c r="AI36" i="294"/>
  <c r="C49" i="294"/>
  <c r="AI45" i="294"/>
  <c r="H48" i="294"/>
  <c r="AI48" i="294"/>
  <c r="C61" i="294"/>
  <c r="AI57" i="294"/>
  <c r="H58" i="294"/>
  <c r="AI58" i="294"/>
  <c r="C71" i="294"/>
  <c r="AI67" i="294"/>
  <c r="H71" i="294"/>
  <c r="AI70" i="294"/>
  <c r="C16" i="295"/>
  <c r="AI12" i="295"/>
  <c r="H16" i="295"/>
  <c r="AI15" i="295"/>
  <c r="C28" i="295"/>
  <c r="AI24" i="295"/>
  <c r="H25" i="295"/>
  <c r="AI25" i="295"/>
  <c r="C38" i="295"/>
  <c r="AI34" i="295"/>
  <c r="H37" i="295"/>
  <c r="AI37" i="295"/>
  <c r="C50" i="295"/>
  <c r="AI46" i="295"/>
  <c r="AT47" i="295"/>
  <c r="AP44" i="295"/>
  <c r="C60" i="295"/>
  <c r="AI56" i="295"/>
  <c r="H60" i="295"/>
  <c r="AI59" i="295"/>
  <c r="C72" i="295"/>
  <c r="AI68" i="295"/>
  <c r="AT69" i="295"/>
  <c r="AP66" i="295"/>
  <c r="C15" i="296"/>
  <c r="AI13" i="296"/>
  <c r="H17" i="296"/>
  <c r="AI14" i="296"/>
  <c r="C25" i="296"/>
  <c r="AI23" i="296"/>
  <c r="H27" i="296"/>
  <c r="AI26" i="296"/>
  <c r="AO33" i="296"/>
  <c r="AT35" i="296"/>
  <c r="AT36" i="296"/>
  <c r="AP33" i="296"/>
  <c r="C49" i="296"/>
  <c r="AI45" i="296"/>
  <c r="H48" i="296"/>
  <c r="AI48" i="296"/>
  <c r="C61" i="296"/>
  <c r="AI57" i="296"/>
  <c r="H58" i="296"/>
  <c r="AI58" i="296"/>
  <c r="C69" i="296"/>
  <c r="AI67" i="296"/>
  <c r="H71" i="296"/>
  <c r="AI70" i="296"/>
  <c r="C16" i="297"/>
  <c r="AI12" i="297"/>
  <c r="AT15" i="297"/>
  <c r="AQ11" i="297"/>
  <c r="C26" i="297"/>
  <c r="AI24" i="297"/>
  <c r="H28" i="297"/>
  <c r="AI25" i="297"/>
  <c r="C36" i="297"/>
  <c r="AI34" i="297"/>
  <c r="H38" i="297"/>
  <c r="AI37" i="297"/>
  <c r="C48" i="297"/>
  <c r="AI46" i="297"/>
  <c r="H50" i="297"/>
  <c r="AI47" i="297"/>
  <c r="C60" i="297"/>
  <c r="AI56" i="297"/>
  <c r="H59" i="297"/>
  <c r="AI59" i="297"/>
  <c r="C70" i="297"/>
  <c r="AI68" i="297"/>
  <c r="H72" i="297"/>
  <c r="AI69" i="297"/>
  <c r="C17" i="298"/>
  <c r="AI13" i="298"/>
  <c r="H14" i="298"/>
  <c r="AI14" i="298"/>
  <c r="C27" i="298"/>
  <c r="AI23" i="298"/>
  <c r="H26" i="298"/>
  <c r="AI26" i="298"/>
  <c r="C39" i="298"/>
  <c r="AI35" i="298"/>
  <c r="H39" i="298"/>
  <c r="AI36" i="298"/>
  <c r="C49" i="298"/>
  <c r="AI45" i="298"/>
  <c r="H48" i="298"/>
  <c r="AI48" i="298"/>
  <c r="C61" i="298"/>
  <c r="AI57" i="298"/>
  <c r="H58" i="298"/>
  <c r="AI58" i="298"/>
  <c r="C69" i="298"/>
  <c r="AI67" i="298"/>
  <c r="H71" i="298"/>
  <c r="AI70" i="298"/>
  <c r="C16" i="299"/>
  <c r="AI12" i="299"/>
  <c r="AT15" i="299"/>
  <c r="AQ11" i="299"/>
  <c r="C26" i="299"/>
  <c r="AI24" i="299"/>
  <c r="H28" i="299"/>
  <c r="AI25" i="299"/>
  <c r="C36" i="299"/>
  <c r="AI34" i="299"/>
  <c r="H38" i="299"/>
  <c r="AI37" i="299"/>
  <c r="C48" i="299"/>
  <c r="AI46" i="299"/>
  <c r="H50" i="299"/>
  <c r="AI47" i="299"/>
  <c r="C60" i="299"/>
  <c r="AI56" i="299"/>
  <c r="H59" i="299"/>
  <c r="AI59" i="299"/>
  <c r="C70" i="299"/>
  <c r="AI68" i="299"/>
  <c r="H72" i="299"/>
  <c r="AI69" i="299"/>
  <c r="C17" i="300"/>
  <c r="AI13" i="300"/>
  <c r="H14" i="300"/>
  <c r="AI14" i="300"/>
  <c r="C27" i="300"/>
  <c r="AI23" i="300"/>
  <c r="H26" i="300"/>
  <c r="AI26" i="300"/>
  <c r="C39" i="300"/>
  <c r="AI35" i="300"/>
  <c r="H39" i="300"/>
  <c r="AI36" i="300"/>
  <c r="C49" i="300"/>
  <c r="AI45" i="300"/>
  <c r="H48" i="300"/>
  <c r="AI48" i="300"/>
  <c r="C61" i="300"/>
  <c r="AI57" i="300"/>
  <c r="H58" i="300"/>
  <c r="AI58" i="300"/>
  <c r="C69" i="300"/>
  <c r="AI67" i="300"/>
  <c r="H71" i="300"/>
  <c r="AI70" i="300"/>
  <c r="C16" i="301"/>
  <c r="AI12" i="301"/>
  <c r="H16" i="301"/>
  <c r="AI15" i="301"/>
  <c r="C28" i="301"/>
  <c r="AI24" i="301"/>
  <c r="H25" i="301"/>
  <c r="AI25" i="301"/>
  <c r="C38" i="301"/>
  <c r="AI34" i="301"/>
  <c r="H37" i="301"/>
  <c r="AI37" i="301"/>
  <c r="C50" i="301"/>
  <c r="AI46" i="301"/>
  <c r="AT47" i="301"/>
  <c r="AP44" i="301"/>
  <c r="C60" i="301"/>
  <c r="AI56" i="301"/>
  <c r="H60" i="301"/>
  <c r="AI59" i="301"/>
  <c r="C72" i="301"/>
  <c r="AI68" i="301"/>
  <c r="AT69" i="301"/>
  <c r="AP66" i="301"/>
  <c r="C15" i="302"/>
  <c r="AI13" i="302"/>
  <c r="H17" i="302"/>
  <c r="AI14" i="302"/>
  <c r="C25" i="302"/>
  <c r="AI23" i="302"/>
  <c r="H27" i="302"/>
  <c r="AI26" i="302"/>
  <c r="C39" i="302"/>
  <c r="AI35" i="302"/>
  <c r="AT36" i="302"/>
  <c r="AP33" i="302"/>
  <c r="C49" i="302"/>
  <c r="AI45" i="302"/>
  <c r="H49" i="302"/>
  <c r="AI48" i="302"/>
  <c r="C61" i="302"/>
  <c r="AI57" i="302"/>
  <c r="H61" i="302"/>
  <c r="AI58" i="302"/>
  <c r="C71" i="302"/>
  <c r="AI67" i="302"/>
  <c r="AT70" i="302"/>
  <c r="AQ66" i="302"/>
  <c r="C16" i="303"/>
  <c r="AI12" i="303"/>
  <c r="AT14" i="303"/>
  <c r="AP11" i="303"/>
  <c r="C25" i="303"/>
  <c r="AI23" i="303"/>
  <c r="H27" i="303"/>
  <c r="AI26" i="303"/>
  <c r="C39" i="303"/>
  <c r="AI35" i="303"/>
  <c r="AT36" i="303"/>
  <c r="AP33" i="303"/>
  <c r="C49" i="303"/>
  <c r="AI45" i="303"/>
  <c r="H49" i="303"/>
  <c r="AI48" i="303"/>
  <c r="AT57" i="303"/>
  <c r="AO55" i="303"/>
  <c r="AT58" i="303"/>
  <c r="AP55" i="303"/>
  <c r="C69" i="303"/>
  <c r="AI67" i="303"/>
  <c r="H71" i="303"/>
  <c r="AI70" i="303"/>
  <c r="C16" i="304"/>
  <c r="AI12" i="304"/>
  <c r="AT15" i="304"/>
  <c r="AQ11" i="304"/>
  <c r="AT24" i="304"/>
  <c r="AO22" i="304"/>
  <c r="AT25" i="304"/>
  <c r="AP22" i="304"/>
  <c r="C36" i="304"/>
  <c r="AI34" i="304"/>
  <c r="H38" i="304"/>
  <c r="AI37" i="304"/>
  <c r="AT46" i="304"/>
  <c r="AO44" i="304"/>
  <c r="AT47" i="304"/>
  <c r="AP44" i="304"/>
  <c r="C60" i="304"/>
  <c r="AI56" i="304"/>
  <c r="H60" i="304"/>
  <c r="AI59" i="304"/>
  <c r="AT68" i="304"/>
  <c r="AO66" i="304"/>
  <c r="H72" i="304"/>
  <c r="AI69" i="304"/>
  <c r="C16" i="250"/>
  <c r="AI12" i="250"/>
  <c r="H16" i="250"/>
  <c r="AI15" i="250"/>
  <c r="C27" i="250"/>
  <c r="AI23" i="250"/>
  <c r="H27" i="250"/>
  <c r="AI26" i="250"/>
  <c r="C36" i="250"/>
  <c r="AI34" i="250"/>
  <c r="H38" i="250"/>
  <c r="AI37" i="250"/>
  <c r="C49" i="250"/>
  <c r="AI45" i="250"/>
  <c r="H49" i="250"/>
  <c r="AI48" i="250"/>
  <c r="C60" i="250"/>
  <c r="AI56" i="250"/>
  <c r="H60" i="250"/>
  <c r="AI59" i="250"/>
  <c r="C71" i="250"/>
  <c r="AI67" i="250"/>
  <c r="H71" i="250"/>
  <c r="AI70" i="250"/>
  <c r="C15" i="257"/>
  <c r="AI13" i="257"/>
  <c r="H17" i="257"/>
  <c r="AI14" i="257"/>
  <c r="AT24" i="257"/>
  <c r="AO22" i="257"/>
  <c r="AT25" i="257"/>
  <c r="AP22" i="257"/>
  <c r="C39" i="257"/>
  <c r="AI35" i="257"/>
  <c r="AT36" i="257"/>
  <c r="AP33" i="257"/>
  <c r="AT46" i="257"/>
  <c r="AO44" i="257"/>
  <c r="H50" i="257"/>
  <c r="AI47" i="257"/>
  <c r="C61" i="257"/>
  <c r="AI57" i="257"/>
  <c r="H58" i="257"/>
  <c r="AI58" i="257"/>
  <c r="AO66" i="257"/>
  <c r="AT68" i="257"/>
  <c r="AT69" i="257"/>
  <c r="AP66" i="257"/>
  <c r="AT12" i="258"/>
  <c r="AN11" i="258"/>
  <c r="AT15" i="258"/>
  <c r="AQ11" i="258"/>
  <c r="C25" i="258"/>
  <c r="AI23" i="258"/>
  <c r="H27" i="258"/>
  <c r="AI26" i="258"/>
  <c r="C36" i="258"/>
  <c r="AI34" i="258"/>
  <c r="H38" i="258"/>
  <c r="AI37" i="258"/>
  <c r="C49" i="258"/>
  <c r="AI45" i="258"/>
  <c r="H49" i="258"/>
  <c r="AI48" i="258"/>
  <c r="C60" i="258"/>
  <c r="AI56" i="258"/>
  <c r="AT59" i="258"/>
  <c r="AQ55" i="258"/>
  <c r="C69" i="258"/>
  <c r="AI67" i="258"/>
  <c r="H71" i="258"/>
  <c r="AI70" i="258"/>
  <c r="C15" i="259"/>
  <c r="AI13" i="259"/>
  <c r="H17" i="259"/>
  <c r="AI14" i="259"/>
  <c r="AT24" i="259"/>
  <c r="AO22" i="259"/>
  <c r="AT25" i="259"/>
  <c r="AP22" i="259"/>
  <c r="C39" i="259"/>
  <c r="AI35" i="259"/>
  <c r="AT36" i="259"/>
  <c r="AP33" i="259"/>
  <c r="AT46" i="259"/>
  <c r="AO44" i="259"/>
  <c r="AT47" i="259"/>
  <c r="AP44" i="259"/>
  <c r="C61" i="259"/>
  <c r="AI57" i="259"/>
  <c r="H58" i="259"/>
  <c r="AI58" i="259"/>
  <c r="AT68" i="259"/>
  <c r="AO66" i="259"/>
  <c r="AT69" i="259"/>
  <c r="AP66" i="259"/>
  <c r="C16" i="260"/>
  <c r="AI12" i="260"/>
  <c r="H16" i="260"/>
  <c r="AI15" i="260"/>
  <c r="C27" i="260"/>
  <c r="AI23" i="260"/>
  <c r="H26" i="260"/>
  <c r="AI26" i="260"/>
  <c r="C38" i="260"/>
  <c r="AI34" i="260"/>
  <c r="H37" i="260"/>
  <c r="AI37" i="260"/>
  <c r="C49" i="260"/>
  <c r="AI45" i="260"/>
  <c r="H48" i="260"/>
  <c r="AI48" i="260"/>
  <c r="C60" i="260"/>
  <c r="AI56" i="260"/>
  <c r="H60" i="260"/>
  <c r="AI59" i="260"/>
  <c r="C69" i="260"/>
  <c r="AI67" i="260"/>
  <c r="H71" i="260"/>
  <c r="AI70" i="260"/>
  <c r="C15" i="261"/>
  <c r="AI13" i="261"/>
  <c r="H17" i="261"/>
  <c r="AI14" i="261"/>
  <c r="C26" i="261"/>
  <c r="AI24" i="261"/>
  <c r="H28" i="261"/>
  <c r="AI25" i="261"/>
  <c r="C39" i="261"/>
  <c r="AI35" i="261"/>
  <c r="AT36" i="261"/>
  <c r="AP33" i="261"/>
  <c r="C48" i="261"/>
  <c r="AI46" i="261"/>
  <c r="H50" i="261"/>
  <c r="AI47" i="261"/>
  <c r="C61" i="261"/>
  <c r="AI57" i="261"/>
  <c r="H61" i="261"/>
  <c r="AI58" i="261"/>
  <c r="C70" i="261"/>
  <c r="AI68" i="261"/>
  <c r="H72" i="261"/>
  <c r="AI69" i="261"/>
  <c r="C16" i="262"/>
  <c r="AI12" i="262"/>
  <c r="AT15" i="262"/>
  <c r="AQ11" i="262"/>
  <c r="C25" i="262"/>
  <c r="AI23" i="262"/>
  <c r="H27" i="262"/>
  <c r="AI26" i="262"/>
  <c r="C36" i="262"/>
  <c r="AI34" i="262"/>
  <c r="H38" i="262"/>
  <c r="AI37" i="262"/>
  <c r="C49" i="262"/>
  <c r="AI45" i="262"/>
  <c r="H49" i="262"/>
  <c r="AI48" i="262"/>
  <c r="C60" i="262"/>
  <c r="AI56" i="262"/>
  <c r="AT59" i="262"/>
  <c r="AQ55" i="262"/>
  <c r="C71" i="262"/>
  <c r="AI67" i="262"/>
  <c r="AT70" i="262"/>
  <c r="AQ66" i="262"/>
  <c r="C17" i="263"/>
  <c r="AI13" i="263"/>
  <c r="H14" i="263"/>
  <c r="AI14" i="263"/>
  <c r="AT24" i="263"/>
  <c r="AO22" i="263"/>
  <c r="AT25" i="263"/>
  <c r="AP22" i="263"/>
  <c r="C39" i="263"/>
  <c r="AI35" i="263"/>
  <c r="AT36" i="263"/>
  <c r="AP33" i="263"/>
  <c r="AT46" i="263"/>
  <c r="AO44" i="263"/>
  <c r="AT47" i="263"/>
  <c r="AP44" i="263"/>
  <c r="C61" i="263"/>
  <c r="AI57" i="263"/>
  <c r="H58" i="263"/>
  <c r="AI58" i="263"/>
  <c r="AT68" i="263"/>
  <c r="AO66" i="263"/>
  <c r="H72" i="263"/>
  <c r="AI69" i="263"/>
  <c r="C16" i="264"/>
  <c r="AI12" i="264"/>
  <c r="H16" i="264"/>
  <c r="AI15" i="264"/>
  <c r="AT23" i="264"/>
  <c r="AN22" i="264"/>
  <c r="AT26" i="264"/>
  <c r="AQ22" i="264"/>
  <c r="C38" i="264"/>
  <c r="AI34" i="264"/>
  <c r="H37" i="264"/>
  <c r="AI37" i="264"/>
  <c r="C49" i="264"/>
  <c r="AI45" i="264"/>
  <c r="AT48" i="264"/>
  <c r="AQ44" i="264"/>
  <c r="C60" i="264"/>
  <c r="AI56" i="264"/>
  <c r="H59" i="264"/>
  <c r="AI59" i="264"/>
  <c r="AT67" i="264"/>
  <c r="AN66" i="264"/>
  <c r="AT70" i="264"/>
  <c r="AQ66" i="264"/>
  <c r="C15" i="265"/>
  <c r="AI13" i="265"/>
  <c r="H17" i="265"/>
  <c r="AI14" i="265"/>
  <c r="AT24" i="265"/>
  <c r="AO22" i="265"/>
  <c r="AT25" i="265"/>
  <c r="AP22" i="265"/>
  <c r="C39" i="265"/>
  <c r="AI35" i="265"/>
  <c r="H39" i="265"/>
  <c r="AI36" i="265"/>
  <c r="AT46" i="265"/>
  <c r="AO44" i="265"/>
  <c r="AT47" i="265"/>
  <c r="AP44" i="265"/>
  <c r="C61" i="265"/>
  <c r="AI57" i="265"/>
  <c r="H61" i="265"/>
  <c r="AI58" i="265"/>
  <c r="AT68" i="265"/>
  <c r="AO66" i="265"/>
  <c r="AT69" i="265"/>
  <c r="AP66" i="265"/>
  <c r="C16" i="266"/>
  <c r="AI12" i="266"/>
  <c r="AT15" i="266"/>
  <c r="AQ11" i="266"/>
  <c r="C26" i="266"/>
  <c r="AI24" i="266"/>
  <c r="H28" i="266"/>
  <c r="AI25" i="266"/>
  <c r="C36" i="266"/>
  <c r="AI34" i="266"/>
  <c r="H38" i="266"/>
  <c r="AI37" i="266"/>
  <c r="C48" i="266"/>
  <c r="AI46" i="266"/>
  <c r="H50" i="266"/>
  <c r="AI47" i="266"/>
  <c r="C60" i="266"/>
  <c r="AI56" i="266"/>
  <c r="H59" i="266"/>
  <c r="AI59" i="266"/>
  <c r="C70" i="266"/>
  <c r="AI68" i="266"/>
  <c r="H72" i="266"/>
  <c r="AI69" i="266"/>
  <c r="C17" i="267"/>
  <c r="AI13" i="267"/>
  <c r="H14" i="267"/>
  <c r="AI14" i="267"/>
  <c r="C27" i="267"/>
  <c r="AI23" i="267"/>
  <c r="H26" i="267"/>
  <c r="AI26" i="267"/>
  <c r="AT35" i="267"/>
  <c r="AO33" i="267"/>
  <c r="AT36" i="267"/>
  <c r="AP33" i="267"/>
  <c r="C49" i="267"/>
  <c r="AI45" i="267"/>
  <c r="H49" i="267"/>
  <c r="AI48" i="267"/>
  <c r="C61" i="267"/>
  <c r="AI57" i="267"/>
  <c r="H61" i="267"/>
  <c r="AI58" i="267"/>
  <c r="C71" i="267"/>
  <c r="AI67" i="267"/>
  <c r="AT70" i="267"/>
  <c r="AQ66" i="267"/>
  <c r="C16" i="268"/>
  <c r="AI12" i="268"/>
  <c r="H16" i="268"/>
  <c r="AI15" i="268"/>
  <c r="C28" i="268"/>
  <c r="AI24" i="268"/>
  <c r="H25" i="268"/>
  <c r="AI25" i="268"/>
  <c r="C38" i="268"/>
  <c r="AI34" i="268"/>
  <c r="H37" i="268"/>
  <c r="AI37" i="268"/>
  <c r="C50" i="268"/>
  <c r="AI46" i="268"/>
  <c r="AT47" i="268"/>
  <c r="AP44" i="268"/>
  <c r="C60" i="268"/>
  <c r="AI56" i="268"/>
  <c r="H60" i="268"/>
  <c r="AI59" i="268"/>
  <c r="C72" i="268"/>
  <c r="AI68" i="268"/>
  <c r="AT69" i="268"/>
  <c r="AP66" i="268"/>
  <c r="C15" i="269"/>
  <c r="AI13" i="269"/>
  <c r="H17" i="269"/>
  <c r="AI14" i="269"/>
  <c r="C25" i="269"/>
  <c r="AI23" i="269"/>
  <c r="H27" i="269"/>
  <c r="AI26" i="269"/>
  <c r="C39" i="269"/>
  <c r="AI35" i="269"/>
  <c r="AT36" i="269"/>
  <c r="AP33" i="269"/>
  <c r="C49" i="269"/>
  <c r="AI45" i="269"/>
  <c r="H49" i="269"/>
  <c r="AI48" i="269"/>
  <c r="C61" i="269"/>
  <c r="AI57" i="269"/>
  <c r="H61" i="269"/>
  <c r="AI58" i="269"/>
  <c r="C71" i="269"/>
  <c r="AI67" i="269"/>
  <c r="AT70" i="269"/>
  <c r="AQ66" i="269"/>
  <c r="C16" i="270"/>
  <c r="AI12" i="270"/>
  <c r="H16" i="270"/>
  <c r="AI15" i="270"/>
  <c r="C28" i="270"/>
  <c r="AI24" i="270"/>
  <c r="H25" i="270"/>
  <c r="AI25" i="270"/>
  <c r="C38" i="270"/>
  <c r="AI34" i="270"/>
  <c r="H37" i="270"/>
  <c r="AI37" i="270"/>
  <c r="C50" i="270"/>
  <c r="AI46" i="270"/>
  <c r="AT47" i="270"/>
  <c r="AP44" i="270"/>
  <c r="C60" i="270"/>
  <c r="AI56" i="270"/>
  <c r="H60" i="270"/>
  <c r="AI59" i="270"/>
  <c r="C72" i="270"/>
  <c r="AI68" i="270"/>
  <c r="AT69" i="270"/>
  <c r="AP66" i="270"/>
  <c r="C15" i="271"/>
  <c r="AI13" i="271"/>
  <c r="H17" i="271"/>
  <c r="AI14" i="271"/>
  <c r="C25" i="271"/>
  <c r="AI23" i="271"/>
  <c r="H27" i="271"/>
  <c r="AI26" i="271"/>
  <c r="C39" i="271"/>
  <c r="AI35" i="271"/>
  <c r="AT36" i="271"/>
  <c r="AP33" i="271"/>
  <c r="C49" i="271"/>
  <c r="AI45" i="271"/>
  <c r="H49" i="271"/>
  <c r="AI48" i="271"/>
  <c r="C61" i="271"/>
  <c r="AI57" i="271"/>
  <c r="H61" i="271"/>
  <c r="AI58" i="271"/>
  <c r="C71" i="271"/>
  <c r="AI67" i="271"/>
  <c r="H71" i="271"/>
  <c r="AI70" i="271"/>
  <c r="C16" i="272"/>
  <c r="AI12" i="272"/>
  <c r="AT15" i="272"/>
  <c r="AQ11" i="272"/>
  <c r="C26" i="272"/>
  <c r="AI24" i="272"/>
  <c r="H28" i="272"/>
  <c r="AI25" i="272"/>
  <c r="C36" i="272"/>
  <c r="AI34" i="272"/>
  <c r="H38" i="272"/>
  <c r="AI37" i="272"/>
  <c r="C48" i="272"/>
  <c r="AI46" i="272"/>
  <c r="H50" i="272"/>
  <c r="AI47" i="272"/>
  <c r="C60" i="272"/>
  <c r="AI56" i="272"/>
  <c r="H59" i="272"/>
  <c r="AI59" i="272"/>
  <c r="C70" i="272"/>
  <c r="AI68" i="272"/>
  <c r="H72" i="272"/>
  <c r="AI69" i="272"/>
  <c r="C15" i="273"/>
  <c r="AI13" i="273"/>
  <c r="H17" i="273"/>
  <c r="AI14" i="273"/>
  <c r="C25" i="273"/>
  <c r="AI23" i="273"/>
  <c r="H27" i="273"/>
  <c r="AI26" i="273"/>
  <c r="C39" i="273"/>
  <c r="AI35" i="273"/>
  <c r="AT36" i="273"/>
  <c r="AP33" i="273"/>
  <c r="C49" i="273"/>
  <c r="AI45" i="273"/>
  <c r="H49" i="273"/>
  <c r="AI48" i="273"/>
  <c r="C61" i="273"/>
  <c r="AI57" i="273"/>
  <c r="H61" i="273"/>
  <c r="AI58" i="273"/>
  <c r="C71" i="273"/>
  <c r="AI67" i="273"/>
  <c r="AT70" i="273"/>
  <c r="AQ66" i="273"/>
  <c r="C16" i="274"/>
  <c r="AI12" i="274"/>
  <c r="AT14" i="274"/>
  <c r="AP11" i="274"/>
  <c r="C25" i="274"/>
  <c r="AI23" i="274"/>
  <c r="H27" i="274"/>
  <c r="AI26" i="274"/>
  <c r="C39" i="274"/>
  <c r="AI35" i="274"/>
  <c r="AT36" i="274"/>
  <c r="AP33" i="274"/>
  <c r="C49" i="274"/>
  <c r="AI45" i="274"/>
  <c r="H49" i="274"/>
  <c r="AI48" i="274"/>
  <c r="AT57" i="274"/>
  <c r="AO55" i="274"/>
  <c r="AT58" i="274"/>
  <c r="AP55" i="274"/>
  <c r="C71" i="274"/>
  <c r="AI67" i="274"/>
  <c r="AT70" i="274"/>
  <c r="AQ66" i="274"/>
  <c r="C16" i="275"/>
  <c r="AI12" i="275"/>
  <c r="H16" i="275"/>
  <c r="AI15" i="275"/>
  <c r="AO22" i="275"/>
  <c r="AT24" i="275"/>
  <c r="AT25" i="275"/>
  <c r="AP22" i="275"/>
  <c r="C38" i="275"/>
  <c r="AI34" i="275"/>
  <c r="H37" i="275"/>
  <c r="AI37" i="275"/>
  <c r="AT46" i="275"/>
  <c r="AO44" i="275"/>
  <c r="AT47" i="275"/>
  <c r="AP44" i="275"/>
  <c r="C60" i="275"/>
  <c r="AI56" i="275"/>
  <c r="H59" i="275"/>
  <c r="AI59" i="275"/>
  <c r="AT68" i="275"/>
  <c r="AO66" i="275"/>
  <c r="AT69" i="275"/>
  <c r="AP66" i="275"/>
  <c r="C17" i="276"/>
  <c r="AI13" i="276"/>
  <c r="H14" i="276"/>
  <c r="AI14" i="276"/>
  <c r="C27" i="276"/>
  <c r="AI23" i="276"/>
  <c r="H26" i="276"/>
  <c r="AI26" i="276"/>
  <c r="AT35" i="276"/>
  <c r="AO33" i="276"/>
  <c r="H37" i="276"/>
  <c r="AI37" i="276"/>
  <c r="C50" i="276"/>
  <c r="AI46" i="276"/>
  <c r="AT47" i="276"/>
  <c r="AP44" i="276"/>
  <c r="C60" i="276"/>
  <c r="AI56" i="276"/>
  <c r="H60" i="276"/>
  <c r="AI59" i="276"/>
  <c r="C72" i="276"/>
  <c r="AI68" i="276"/>
  <c r="AT69" i="276"/>
  <c r="AP66" i="276"/>
  <c r="C15" i="277"/>
  <c r="AI13" i="277"/>
  <c r="H17" i="277"/>
  <c r="AI14" i="277"/>
  <c r="C25" i="277"/>
  <c r="AI23" i="277"/>
  <c r="H27" i="277"/>
  <c r="AI26" i="277"/>
  <c r="C39" i="277"/>
  <c r="AI35" i="277"/>
  <c r="AT36" i="277"/>
  <c r="AP33" i="277"/>
  <c r="C49" i="277"/>
  <c r="AI45" i="277"/>
  <c r="H49" i="277"/>
  <c r="AI48" i="277"/>
  <c r="C61" i="277"/>
  <c r="AI57" i="277"/>
  <c r="H61" i="277"/>
  <c r="AI58" i="277"/>
  <c r="C71" i="277"/>
  <c r="AI67" i="277"/>
  <c r="AT70" i="277"/>
  <c r="AQ66" i="277"/>
  <c r="C16" i="278"/>
  <c r="AI12" i="278"/>
  <c r="H16" i="278"/>
  <c r="AI15" i="278"/>
  <c r="C28" i="278"/>
  <c r="AI24" i="278"/>
  <c r="H25" i="278"/>
  <c r="AI25" i="278"/>
  <c r="C38" i="278"/>
  <c r="AI34" i="278"/>
  <c r="H37" i="278"/>
  <c r="AI37" i="278"/>
  <c r="C50" i="278"/>
  <c r="AI46" i="278"/>
  <c r="AT47" i="278"/>
  <c r="AP44" i="278"/>
  <c r="C60" i="278"/>
  <c r="AI56" i="278"/>
  <c r="H60" i="278"/>
  <c r="AI59" i="278"/>
  <c r="C72" i="278"/>
  <c r="AI68" i="278"/>
  <c r="AT69" i="278"/>
  <c r="AP66" i="278"/>
  <c r="C15" i="279"/>
  <c r="AI13" i="279"/>
  <c r="H17" i="279"/>
  <c r="AI14" i="279"/>
  <c r="C25" i="279"/>
  <c r="AI23" i="279"/>
  <c r="H27" i="279"/>
  <c r="AI26" i="279"/>
  <c r="C39" i="279"/>
  <c r="AI35" i="279"/>
  <c r="AT36" i="279"/>
  <c r="AP33" i="279"/>
  <c r="C49" i="279"/>
  <c r="AI45" i="279"/>
  <c r="H49" i="279"/>
  <c r="AI48" i="279"/>
  <c r="C61" i="279"/>
  <c r="AI57" i="279"/>
  <c r="H61" i="279"/>
  <c r="AI58" i="279"/>
  <c r="C71" i="279"/>
  <c r="AI67" i="279"/>
  <c r="AT70" i="279"/>
  <c r="AQ66" i="279"/>
  <c r="C16" i="280"/>
  <c r="AI12" i="280"/>
  <c r="H16" i="280"/>
  <c r="AI15" i="280"/>
  <c r="C28" i="280"/>
  <c r="AI24" i="280"/>
  <c r="H25" i="280"/>
  <c r="AI25" i="280"/>
  <c r="C38" i="280"/>
  <c r="AI34" i="280"/>
  <c r="H37" i="280"/>
  <c r="AI37" i="280"/>
  <c r="C50" i="280"/>
  <c r="AI46" i="280"/>
  <c r="AT47" i="280"/>
  <c r="AP44" i="280"/>
  <c r="C60" i="280"/>
  <c r="AI56" i="280"/>
  <c r="H60" i="280"/>
  <c r="AI59" i="280"/>
  <c r="C72" i="280"/>
  <c r="AI68" i="280"/>
  <c r="H72" i="280"/>
  <c r="AI69" i="280"/>
  <c r="C15" i="281"/>
  <c r="AI13" i="281"/>
  <c r="H17" i="281"/>
  <c r="AI14" i="281"/>
  <c r="C25" i="281"/>
  <c r="AI23" i="281"/>
  <c r="H27" i="281"/>
  <c r="AI26" i="281"/>
  <c r="C39" i="281"/>
  <c r="AI35" i="281"/>
  <c r="AT36" i="281"/>
  <c r="AP33" i="281"/>
  <c r="C49" i="281"/>
  <c r="AI45" i="281"/>
  <c r="H49" i="281"/>
  <c r="AI48" i="281"/>
  <c r="C61" i="281"/>
  <c r="AI57" i="281"/>
  <c r="H61" i="281"/>
  <c r="AI58" i="281"/>
  <c r="C71" i="281"/>
  <c r="AI67" i="281"/>
  <c r="AT70" i="281"/>
  <c r="AQ66" i="281"/>
  <c r="C16" i="282"/>
  <c r="AI12" i="282"/>
  <c r="H16" i="282"/>
  <c r="AI15" i="282"/>
  <c r="C28" i="282"/>
  <c r="AI24" i="282"/>
  <c r="H25" i="282"/>
  <c r="AI25" i="282"/>
  <c r="C38" i="282"/>
  <c r="AI34" i="282"/>
  <c r="H37" i="282"/>
  <c r="AI37" i="282"/>
  <c r="C50" i="282"/>
  <c r="AI46" i="282"/>
  <c r="AT47" i="282"/>
  <c r="AP44" i="282"/>
  <c r="C60" i="282"/>
  <c r="AI56" i="282"/>
  <c r="H60" i="282"/>
  <c r="AI59" i="282"/>
  <c r="C72" i="282"/>
  <c r="AI68" i="282"/>
  <c r="AT69" i="282"/>
  <c r="AP66" i="282"/>
  <c r="AT13" i="283"/>
  <c r="AO11" i="283"/>
  <c r="H14" i="283"/>
  <c r="AI14" i="283"/>
  <c r="C25" i="283"/>
  <c r="AI23" i="283"/>
  <c r="H27" i="283"/>
  <c r="AI26" i="283"/>
  <c r="C39" i="283"/>
  <c r="AI35" i="283"/>
  <c r="AT36" i="283"/>
  <c r="AP33" i="283"/>
  <c r="C49" i="283"/>
  <c r="AI45" i="283"/>
  <c r="H49" i="283"/>
  <c r="AI48" i="283"/>
  <c r="AT57" i="283"/>
  <c r="AO55" i="283"/>
  <c r="H61" i="283"/>
  <c r="AI58" i="283"/>
  <c r="C69" i="283"/>
  <c r="AI67" i="283"/>
  <c r="H71" i="283"/>
  <c r="AI70" i="283"/>
  <c r="C16" i="284"/>
  <c r="AI12" i="284"/>
  <c r="AQ11" i="284"/>
  <c r="AT15" i="284"/>
  <c r="AO22" i="284"/>
  <c r="AT24" i="284"/>
  <c r="AT25" i="284"/>
  <c r="AP22" i="284"/>
  <c r="C36" i="284"/>
  <c r="AI34" i="284"/>
  <c r="H38" i="284"/>
  <c r="AI37" i="284"/>
  <c r="AT46" i="284"/>
  <c r="AO44" i="284"/>
  <c r="AT47" i="284"/>
  <c r="AP44" i="284"/>
  <c r="C60" i="284"/>
  <c r="AI56" i="284"/>
  <c r="H59" i="284"/>
  <c r="AI59" i="284"/>
  <c r="AT68" i="284"/>
  <c r="AO66" i="284"/>
  <c r="AT69" i="284"/>
  <c r="AP66" i="284"/>
  <c r="C17" i="285"/>
  <c r="AI13" i="285"/>
  <c r="H14" i="285"/>
  <c r="AI14" i="285"/>
  <c r="C27" i="285"/>
  <c r="AI23" i="285"/>
  <c r="H26" i="285"/>
  <c r="AI26" i="285"/>
  <c r="C39" i="285"/>
  <c r="AI35" i="285"/>
  <c r="H39" i="285"/>
  <c r="AI36" i="285"/>
  <c r="C49" i="285"/>
  <c r="AI45" i="285"/>
  <c r="H48" i="285"/>
  <c r="AI48" i="285"/>
  <c r="C61" i="285"/>
  <c r="AI57" i="285"/>
  <c r="H58" i="285"/>
  <c r="AI58" i="285"/>
  <c r="C69" i="285"/>
  <c r="AI67" i="285"/>
  <c r="H71" i="285"/>
  <c r="AI70" i="285"/>
  <c r="C16" i="286"/>
  <c r="AI12" i="286"/>
  <c r="AT15" i="286"/>
  <c r="AQ11" i="286"/>
  <c r="C26" i="286"/>
  <c r="AI24" i="286"/>
  <c r="H28" i="286"/>
  <c r="AI25" i="286"/>
  <c r="C38" i="286"/>
  <c r="AI34" i="286"/>
  <c r="H39" i="286"/>
  <c r="AI36" i="286"/>
  <c r="C49" i="286"/>
  <c r="AI45" i="286"/>
  <c r="H48" i="286"/>
  <c r="AI48" i="286"/>
  <c r="C61" i="286"/>
  <c r="AI57" i="286"/>
  <c r="H58" i="286"/>
  <c r="AI58" i="286"/>
  <c r="C69" i="286"/>
  <c r="AI67" i="286"/>
  <c r="H71" i="286"/>
  <c r="AI70" i="286"/>
  <c r="C16" i="287"/>
  <c r="AI12" i="287"/>
  <c r="AT15" i="287"/>
  <c r="AQ11" i="287"/>
  <c r="C26" i="287"/>
  <c r="AI24" i="287"/>
  <c r="H28" i="287"/>
  <c r="AI25" i="287"/>
  <c r="C36" i="287"/>
  <c r="AI34" i="287"/>
  <c r="H38" i="287"/>
  <c r="AI37" i="287"/>
  <c r="C48" i="287"/>
  <c r="AI46" i="287"/>
  <c r="H50" i="287"/>
  <c r="AI47" i="287"/>
  <c r="C60" i="287"/>
  <c r="AI56" i="287"/>
  <c r="H59" i="287"/>
  <c r="AI59" i="287"/>
  <c r="C70" i="287"/>
  <c r="AI68" i="287"/>
  <c r="H72" i="287"/>
  <c r="AI69" i="287"/>
  <c r="C17" i="288"/>
  <c r="AI13" i="288"/>
  <c r="H14" i="288"/>
  <c r="AI14" i="288"/>
  <c r="C27" i="288"/>
  <c r="AI23" i="288"/>
  <c r="H26" i="288"/>
  <c r="AI26" i="288"/>
  <c r="C39" i="288"/>
  <c r="AI35" i="288"/>
  <c r="H39" i="288"/>
  <c r="AI36" i="288"/>
  <c r="C49" i="288"/>
  <c r="AI45" i="288"/>
  <c r="H48" i="288"/>
  <c r="AI48" i="288"/>
  <c r="AT57" i="288"/>
  <c r="AO55" i="288"/>
  <c r="AT59" i="288"/>
  <c r="AQ55" i="288"/>
  <c r="C72" i="288"/>
  <c r="AI68" i="288"/>
  <c r="AT69" i="288"/>
  <c r="AP66" i="288"/>
  <c r="C15" i="289"/>
  <c r="AI13" i="289"/>
  <c r="H17" i="289"/>
  <c r="AI14" i="289"/>
  <c r="C25" i="289"/>
  <c r="AI23" i="289"/>
  <c r="H27" i="289"/>
  <c r="AI26" i="289"/>
  <c r="C39" i="289"/>
  <c r="AI35" i="289"/>
  <c r="AT36" i="289"/>
  <c r="AP33" i="289"/>
  <c r="C49" i="289"/>
  <c r="AI45" i="289"/>
  <c r="H49" i="289"/>
  <c r="AI48" i="289"/>
  <c r="C61" i="289"/>
  <c r="AI57" i="289"/>
  <c r="H61" i="289"/>
  <c r="AI58" i="289"/>
  <c r="C71" i="289"/>
  <c r="AI67" i="289"/>
  <c r="AT70" i="289"/>
  <c r="AQ66" i="289"/>
  <c r="C16" i="290"/>
  <c r="AI12" i="290"/>
  <c r="H16" i="290"/>
  <c r="AI15" i="290"/>
  <c r="C28" i="290"/>
  <c r="AI24" i="290"/>
  <c r="H25" i="290"/>
  <c r="AI25" i="290"/>
  <c r="C38" i="290"/>
  <c r="AI34" i="290"/>
  <c r="H37" i="290"/>
  <c r="AI37" i="290"/>
  <c r="C50" i="290"/>
  <c r="AI46" i="290"/>
  <c r="AT47" i="290"/>
  <c r="AP44" i="290"/>
  <c r="C60" i="290"/>
  <c r="AI56" i="290"/>
  <c r="H60" i="290"/>
  <c r="AI59" i="290"/>
  <c r="C72" i="290"/>
  <c r="AI68" i="290"/>
  <c r="AT69" i="290"/>
  <c r="AP66" i="290"/>
  <c r="C17" i="291"/>
  <c r="AI13" i="291"/>
  <c r="H14" i="291"/>
  <c r="AI14" i="291"/>
  <c r="C27" i="291"/>
  <c r="AI23" i="291"/>
  <c r="H26" i="291"/>
  <c r="AI26" i="291"/>
  <c r="C39" i="291"/>
  <c r="AI35" i="291"/>
  <c r="H39" i="291"/>
  <c r="AI36" i="291"/>
  <c r="C49" i="291"/>
  <c r="AI45" i="291"/>
  <c r="H48" i="291"/>
  <c r="AI48" i="291"/>
  <c r="C61" i="291"/>
  <c r="AI57" i="291"/>
  <c r="H58" i="291"/>
  <c r="AI58" i="291"/>
  <c r="C69" i="291"/>
  <c r="AI67" i="291"/>
  <c r="H71" i="291"/>
  <c r="AI70" i="291"/>
  <c r="C16" i="292"/>
  <c r="AI12" i="292"/>
  <c r="AT15" i="292"/>
  <c r="AQ11" i="292"/>
  <c r="C26" i="292"/>
  <c r="AI24" i="292"/>
  <c r="H28" i="292"/>
  <c r="AI25" i="292"/>
  <c r="C36" i="292"/>
  <c r="AI34" i="292"/>
  <c r="H38" i="292"/>
  <c r="AI37" i="292"/>
  <c r="C48" i="292"/>
  <c r="AI46" i="292"/>
  <c r="H50" i="292"/>
  <c r="AI47" i="292"/>
  <c r="C60" i="292"/>
  <c r="AI56" i="292"/>
  <c r="H59" i="292"/>
  <c r="AI59" i="292"/>
  <c r="C70" i="292"/>
  <c r="AI68" i="292"/>
  <c r="H72" i="292"/>
  <c r="AI69" i="292"/>
  <c r="C17" i="293"/>
  <c r="AI13" i="293"/>
  <c r="H17" i="293"/>
  <c r="AI14" i="293"/>
  <c r="C27" i="293"/>
  <c r="AI23" i="293"/>
  <c r="H26" i="293"/>
  <c r="AI26" i="293"/>
  <c r="C39" i="293"/>
  <c r="AI35" i="293"/>
  <c r="H39" i="293"/>
  <c r="AI36" i="293"/>
  <c r="C49" i="293"/>
  <c r="AI45" i="293"/>
  <c r="H48" i="293"/>
  <c r="AI48" i="293"/>
  <c r="C61" i="293"/>
  <c r="AI57" i="293"/>
  <c r="H58" i="293"/>
  <c r="AI58" i="293"/>
  <c r="C69" i="293"/>
  <c r="AI67" i="293"/>
  <c r="H71" i="293"/>
  <c r="AI70" i="293"/>
  <c r="C16" i="294"/>
  <c r="AI12" i="294"/>
  <c r="AT15" i="294"/>
  <c r="AQ11" i="294"/>
  <c r="C28" i="294"/>
  <c r="AI24" i="294"/>
  <c r="H28" i="294"/>
  <c r="AI25" i="294"/>
  <c r="C38" i="294"/>
  <c r="AI34" i="294"/>
  <c r="H37" i="294"/>
  <c r="AI37" i="294"/>
  <c r="C50" i="294"/>
  <c r="AI46" i="294"/>
  <c r="H50" i="294"/>
  <c r="AI47" i="294"/>
  <c r="C60" i="294"/>
  <c r="AI56" i="294"/>
  <c r="H60" i="294"/>
  <c r="AI59" i="294"/>
  <c r="C72" i="294"/>
  <c r="AI68" i="294"/>
  <c r="H72" i="294"/>
  <c r="AI69" i="294"/>
  <c r="C17" i="295"/>
  <c r="AI13" i="295"/>
  <c r="H14" i="295"/>
  <c r="AI14" i="295"/>
  <c r="C27" i="295"/>
  <c r="AI23" i="295"/>
  <c r="H26" i="295"/>
  <c r="AI26" i="295"/>
  <c r="C39" i="295"/>
  <c r="AI35" i="295"/>
  <c r="H39" i="295"/>
  <c r="AI36" i="295"/>
  <c r="C49" i="295"/>
  <c r="AI45" i="295"/>
  <c r="H48" i="295"/>
  <c r="AI48" i="295"/>
  <c r="C61" i="295"/>
  <c r="AI57" i="295"/>
  <c r="H58" i="295"/>
  <c r="AI58" i="295"/>
  <c r="C69" i="295"/>
  <c r="AI67" i="295"/>
  <c r="H71" i="295"/>
  <c r="AI70" i="295"/>
  <c r="C16" i="296"/>
  <c r="AI12" i="296"/>
  <c r="AQ11" i="296"/>
  <c r="AT15" i="296"/>
  <c r="C26" i="296"/>
  <c r="AI24" i="296"/>
  <c r="H28" i="296"/>
  <c r="AI25" i="296"/>
  <c r="AT34" i="296"/>
  <c r="AN33" i="296"/>
  <c r="AT37" i="296"/>
  <c r="AQ33" i="296"/>
  <c r="C50" i="296"/>
  <c r="AI46" i="296"/>
  <c r="AT47" i="296"/>
  <c r="AP44" i="296"/>
  <c r="C60" i="296"/>
  <c r="AI56" i="296"/>
  <c r="H60" i="296"/>
  <c r="AI59" i="296"/>
  <c r="C72" i="296"/>
  <c r="AI68" i="296"/>
  <c r="AT69" i="296"/>
  <c r="AP66" i="296"/>
  <c r="C15" i="297"/>
  <c r="AI13" i="297"/>
  <c r="H17" i="297"/>
  <c r="AI14" i="297"/>
  <c r="C25" i="297"/>
  <c r="AI23" i="297"/>
  <c r="H27" i="297"/>
  <c r="AI26" i="297"/>
  <c r="C39" i="297"/>
  <c r="AI35" i="297"/>
  <c r="AT36" i="297"/>
  <c r="AP33" i="297"/>
  <c r="C49" i="297"/>
  <c r="AI45" i="297"/>
  <c r="H49" i="297"/>
  <c r="AI48" i="297"/>
  <c r="C61" i="297"/>
  <c r="AI57" i="297"/>
  <c r="H61" i="297"/>
  <c r="AI58" i="297"/>
  <c r="C71" i="297"/>
  <c r="AI67" i="297"/>
  <c r="AT70" i="297"/>
  <c r="AQ66" i="297"/>
  <c r="C16" i="298"/>
  <c r="AI12" i="298"/>
  <c r="H16" i="298"/>
  <c r="AI15" i="298"/>
  <c r="C28" i="298"/>
  <c r="AI24" i="298"/>
  <c r="H25" i="298"/>
  <c r="AI25" i="298"/>
  <c r="C38" i="298"/>
  <c r="AI34" i="298"/>
  <c r="H37" i="298"/>
  <c r="AI37" i="298"/>
  <c r="C50" i="298"/>
  <c r="AI46" i="298"/>
  <c r="AT47" i="298"/>
  <c r="AP44" i="298"/>
  <c r="C60" i="298"/>
  <c r="AI56" i="298"/>
  <c r="H60" i="298"/>
  <c r="AI59" i="298"/>
  <c r="C72" i="298"/>
  <c r="AI68" i="298"/>
  <c r="AT69" i="298"/>
  <c r="AP66" i="298"/>
  <c r="C15" i="299"/>
  <c r="AI13" i="299"/>
  <c r="H17" i="299"/>
  <c r="AI14" i="299"/>
  <c r="C25" i="299"/>
  <c r="AI23" i="299"/>
  <c r="H27" i="299"/>
  <c r="AI26" i="299"/>
  <c r="C39" i="299"/>
  <c r="AI35" i="299"/>
  <c r="AT36" i="299"/>
  <c r="AP33" i="299"/>
  <c r="C49" i="299"/>
  <c r="AI45" i="299"/>
  <c r="H49" i="299"/>
  <c r="AI48" i="299"/>
  <c r="C61" i="299"/>
  <c r="AI57" i="299"/>
  <c r="H61" i="299"/>
  <c r="AI58" i="299"/>
  <c r="C71" i="299"/>
  <c r="AI67" i="299"/>
  <c r="AT70" i="299"/>
  <c r="AQ66" i="299"/>
  <c r="C16" i="300"/>
  <c r="AI12" i="300"/>
  <c r="H16" i="300"/>
  <c r="AI15" i="300"/>
  <c r="C28" i="300"/>
  <c r="AI24" i="300"/>
  <c r="H25" i="300"/>
  <c r="AI25" i="300"/>
  <c r="C38" i="300"/>
  <c r="AI34" i="300"/>
  <c r="H37" i="300"/>
  <c r="AI37" i="300"/>
  <c r="C50" i="300"/>
  <c r="AI46" i="300"/>
  <c r="AT47" i="300"/>
  <c r="AP44" i="300"/>
  <c r="C60" i="300"/>
  <c r="AI56" i="300"/>
  <c r="H60" i="300"/>
  <c r="AI59" i="300"/>
  <c r="C72" i="300"/>
  <c r="AI68" i="300"/>
  <c r="AT69" i="300"/>
  <c r="AP66" i="300"/>
  <c r="C17" i="301"/>
  <c r="AI13" i="301"/>
  <c r="H14" i="301"/>
  <c r="AI14" i="301"/>
  <c r="C27" i="301"/>
  <c r="AI23" i="301"/>
  <c r="H26" i="301"/>
  <c r="AI26" i="301"/>
  <c r="C39" i="301"/>
  <c r="AI35" i="301"/>
  <c r="H39" i="301"/>
  <c r="AI36" i="301"/>
  <c r="C49" i="301"/>
  <c r="AI45" i="301"/>
  <c r="H48" i="301"/>
  <c r="AI48" i="301"/>
  <c r="C61" i="301"/>
  <c r="AI57" i="301"/>
  <c r="H58" i="301"/>
  <c r="AI58" i="301"/>
  <c r="C69" i="301"/>
  <c r="AI67" i="301"/>
  <c r="H71" i="301"/>
  <c r="AI70" i="301"/>
  <c r="C16" i="302"/>
  <c r="AI12" i="302"/>
  <c r="AT15" i="302"/>
  <c r="AQ11" i="302"/>
  <c r="C26" i="302"/>
  <c r="AI24" i="302"/>
  <c r="H28" i="302"/>
  <c r="AI25" i="302"/>
  <c r="C36" i="302"/>
  <c r="AI34" i="302"/>
  <c r="H38" i="302"/>
  <c r="AI37" i="302"/>
  <c r="C48" i="302"/>
  <c r="AI46" i="302"/>
  <c r="H50" i="302"/>
  <c r="AI47" i="302"/>
  <c r="C60" i="302"/>
  <c r="AI56" i="302"/>
  <c r="H59" i="302"/>
  <c r="AI59" i="302"/>
  <c r="C70" i="302"/>
  <c r="AI68" i="302"/>
  <c r="H72" i="302"/>
  <c r="AI69" i="302"/>
  <c r="AT13" i="303"/>
  <c r="AO11" i="303"/>
  <c r="AT15" i="303"/>
  <c r="AQ11" i="303"/>
  <c r="C26" i="303"/>
  <c r="AI24" i="303"/>
  <c r="H28" i="303"/>
  <c r="AI25" i="303"/>
  <c r="C36" i="303"/>
  <c r="AI34" i="303"/>
  <c r="H38" i="303"/>
  <c r="AI37" i="303"/>
  <c r="C48" i="303"/>
  <c r="AI46" i="303"/>
  <c r="H50" i="303"/>
  <c r="AI47" i="303"/>
  <c r="C60" i="303"/>
  <c r="AI56" i="303"/>
  <c r="AT59" i="303"/>
  <c r="AQ55" i="303"/>
  <c r="C72" i="303"/>
  <c r="AI68" i="303"/>
  <c r="AT69" i="303"/>
  <c r="AP66" i="303"/>
  <c r="C15" i="304"/>
  <c r="AI13" i="304"/>
  <c r="H17" i="304"/>
  <c r="AI14" i="304"/>
  <c r="AT23" i="304"/>
  <c r="AN22" i="304"/>
  <c r="AT26" i="304"/>
  <c r="AQ22" i="304"/>
  <c r="C39" i="304"/>
  <c r="AI35" i="304"/>
  <c r="AT36" i="304"/>
  <c r="AP33" i="304"/>
  <c r="AT45" i="304"/>
  <c r="AN44" i="304"/>
  <c r="AT48" i="304"/>
  <c r="AQ44" i="304"/>
  <c r="C61" i="304"/>
  <c r="AI57" i="304"/>
  <c r="H58" i="304"/>
  <c r="AI58" i="304"/>
  <c r="AT67" i="304"/>
  <c r="AN66" i="304"/>
  <c r="AT70" i="304"/>
  <c r="AQ66" i="304"/>
  <c r="H36" i="302"/>
  <c r="BP68" i="303"/>
  <c r="BP35" i="260"/>
  <c r="BP25" i="283"/>
  <c r="BP67" i="288"/>
  <c r="BP71" i="300"/>
  <c r="BP70" i="303"/>
  <c r="BP46" i="282"/>
  <c r="BP46" i="296"/>
  <c r="BP46" i="298"/>
  <c r="BP46" i="291"/>
  <c r="BP46" i="297"/>
  <c r="BP46" i="303"/>
  <c r="BP27" i="273"/>
  <c r="BP24" i="304"/>
  <c r="BP24" i="274"/>
  <c r="BP24" i="303"/>
  <c r="BP14" i="304"/>
  <c r="BP12" i="268"/>
  <c r="BP12" i="304"/>
  <c r="BP12" i="296"/>
  <c r="P40" i="263"/>
  <c r="Z37" i="263" s="1"/>
  <c r="AO37" i="263" s="1"/>
  <c r="X40" i="263"/>
  <c r="AB37" i="263" s="1"/>
  <c r="AL37" i="263" s="1"/>
  <c r="AW37" i="263" s="1"/>
  <c r="BP38" i="263"/>
  <c r="P18" i="261"/>
  <c r="Z15" i="261" s="1"/>
  <c r="AN15" i="261" s="1"/>
  <c r="T18" i="261"/>
  <c r="AA15" i="261" s="1"/>
  <c r="AK15" i="261" s="1"/>
  <c r="X18" i="261"/>
  <c r="AB15" i="261" s="1"/>
  <c r="AL15" i="261" s="1"/>
  <c r="AW15" i="261" s="1"/>
  <c r="O29" i="261"/>
  <c r="Z25" i="261" s="1"/>
  <c r="S29" i="261"/>
  <c r="AA25" i="261" s="1"/>
  <c r="AK25" i="261" s="1"/>
  <c r="W29" i="261"/>
  <c r="AB25" i="261" s="1"/>
  <c r="AL25" i="261" s="1"/>
  <c r="AW25" i="261" s="1"/>
  <c r="P40" i="261"/>
  <c r="Z37" i="261" s="1"/>
  <c r="T40" i="261"/>
  <c r="AA37" i="261" s="1"/>
  <c r="AK37" i="261" s="1"/>
  <c r="X40" i="261"/>
  <c r="AB37" i="261" s="1"/>
  <c r="AL37" i="261" s="1"/>
  <c r="AW37" i="261" s="1"/>
  <c r="O51" i="261"/>
  <c r="Z47" i="261" s="1"/>
  <c r="S51" i="261"/>
  <c r="AA47" i="261" s="1"/>
  <c r="AK47" i="261" s="1"/>
  <c r="W51" i="261"/>
  <c r="AB47" i="261" s="1"/>
  <c r="AL47" i="261" s="1"/>
  <c r="AW47" i="261" s="1"/>
  <c r="P62" i="261"/>
  <c r="Z59" i="261" s="1"/>
  <c r="T62" i="261"/>
  <c r="AA59" i="261" s="1"/>
  <c r="AK59" i="261" s="1"/>
  <c r="X62" i="261"/>
  <c r="AB59" i="261" s="1"/>
  <c r="AL59" i="261" s="1"/>
  <c r="AW59" i="261" s="1"/>
  <c r="O29" i="260"/>
  <c r="Z25" i="260" s="1"/>
  <c r="AN25" i="260" s="1"/>
  <c r="W29" i="260"/>
  <c r="AB25" i="260" s="1"/>
  <c r="AL25" i="260" s="1"/>
  <c r="AW25" i="260" s="1"/>
  <c r="P29" i="258"/>
  <c r="Z26" i="258" s="1"/>
  <c r="X29" i="258"/>
  <c r="AB26" i="258" s="1"/>
  <c r="AL26" i="258" s="1"/>
  <c r="AW26" i="258" s="1"/>
  <c r="O18" i="257"/>
  <c r="Z14" i="257" s="1"/>
  <c r="AN14" i="257" s="1"/>
  <c r="S18" i="257"/>
  <c r="AA14" i="257" s="1"/>
  <c r="AK14" i="257" s="1"/>
  <c r="W18" i="257"/>
  <c r="AB14" i="257" s="1"/>
  <c r="AL14" i="257" s="1"/>
  <c r="AW14" i="257" s="1"/>
  <c r="P29" i="257"/>
  <c r="Z26" i="257" s="1"/>
  <c r="T29" i="257"/>
  <c r="AA26" i="257" s="1"/>
  <c r="AK26" i="257" s="1"/>
  <c r="X29" i="257"/>
  <c r="AB26" i="257" s="1"/>
  <c r="AL26" i="257" s="1"/>
  <c r="AW26" i="257" s="1"/>
  <c r="O40" i="257"/>
  <c r="Z36" i="257" s="1"/>
  <c r="AO36" i="257" s="1"/>
  <c r="S40" i="257"/>
  <c r="AA36" i="257" s="1"/>
  <c r="AK36" i="257" s="1"/>
  <c r="W40" i="257"/>
  <c r="AB36" i="257" s="1"/>
  <c r="AL36" i="257" s="1"/>
  <c r="AW36" i="257" s="1"/>
  <c r="P51" i="257"/>
  <c r="Z48" i="257" s="1"/>
  <c r="T51" i="257"/>
  <c r="AA48" i="257" s="1"/>
  <c r="AK48" i="257" s="1"/>
  <c r="X51" i="257"/>
  <c r="AB48" i="257" s="1"/>
  <c r="AL48" i="257" s="1"/>
  <c r="AW48" i="257" s="1"/>
  <c r="O62" i="257"/>
  <c r="Z58" i="257" s="1"/>
  <c r="AN58" i="257" s="1"/>
  <c r="S62" i="257"/>
  <c r="AA58" i="257" s="1"/>
  <c r="AK58" i="257" s="1"/>
  <c r="W62" i="257"/>
  <c r="AB58" i="257" s="1"/>
  <c r="AL58" i="257" s="1"/>
  <c r="AW58" i="257" s="1"/>
  <c r="O40" i="265"/>
  <c r="Z36" i="265" s="1"/>
  <c r="S40" i="265"/>
  <c r="AA36" i="265" s="1"/>
  <c r="AK36" i="265" s="1"/>
  <c r="W40" i="265"/>
  <c r="AB36" i="265" s="1"/>
  <c r="AL36" i="265" s="1"/>
  <c r="AW36" i="265" s="1"/>
  <c r="P18" i="265"/>
  <c r="Z15" i="265" s="1"/>
  <c r="X18" i="265"/>
  <c r="AB15" i="265" s="1"/>
  <c r="AL15" i="265" s="1"/>
  <c r="AW15" i="265" s="1"/>
  <c r="BP68" i="280"/>
  <c r="BP67" i="258"/>
  <c r="BP69" i="304"/>
  <c r="BP57" i="293"/>
  <c r="BP56" i="297"/>
  <c r="BP56" i="301"/>
  <c r="BP56" i="304"/>
  <c r="BP49" i="258"/>
  <c r="BP49" i="303"/>
  <c r="BP49" i="304"/>
  <c r="BP48" i="265"/>
  <c r="BP48" i="280"/>
  <c r="BP48" i="296"/>
  <c r="BP48" i="261"/>
  <c r="BP48" i="266"/>
  <c r="BP48" i="286"/>
  <c r="BP48" i="288"/>
  <c r="BP48" i="295"/>
  <c r="BP48" i="297"/>
  <c r="BP48" i="301"/>
  <c r="BP46" i="265"/>
  <c r="BP46" i="268"/>
  <c r="BP46" i="270"/>
  <c r="BP46" i="276"/>
  <c r="BP46" i="278"/>
  <c r="BP46" i="280"/>
  <c r="BP46" i="284"/>
  <c r="BP46" i="287"/>
  <c r="BP46" i="290"/>
  <c r="BP46" i="292"/>
  <c r="BP46" i="300"/>
  <c r="BP46" i="302"/>
  <c r="BP46" i="258"/>
  <c r="BP46" i="259"/>
  <c r="BP46" i="261"/>
  <c r="BP46" i="263"/>
  <c r="BP46" i="266"/>
  <c r="BP46" i="267"/>
  <c r="BP46" i="274"/>
  <c r="BP46" i="277"/>
  <c r="BP46" i="279"/>
  <c r="BP46" i="281"/>
  <c r="BP46" i="283"/>
  <c r="BP46" i="285"/>
  <c r="BP46" i="286"/>
  <c r="BP46" i="288"/>
  <c r="BP46" i="289"/>
  <c r="BP46" i="295"/>
  <c r="BP46" i="301"/>
  <c r="BP48" i="304"/>
  <c r="BP38" i="260"/>
  <c r="BP38" i="275"/>
  <c r="BP38" i="278"/>
  <c r="BP38" i="284"/>
  <c r="BP38" i="287"/>
  <c r="BP38" i="290"/>
  <c r="BP38" i="292"/>
  <c r="BP38" i="296"/>
  <c r="BP38" i="298"/>
  <c r="BP38" i="259"/>
  <c r="BP38" i="261"/>
  <c r="BP38" i="266"/>
  <c r="BP38" i="269"/>
  <c r="BP38" i="271"/>
  <c r="BP38" i="286"/>
  <c r="BP38" i="293"/>
  <c r="BP36" i="300"/>
  <c r="BP36" i="301"/>
  <c r="BP36" i="303"/>
  <c r="BP35" i="250"/>
  <c r="BP35" i="281"/>
  <c r="BP34" i="284"/>
  <c r="BP34" i="302"/>
  <c r="BP34" i="304"/>
  <c r="BP34" i="301"/>
  <c r="BP34" i="303"/>
  <c r="BP28" i="280"/>
  <c r="BP28" i="304"/>
  <c r="BP27" i="264"/>
  <c r="BP24" i="257"/>
  <c r="BP24" i="267"/>
  <c r="BP24" i="272"/>
  <c r="BP24" i="280"/>
  <c r="BP24" i="290"/>
  <c r="BP24" i="302"/>
  <c r="BP24" i="266"/>
  <c r="BP24" i="271"/>
  <c r="BP24" i="288"/>
  <c r="BP24" i="291"/>
  <c r="BP24" i="299"/>
  <c r="BP24" i="301"/>
  <c r="BP13" i="304"/>
  <c r="BP26" i="280"/>
  <c r="BP26" i="290"/>
  <c r="BP26" i="302"/>
  <c r="BP26" i="304"/>
  <c r="BP26" i="301"/>
  <c r="BP26" i="303"/>
  <c r="BP70" i="300"/>
  <c r="BP70" i="301"/>
  <c r="BP69" i="263"/>
  <c r="BP69" i="268"/>
  <c r="BP69" i="280"/>
  <c r="BP69" i="287"/>
  <c r="BP69" i="300"/>
  <c r="BP39" i="302"/>
  <c r="BP27" i="285"/>
  <c r="BP27" i="295"/>
  <c r="BP27" i="286"/>
  <c r="BP27" i="296"/>
  <c r="BP69" i="257"/>
  <c r="BP69" i="258"/>
  <c r="BP69" i="260"/>
  <c r="BP69" i="262"/>
  <c r="BP69" i="265"/>
  <c r="BP69" i="270"/>
  <c r="BP69" i="272"/>
  <c r="BP68" i="275"/>
  <c r="BP69" i="275"/>
  <c r="BP69" i="276"/>
  <c r="BP69" i="278"/>
  <c r="BP69" i="282"/>
  <c r="BP69" i="284"/>
  <c r="BP69" i="288"/>
  <c r="BP69" i="290"/>
  <c r="BP69" i="292"/>
  <c r="BP69" i="294"/>
  <c r="BP69" i="296"/>
  <c r="BP69" i="298"/>
  <c r="BP69" i="259"/>
  <c r="BP69" i="261"/>
  <c r="BP69" i="264"/>
  <c r="BP69" i="266"/>
  <c r="BP69" i="267"/>
  <c r="BP69" i="269"/>
  <c r="BP69" i="271"/>
  <c r="BP69" i="273"/>
  <c r="BP69" i="274"/>
  <c r="BP69" i="277"/>
  <c r="BP69" i="279"/>
  <c r="BP69" i="281"/>
  <c r="BP69" i="283"/>
  <c r="BP69" i="285"/>
  <c r="BP69" i="286"/>
  <c r="BP69" i="289"/>
  <c r="BP69" i="291"/>
  <c r="BP69" i="293"/>
  <c r="BP69" i="295"/>
  <c r="BP69" i="297"/>
  <c r="BP69" i="299"/>
  <c r="BP72" i="301"/>
  <c r="BP67" i="302"/>
  <c r="BP69" i="302"/>
  <c r="BP72" i="303"/>
  <c r="BP61" i="258"/>
  <c r="BP61" i="288"/>
  <c r="BP61" i="292"/>
  <c r="BP61" i="300"/>
  <c r="BP60" i="302"/>
  <c r="BP61" i="299"/>
  <c r="BP59" i="302"/>
  <c r="BP61" i="302"/>
  <c r="BP49" i="257"/>
  <c r="BP49" i="265"/>
  <c r="BP49" i="268"/>
  <c r="BP49" i="270"/>
  <c r="BP49" i="280"/>
  <c r="BP49" i="282"/>
  <c r="BP49" i="284"/>
  <c r="BP49" i="287"/>
  <c r="BP49" i="292"/>
  <c r="BP49" i="296"/>
  <c r="BP49" i="298"/>
  <c r="BP49" i="259"/>
  <c r="BP49" i="261"/>
  <c r="BP49" i="264"/>
  <c r="BP49" i="266"/>
  <c r="BP49" i="269"/>
  <c r="BP49" i="273"/>
  <c r="BP49" i="277"/>
  <c r="BP49" i="279"/>
  <c r="BP49" i="286"/>
  <c r="BP49" i="288"/>
  <c r="BP49" i="297"/>
  <c r="BP49" i="301"/>
  <c r="BP50" i="302"/>
  <c r="BP34" i="274"/>
  <c r="BP38" i="274"/>
  <c r="BP39" i="250"/>
  <c r="BP28" i="274"/>
  <c r="BP28" i="276"/>
  <c r="BP28" i="301"/>
  <c r="BP28" i="250"/>
  <c r="BP28" i="284"/>
  <c r="BP28" i="302"/>
  <c r="BP17" i="257"/>
  <c r="BP17" i="260"/>
  <c r="BP17" i="262"/>
  <c r="BP17" i="265"/>
  <c r="BP17" i="267"/>
  <c r="BP17" i="268"/>
  <c r="BP17" i="272"/>
  <c r="BP17" i="275"/>
  <c r="BP17" i="278"/>
  <c r="BP17" i="280"/>
  <c r="BP17" i="282"/>
  <c r="BP17" i="284"/>
  <c r="BP17" i="286"/>
  <c r="BP17" i="287"/>
  <c r="BP17" i="290"/>
  <c r="BP17" i="292"/>
  <c r="BP17" i="294"/>
  <c r="BP17" i="296"/>
  <c r="BP17" i="298"/>
  <c r="BP17" i="300"/>
  <c r="BP17" i="302"/>
  <c r="BP17" i="304"/>
  <c r="BP17" i="258"/>
  <c r="BP17" i="259"/>
  <c r="BP17" i="261"/>
  <c r="BP17" i="263"/>
  <c r="BP17" i="264"/>
  <c r="BP17" i="266"/>
  <c r="BP17" i="269"/>
  <c r="BP17" i="271"/>
  <c r="BP17" i="273"/>
  <c r="BP17" i="274"/>
  <c r="BP17" i="276"/>
  <c r="BP17" i="277"/>
  <c r="BP17" i="279"/>
  <c r="BP17" i="281"/>
  <c r="BP17" i="283"/>
  <c r="BP17" i="285"/>
  <c r="BP17" i="288"/>
  <c r="BP17" i="289"/>
  <c r="BP17" i="291"/>
  <c r="BP17" i="293"/>
  <c r="BP17" i="295"/>
  <c r="BP17" i="297"/>
  <c r="BP17" i="299"/>
  <c r="BP17" i="301"/>
  <c r="BP17" i="303"/>
  <c r="BP16" i="250"/>
  <c r="BP16" i="258"/>
  <c r="BP16" i="259"/>
  <c r="BP16" i="261"/>
  <c r="BP16" i="263"/>
  <c r="BP16" i="264"/>
  <c r="BP16" i="266"/>
  <c r="BP16" i="269"/>
  <c r="BP16" i="271"/>
  <c r="BP16" i="273"/>
  <c r="BP16" i="274"/>
  <c r="BP16" i="276"/>
  <c r="BP16" i="277"/>
  <c r="BP16" i="279"/>
  <c r="BP16" i="281"/>
  <c r="BP16" i="283"/>
  <c r="BP16" i="285"/>
  <c r="BP16" i="288"/>
  <c r="BP16" i="289"/>
  <c r="BP16" i="291"/>
  <c r="BP16" i="293"/>
  <c r="BP16" i="295"/>
  <c r="BP16" i="297"/>
  <c r="BP16" i="299"/>
  <c r="BP16" i="301"/>
  <c r="BP16" i="303"/>
  <c r="BP16" i="257"/>
  <c r="BP16" i="260"/>
  <c r="BP16" i="262"/>
  <c r="BP16" i="265"/>
  <c r="BP16" i="267"/>
  <c r="BP16" i="268"/>
  <c r="BP16" i="270"/>
  <c r="BP16" i="272"/>
  <c r="BP16" i="275"/>
  <c r="BP16" i="278"/>
  <c r="BP16" i="280"/>
  <c r="BP16" i="282"/>
  <c r="BP16" i="284"/>
  <c r="BP16" i="286"/>
  <c r="BP16" i="287"/>
  <c r="BP16" i="290"/>
  <c r="BP16" i="292"/>
  <c r="BP16" i="294"/>
  <c r="BP16" i="296"/>
  <c r="BP16" i="298"/>
  <c r="BP16" i="300"/>
  <c r="BP16" i="302"/>
  <c r="BP16" i="304"/>
  <c r="BP15" i="257"/>
  <c r="BP15" i="260"/>
  <c r="BP15" i="262"/>
  <c r="BP15" i="265"/>
  <c r="BP15" i="267"/>
  <c r="BP15" i="268"/>
  <c r="BP15" i="270"/>
  <c r="BP15" i="272"/>
  <c r="BP15" i="275"/>
  <c r="BP15" i="278"/>
  <c r="BP15" i="280"/>
  <c r="BP15" i="282"/>
  <c r="BP15" i="284"/>
  <c r="BP15" i="286"/>
  <c r="BP15" i="287"/>
  <c r="BP15" i="290"/>
  <c r="BP15" i="292"/>
  <c r="BP15" i="294"/>
  <c r="BP15" i="296"/>
  <c r="BP15" i="298"/>
  <c r="BP15" i="300"/>
  <c r="BP15" i="302"/>
  <c r="BP15" i="304"/>
  <c r="BP15" i="258"/>
  <c r="BP15" i="259"/>
  <c r="BP15" i="261"/>
  <c r="BP15" i="263"/>
  <c r="BP15" i="264"/>
  <c r="BP15" i="266"/>
  <c r="BP15" i="269"/>
  <c r="BP15" i="271"/>
  <c r="BP15" i="273"/>
  <c r="BP15" i="274"/>
  <c r="BP15" i="276"/>
  <c r="BP15" i="277"/>
  <c r="BP15" i="279"/>
  <c r="BP15" i="281"/>
  <c r="BP15" i="283"/>
  <c r="BP15" i="285"/>
  <c r="BP15" i="288"/>
  <c r="BP15" i="289"/>
  <c r="BP15" i="291"/>
  <c r="BP15" i="293"/>
  <c r="BP15" i="295"/>
  <c r="BP15" i="297"/>
  <c r="BP15" i="299"/>
  <c r="BP15" i="301"/>
  <c r="BP15" i="303"/>
  <c r="BP14" i="258"/>
  <c r="BP14" i="259"/>
  <c r="BP14" i="261"/>
  <c r="BP14" i="263"/>
  <c r="BP14" i="264"/>
  <c r="BP14" i="266"/>
  <c r="BP14" i="269"/>
  <c r="BP14" i="271"/>
  <c r="BP14" i="273"/>
  <c r="BP14" i="274"/>
  <c r="BP14" i="276"/>
  <c r="BP14" i="277"/>
  <c r="BP14" i="279"/>
  <c r="BP14" i="281"/>
  <c r="BP14" i="283"/>
  <c r="BP14" i="285"/>
  <c r="BP14" i="288"/>
  <c r="BP14" i="289"/>
  <c r="BP14" i="291"/>
  <c r="BP14" i="293"/>
  <c r="BP14" i="295"/>
  <c r="BP14" i="297"/>
  <c r="BP14" i="299"/>
  <c r="BP14" i="301"/>
  <c r="BP14" i="303"/>
  <c r="BP14" i="260"/>
  <c r="BP14" i="262"/>
  <c r="BP14" i="265"/>
  <c r="BP14" i="267"/>
  <c r="BP14" i="268"/>
  <c r="BP14" i="270"/>
  <c r="BP14" i="272"/>
  <c r="BP14" i="275"/>
  <c r="BP14" i="278"/>
  <c r="BP14" i="280"/>
  <c r="BP14" i="282"/>
  <c r="BP14" i="284"/>
  <c r="BP14" i="286"/>
  <c r="BP14" i="287"/>
  <c r="BP14" i="290"/>
  <c r="BP14" i="292"/>
  <c r="BP14" i="294"/>
  <c r="BP14" i="296"/>
  <c r="BP14" i="298"/>
  <c r="BP14" i="300"/>
  <c r="BP14" i="302"/>
  <c r="BP13" i="303"/>
  <c r="BP12" i="302"/>
  <c r="BP14" i="257"/>
  <c r="BP12" i="266"/>
  <c r="BP12" i="284"/>
  <c r="BP12" i="294"/>
  <c r="BP12" i="298"/>
  <c r="BP12" i="300"/>
  <c r="BP12" i="259"/>
  <c r="BP12" i="263"/>
  <c r="BP13" i="250"/>
  <c r="BP13" i="258"/>
  <c r="BP13" i="259"/>
  <c r="BP18" i="259" s="1"/>
  <c r="BP13" i="261"/>
  <c r="BP13" i="263"/>
  <c r="BP13" i="264"/>
  <c r="BP13" i="266"/>
  <c r="BP13" i="269"/>
  <c r="BP13" i="271"/>
  <c r="BP13" i="273"/>
  <c r="BP13" i="274"/>
  <c r="BP13" i="276"/>
  <c r="BP13" i="277"/>
  <c r="BP13" i="279"/>
  <c r="BP13" i="281"/>
  <c r="BP13" i="283"/>
  <c r="BP13" i="285"/>
  <c r="BP13" i="288"/>
  <c r="BP13" i="291"/>
  <c r="BP13" i="293"/>
  <c r="BP13" i="295"/>
  <c r="BP13" i="297"/>
  <c r="BP13" i="299"/>
  <c r="BP13" i="301"/>
  <c r="BP13" i="257"/>
  <c r="BP13" i="260"/>
  <c r="BP13" i="262"/>
  <c r="BP13" i="265"/>
  <c r="BP13" i="267"/>
  <c r="BP13" i="268"/>
  <c r="BP13" i="270"/>
  <c r="BP13" i="272"/>
  <c r="BP13" i="275"/>
  <c r="BP18" i="275" s="1"/>
  <c r="BP13" i="278"/>
  <c r="BP13" i="280"/>
  <c r="BP13" i="282"/>
  <c r="BP13" i="284"/>
  <c r="BP13" i="286"/>
  <c r="BP13" i="287"/>
  <c r="BP13" i="290"/>
  <c r="BP13" i="292"/>
  <c r="BP13" i="294"/>
  <c r="BP13" i="296"/>
  <c r="BP13" i="298"/>
  <c r="BP13" i="300"/>
  <c r="BP18" i="300" s="1"/>
  <c r="BP13" i="302"/>
  <c r="BP12" i="257"/>
  <c r="BP18" i="257" s="1"/>
  <c r="BP12" i="260"/>
  <c r="BP12" i="262"/>
  <c r="BP12" i="265"/>
  <c r="BP12" i="267"/>
  <c r="BP12" i="270"/>
  <c r="BP12" i="272"/>
  <c r="BP12" i="275"/>
  <c r="BP12" i="278"/>
  <c r="BP12" i="280"/>
  <c r="BP12" i="282"/>
  <c r="BP12" i="286"/>
  <c r="BP12" i="287"/>
  <c r="BP12" i="290"/>
  <c r="BP12" i="292"/>
  <c r="BP12" i="258"/>
  <c r="BP12" i="261"/>
  <c r="BP12" i="264"/>
  <c r="BP12" i="269"/>
  <c r="BP12" i="271"/>
  <c r="BP12" i="273"/>
  <c r="BP12" i="274"/>
  <c r="BP12" i="276"/>
  <c r="BP12" i="277"/>
  <c r="BP12" i="279"/>
  <c r="BP12" i="281"/>
  <c r="BP12" i="283"/>
  <c r="BP12" i="285"/>
  <c r="BP12" i="288"/>
  <c r="BP12" i="289"/>
  <c r="BP12" i="291"/>
  <c r="BP12" i="293"/>
  <c r="BP12" i="295"/>
  <c r="BP12" i="297"/>
  <c r="BP12" i="299"/>
  <c r="BP12" i="301"/>
  <c r="BP12" i="303"/>
  <c r="BP25" i="250"/>
  <c r="BP27" i="250"/>
  <c r="BP50" i="250"/>
  <c r="BP60" i="250"/>
  <c r="BP26" i="257"/>
  <c r="BP28" i="257"/>
  <c r="BP34" i="257"/>
  <c r="BP36" i="257"/>
  <c r="BP48" i="257"/>
  <c r="BP56" i="257"/>
  <c r="BP68" i="257"/>
  <c r="BP70" i="257"/>
  <c r="BP71" i="257"/>
  <c r="BP72" i="257"/>
  <c r="BP24" i="258"/>
  <c r="BP26" i="258"/>
  <c r="BP28" i="258"/>
  <c r="BP34" i="258"/>
  <c r="BP36" i="258"/>
  <c r="BP48" i="258"/>
  <c r="BP57" i="258"/>
  <c r="BP58" i="258"/>
  <c r="BP59" i="258"/>
  <c r="BP60" i="258"/>
  <c r="BP23" i="259"/>
  <c r="BP25" i="259"/>
  <c r="BP27" i="259"/>
  <c r="BP35" i="259"/>
  <c r="BP37" i="259"/>
  <c r="BP39" i="259"/>
  <c r="BP45" i="259"/>
  <c r="BP47" i="259"/>
  <c r="BP50" i="259"/>
  <c r="BP57" i="259"/>
  <c r="BP58" i="259"/>
  <c r="BP59" i="259"/>
  <c r="BP60" i="259"/>
  <c r="BP61" i="259"/>
  <c r="BP67" i="259"/>
  <c r="BP23" i="260"/>
  <c r="BP25" i="260"/>
  <c r="BP27" i="260"/>
  <c r="BP37" i="260"/>
  <c r="BP39" i="260"/>
  <c r="BP45" i="260"/>
  <c r="BP47" i="260"/>
  <c r="BP50" i="260"/>
  <c r="BP57" i="260"/>
  <c r="BP58" i="260"/>
  <c r="BP59" i="260"/>
  <c r="BP60" i="260"/>
  <c r="BP61" i="260"/>
  <c r="BP67" i="260"/>
  <c r="BP23" i="261"/>
  <c r="BP25" i="261"/>
  <c r="BP27" i="261"/>
  <c r="BP35" i="261"/>
  <c r="BP37" i="261"/>
  <c r="BP39" i="261"/>
  <c r="BP45" i="261"/>
  <c r="BP47" i="261"/>
  <c r="BP50" i="261"/>
  <c r="BP57" i="261"/>
  <c r="BP58" i="261"/>
  <c r="BP59" i="261"/>
  <c r="BP60" i="261"/>
  <c r="BP61" i="261"/>
  <c r="BP67" i="261"/>
  <c r="BP23" i="262"/>
  <c r="BP25" i="262"/>
  <c r="BP27" i="262"/>
  <c r="BP35" i="262"/>
  <c r="BP37" i="262"/>
  <c r="BP39" i="262"/>
  <c r="BP45" i="262"/>
  <c r="BP47" i="262"/>
  <c r="BP50" i="262"/>
  <c r="BP57" i="262"/>
  <c r="BP58" i="262"/>
  <c r="BP59" i="262"/>
  <c r="BP60" i="262"/>
  <c r="BP61" i="262"/>
  <c r="BP67" i="262"/>
  <c r="BP23" i="263"/>
  <c r="BP25" i="263"/>
  <c r="BP27" i="263"/>
  <c r="BP35" i="263"/>
  <c r="BP37" i="263"/>
  <c r="BP39" i="263"/>
  <c r="BP45" i="263"/>
  <c r="BP47" i="263"/>
  <c r="BP50" i="263"/>
  <c r="BP57" i="263"/>
  <c r="BP58" i="263"/>
  <c r="BP59" i="263"/>
  <c r="BP60" i="263"/>
  <c r="BP61" i="263"/>
  <c r="BP68" i="263"/>
  <c r="BP70" i="263"/>
  <c r="BP71" i="263"/>
  <c r="BP72" i="263"/>
  <c r="BP24" i="264"/>
  <c r="BP26" i="264"/>
  <c r="BP28" i="264"/>
  <c r="BP37" i="250"/>
  <c r="BP48" i="250"/>
  <c r="BP68" i="250"/>
  <c r="BP70" i="250"/>
  <c r="BP72" i="250"/>
  <c r="BP23" i="257"/>
  <c r="BP25" i="257"/>
  <c r="BP27" i="257"/>
  <c r="BP35" i="257"/>
  <c r="BP37" i="257"/>
  <c r="BP39" i="257"/>
  <c r="BP45" i="257"/>
  <c r="BP47" i="257"/>
  <c r="BP50" i="257"/>
  <c r="BP57" i="257"/>
  <c r="BP58" i="257"/>
  <c r="BP59" i="257"/>
  <c r="BP60" i="257"/>
  <c r="BP61" i="257"/>
  <c r="BP67" i="257"/>
  <c r="BP23" i="258"/>
  <c r="BP25" i="258"/>
  <c r="BP27" i="258"/>
  <c r="BP35" i="258"/>
  <c r="BP37" i="258"/>
  <c r="BP39" i="258"/>
  <c r="BP45" i="258"/>
  <c r="BP47" i="258"/>
  <c r="BP50" i="258"/>
  <c r="BP56" i="258"/>
  <c r="BP62" i="258" s="1"/>
  <c r="BP68" i="258"/>
  <c r="BP70" i="258"/>
  <c r="BP71" i="258"/>
  <c r="BP72" i="258"/>
  <c r="BP24" i="259"/>
  <c r="BP26" i="259"/>
  <c r="BP28" i="259"/>
  <c r="BP34" i="259"/>
  <c r="BP36" i="259"/>
  <c r="BP48" i="259"/>
  <c r="BP56" i="259"/>
  <c r="BP68" i="259"/>
  <c r="BP70" i="259"/>
  <c r="BP71" i="259"/>
  <c r="BP72" i="259"/>
  <c r="BP24" i="260"/>
  <c r="BP26" i="260"/>
  <c r="BP28" i="260"/>
  <c r="BP34" i="260"/>
  <c r="BP36" i="260"/>
  <c r="BP48" i="260"/>
  <c r="BP49" i="260"/>
  <c r="BP56" i="260"/>
  <c r="BP68" i="260"/>
  <c r="BP70" i="260"/>
  <c r="BP71" i="260"/>
  <c r="BP72" i="260"/>
  <c r="BP24" i="261"/>
  <c r="BP26" i="261"/>
  <c r="BP28" i="261"/>
  <c r="BP34" i="261"/>
  <c r="BP36" i="261"/>
  <c r="BP56" i="261"/>
  <c r="BP68" i="261"/>
  <c r="BP70" i="261"/>
  <c r="BP71" i="261"/>
  <c r="BP72" i="261"/>
  <c r="BP24" i="262"/>
  <c r="BP26" i="262"/>
  <c r="BP28" i="262"/>
  <c r="BP34" i="262"/>
  <c r="BP36" i="262"/>
  <c r="BP38" i="262"/>
  <c r="BP48" i="262"/>
  <c r="BP49" i="262"/>
  <c r="BP56" i="262"/>
  <c r="BP68" i="262"/>
  <c r="BP70" i="262"/>
  <c r="BP71" i="262"/>
  <c r="BP72" i="262"/>
  <c r="BP24" i="263"/>
  <c r="BP26" i="263"/>
  <c r="BP28" i="263"/>
  <c r="BP34" i="263"/>
  <c r="BP36" i="263"/>
  <c r="BP48" i="263"/>
  <c r="BP49" i="263"/>
  <c r="BP56" i="263"/>
  <c r="BP62" i="263" s="1"/>
  <c r="BP67" i="263"/>
  <c r="BP34" i="264"/>
  <c r="BP36" i="264"/>
  <c r="BP56" i="264"/>
  <c r="BP68" i="264"/>
  <c r="BP70" i="264"/>
  <c r="BP71" i="264"/>
  <c r="BP72" i="264"/>
  <c r="BP23" i="265"/>
  <c r="BP25" i="265"/>
  <c r="BP27" i="265"/>
  <c r="BP35" i="265"/>
  <c r="BP37" i="265"/>
  <c r="BP39" i="265"/>
  <c r="BP56" i="265"/>
  <c r="BP68" i="265"/>
  <c r="BP70" i="265"/>
  <c r="BP71" i="265"/>
  <c r="BP72" i="265"/>
  <c r="BP26" i="266"/>
  <c r="BP28" i="266"/>
  <c r="BP34" i="266"/>
  <c r="BP56" i="266"/>
  <c r="BP68" i="266"/>
  <c r="BP70" i="266"/>
  <c r="BP71" i="266"/>
  <c r="BP72" i="266"/>
  <c r="BP26" i="267"/>
  <c r="BP28" i="267"/>
  <c r="BP35" i="267"/>
  <c r="BP37" i="267"/>
  <c r="BP39" i="267"/>
  <c r="BP45" i="267"/>
  <c r="BP47" i="267"/>
  <c r="BP50" i="267"/>
  <c r="BP57" i="267"/>
  <c r="BP58" i="267"/>
  <c r="BP59" i="267"/>
  <c r="BP60" i="267"/>
  <c r="BP61" i="267"/>
  <c r="BP67" i="267"/>
  <c r="BP23" i="268"/>
  <c r="BP25" i="268"/>
  <c r="BP27" i="268"/>
  <c r="BP35" i="268"/>
  <c r="BP37" i="268"/>
  <c r="BP39" i="268"/>
  <c r="BP45" i="268"/>
  <c r="BP47" i="268"/>
  <c r="BP50" i="268"/>
  <c r="BP57" i="268"/>
  <c r="BP58" i="268"/>
  <c r="BP59" i="268"/>
  <c r="BP60" i="268"/>
  <c r="BP61" i="268"/>
  <c r="BP67" i="268"/>
  <c r="BP23" i="269"/>
  <c r="BP25" i="269"/>
  <c r="BP27" i="269"/>
  <c r="BP35" i="269"/>
  <c r="BP37" i="269"/>
  <c r="BP39" i="269"/>
  <c r="BP45" i="269"/>
  <c r="BP47" i="269"/>
  <c r="BP50" i="269"/>
  <c r="BP57" i="269"/>
  <c r="BP58" i="269"/>
  <c r="BP59" i="269"/>
  <c r="BP60" i="269"/>
  <c r="BP61" i="269"/>
  <c r="BP67" i="269"/>
  <c r="BP23" i="270"/>
  <c r="BP25" i="270"/>
  <c r="BP27" i="270"/>
  <c r="BP35" i="270"/>
  <c r="BP37" i="270"/>
  <c r="BP39" i="270"/>
  <c r="BP45" i="270"/>
  <c r="BP47" i="270"/>
  <c r="BP50" i="270"/>
  <c r="BP57" i="270"/>
  <c r="BP58" i="270"/>
  <c r="BP59" i="270"/>
  <c r="BP60" i="270"/>
  <c r="BP61" i="270"/>
  <c r="BP67" i="270"/>
  <c r="BP23" i="271"/>
  <c r="BP25" i="271"/>
  <c r="BP27" i="271"/>
  <c r="BP35" i="271"/>
  <c r="BP37" i="271"/>
  <c r="BP39" i="271"/>
  <c r="BP45" i="271"/>
  <c r="BP47" i="271"/>
  <c r="BP50" i="271"/>
  <c r="BP57" i="271"/>
  <c r="BP58" i="271"/>
  <c r="BP59" i="271"/>
  <c r="BP60" i="271"/>
  <c r="BP61" i="271"/>
  <c r="BP67" i="271"/>
  <c r="BP23" i="272"/>
  <c r="BP25" i="272"/>
  <c r="BP27" i="272"/>
  <c r="BP35" i="272"/>
  <c r="BP37" i="272"/>
  <c r="BP39" i="272"/>
  <c r="BP47" i="272"/>
  <c r="BP50" i="272"/>
  <c r="BP57" i="272"/>
  <c r="BP58" i="272"/>
  <c r="BP59" i="272"/>
  <c r="BP60" i="272"/>
  <c r="BP61" i="272"/>
  <c r="BP67" i="272"/>
  <c r="BP23" i="273"/>
  <c r="BP25" i="273"/>
  <c r="BP35" i="273"/>
  <c r="BP37" i="273"/>
  <c r="BP39" i="273"/>
  <c r="BP45" i="273"/>
  <c r="BP47" i="273"/>
  <c r="BP50" i="273"/>
  <c r="BP57" i="273"/>
  <c r="BP58" i="273"/>
  <c r="BP59" i="273"/>
  <c r="BP60" i="273"/>
  <c r="BP61" i="273"/>
  <c r="BP67" i="273"/>
  <c r="BP26" i="274"/>
  <c r="BP36" i="274"/>
  <c r="BP48" i="274"/>
  <c r="BP49" i="274"/>
  <c r="BP56" i="274"/>
  <c r="BP68" i="274"/>
  <c r="BP70" i="274"/>
  <c r="BP71" i="274"/>
  <c r="BP72" i="274"/>
  <c r="BP24" i="275"/>
  <c r="BP26" i="275"/>
  <c r="BP28" i="275"/>
  <c r="BP34" i="275"/>
  <c r="BP36" i="275"/>
  <c r="BP46" i="275"/>
  <c r="BP48" i="275"/>
  <c r="BP49" i="275"/>
  <c r="BP56" i="275"/>
  <c r="BP70" i="275"/>
  <c r="BP71" i="275"/>
  <c r="BP72" i="275"/>
  <c r="BP24" i="276"/>
  <c r="BP26" i="276"/>
  <c r="BP35" i="276"/>
  <c r="BP37" i="276"/>
  <c r="BP39" i="276"/>
  <c r="BP45" i="276"/>
  <c r="BP47" i="276"/>
  <c r="BP50" i="276"/>
  <c r="BP57" i="276"/>
  <c r="BP58" i="276"/>
  <c r="BP59" i="276"/>
  <c r="BP60" i="276"/>
  <c r="BP67" i="276"/>
  <c r="BP23" i="277"/>
  <c r="BP25" i="277"/>
  <c r="BP27" i="277"/>
  <c r="BP35" i="277"/>
  <c r="BP37" i="277"/>
  <c r="BP39" i="277"/>
  <c r="BP45" i="277"/>
  <c r="BP47" i="277"/>
  <c r="BP50" i="277"/>
  <c r="BP57" i="277"/>
  <c r="BP58" i="277"/>
  <c r="BP59" i="277"/>
  <c r="BP60" i="277"/>
  <c r="BP61" i="277"/>
  <c r="BP67" i="277"/>
  <c r="BP23" i="278"/>
  <c r="BP25" i="278"/>
  <c r="BP27" i="278"/>
  <c r="BP35" i="278"/>
  <c r="BP37" i="278"/>
  <c r="BP39" i="278"/>
  <c r="BP45" i="278"/>
  <c r="BP47" i="278"/>
  <c r="BP50" i="278"/>
  <c r="BP57" i="278"/>
  <c r="BP58" i="278"/>
  <c r="BP59" i="278"/>
  <c r="BP60" i="278"/>
  <c r="BP61" i="278"/>
  <c r="BP67" i="278"/>
  <c r="BP23" i="279"/>
  <c r="BP25" i="279"/>
  <c r="BP27" i="279"/>
  <c r="BP35" i="279"/>
  <c r="BP37" i="279"/>
  <c r="BP39" i="279"/>
  <c r="BP45" i="279"/>
  <c r="BP47" i="279"/>
  <c r="BP50" i="279"/>
  <c r="BP57" i="279"/>
  <c r="BP58" i="279"/>
  <c r="BP59" i="279"/>
  <c r="BP60" i="279"/>
  <c r="BP61" i="279"/>
  <c r="BP67" i="279"/>
  <c r="BP23" i="280"/>
  <c r="BP25" i="280"/>
  <c r="BP27" i="280"/>
  <c r="BP35" i="280"/>
  <c r="BP37" i="280"/>
  <c r="BP39" i="280"/>
  <c r="BP45" i="280"/>
  <c r="BP47" i="280"/>
  <c r="BP50" i="280"/>
  <c r="BP57" i="280"/>
  <c r="BP58" i="280"/>
  <c r="BP59" i="280"/>
  <c r="BP60" i="280"/>
  <c r="BP61" i="280"/>
  <c r="BP67" i="280"/>
  <c r="BP35" i="264"/>
  <c r="BP37" i="264"/>
  <c r="BP39" i="264"/>
  <c r="BP45" i="264"/>
  <c r="BP47" i="264"/>
  <c r="BP50" i="264"/>
  <c r="BP57" i="264"/>
  <c r="BP58" i="264"/>
  <c r="BP59" i="264"/>
  <c r="BP60" i="264"/>
  <c r="BP61" i="264"/>
  <c r="BP67" i="264"/>
  <c r="BP24" i="265"/>
  <c r="BP26" i="265"/>
  <c r="BP28" i="265"/>
  <c r="BP34" i="265"/>
  <c r="BP36" i="265"/>
  <c r="BP45" i="265"/>
  <c r="BP47" i="265"/>
  <c r="BP50" i="265"/>
  <c r="BP57" i="265"/>
  <c r="BP58" i="265"/>
  <c r="BP59" i="265"/>
  <c r="BP60" i="265"/>
  <c r="BP61" i="265"/>
  <c r="BP67" i="265"/>
  <c r="BP23" i="266"/>
  <c r="BP25" i="266"/>
  <c r="BP27" i="266"/>
  <c r="BP35" i="266"/>
  <c r="BP37" i="266"/>
  <c r="BP39" i="266"/>
  <c r="BP45" i="266"/>
  <c r="BP47" i="266"/>
  <c r="BP50" i="266"/>
  <c r="BP57" i="266"/>
  <c r="BP58" i="266"/>
  <c r="BP59" i="266"/>
  <c r="BP60" i="266"/>
  <c r="BP62" i="266" s="1"/>
  <c r="BP61" i="266"/>
  <c r="BP67" i="266"/>
  <c r="BP23" i="267"/>
  <c r="BP25" i="267"/>
  <c r="BP27" i="267"/>
  <c r="BP34" i="267"/>
  <c r="BP36" i="267"/>
  <c r="BP48" i="267"/>
  <c r="BP49" i="267"/>
  <c r="BP56" i="267"/>
  <c r="BP68" i="267"/>
  <c r="BP70" i="267"/>
  <c r="BP71" i="267"/>
  <c r="BP72" i="267"/>
  <c r="BP24" i="268"/>
  <c r="BP26" i="268"/>
  <c r="BP28" i="268"/>
  <c r="BP34" i="268"/>
  <c r="BP36" i="268"/>
  <c r="BP38" i="268"/>
  <c r="BP48" i="268"/>
  <c r="BP56" i="268"/>
  <c r="BP68" i="268"/>
  <c r="BP70" i="268"/>
  <c r="BP71" i="268"/>
  <c r="BP72" i="268"/>
  <c r="BP24" i="269"/>
  <c r="BP26" i="269"/>
  <c r="BP28" i="269"/>
  <c r="BP34" i="269"/>
  <c r="BP36" i="269"/>
  <c r="BP46" i="269"/>
  <c r="BP48" i="269"/>
  <c r="BP56" i="269"/>
  <c r="BP68" i="269"/>
  <c r="BP70" i="269"/>
  <c r="BP71" i="269"/>
  <c r="BP72" i="269"/>
  <c r="BP24" i="270"/>
  <c r="BP26" i="270"/>
  <c r="BP28" i="270"/>
  <c r="BP34" i="270"/>
  <c r="BP36" i="270"/>
  <c r="BP48" i="270"/>
  <c r="BP56" i="270"/>
  <c r="BP68" i="270"/>
  <c r="BP70" i="270"/>
  <c r="BP71" i="270"/>
  <c r="BP72" i="270"/>
  <c r="BP26" i="271"/>
  <c r="BP28" i="271"/>
  <c r="BP34" i="271"/>
  <c r="BP36" i="271"/>
  <c r="BP46" i="271"/>
  <c r="BP48" i="271"/>
  <c r="BP49" i="271"/>
  <c r="BP56" i="271"/>
  <c r="BP68" i="271"/>
  <c r="BP70" i="271"/>
  <c r="BP71" i="271"/>
  <c r="BP72" i="271"/>
  <c r="BP26" i="272"/>
  <c r="BP28" i="272"/>
  <c r="BP34" i="272"/>
  <c r="BP36" i="272"/>
  <c r="BP38" i="272"/>
  <c r="BP46" i="272"/>
  <c r="BP48" i="272"/>
  <c r="BP49" i="272"/>
  <c r="BP56" i="272"/>
  <c r="BP68" i="272"/>
  <c r="BP70" i="272"/>
  <c r="BP71" i="272"/>
  <c r="BP72" i="272"/>
  <c r="BP24" i="273"/>
  <c r="BP26" i="273"/>
  <c r="BP28" i="273"/>
  <c r="BP34" i="273"/>
  <c r="BP36" i="273"/>
  <c r="BP38" i="273"/>
  <c r="BP48" i="273"/>
  <c r="BP56" i="273"/>
  <c r="BP68" i="273"/>
  <c r="BP70" i="273"/>
  <c r="BP71" i="273"/>
  <c r="BP72" i="273"/>
  <c r="BP23" i="274"/>
  <c r="BP25" i="274"/>
  <c r="BP27" i="274"/>
  <c r="BP35" i="274"/>
  <c r="BP37" i="274"/>
  <c r="BP39" i="274"/>
  <c r="BP45" i="274"/>
  <c r="BP47" i="274"/>
  <c r="BP50" i="274"/>
  <c r="BP57" i="274"/>
  <c r="BP58" i="274"/>
  <c r="BP59" i="274"/>
  <c r="BP60" i="274"/>
  <c r="BP61" i="274"/>
  <c r="BP67" i="274"/>
  <c r="BP23" i="275"/>
  <c r="BP25" i="275"/>
  <c r="BP27" i="275"/>
  <c r="BP35" i="275"/>
  <c r="BP37" i="275"/>
  <c r="BP39" i="275"/>
  <c r="BP45" i="275"/>
  <c r="BP47" i="275"/>
  <c r="BP50" i="275"/>
  <c r="BP57" i="275"/>
  <c r="BP58" i="275"/>
  <c r="BP59" i="275"/>
  <c r="BP60" i="275"/>
  <c r="BP61" i="275"/>
  <c r="BP67" i="275"/>
  <c r="BP23" i="276"/>
  <c r="BP25" i="276"/>
  <c r="BP27" i="276"/>
  <c r="BP34" i="276"/>
  <c r="BP36" i="276"/>
  <c r="BP38" i="276"/>
  <c r="BP48" i="276"/>
  <c r="BP49" i="276"/>
  <c r="BP56" i="276"/>
  <c r="BP68" i="276"/>
  <c r="BP70" i="276"/>
  <c r="BP71" i="276"/>
  <c r="BP72" i="276"/>
  <c r="BP24" i="277"/>
  <c r="BP26" i="277"/>
  <c r="BP28" i="277"/>
  <c r="BP34" i="277"/>
  <c r="BP36" i="277"/>
  <c r="BP48" i="277"/>
  <c r="BP56" i="277"/>
  <c r="BP68" i="277"/>
  <c r="BP70" i="277"/>
  <c r="BP71" i="277"/>
  <c r="BP72" i="277"/>
  <c r="BP24" i="278"/>
  <c r="BP26" i="278"/>
  <c r="BP28" i="278"/>
  <c r="BP34" i="278"/>
  <c r="BP36" i="278"/>
  <c r="BP48" i="278"/>
  <c r="BP49" i="278"/>
  <c r="BP56" i="278"/>
  <c r="BP68" i="278"/>
  <c r="BP70" i="278"/>
  <c r="BP71" i="278"/>
  <c r="BP72" i="278"/>
  <c r="BP24" i="279"/>
  <c r="BP26" i="279"/>
  <c r="BP28" i="279"/>
  <c r="BP34" i="279"/>
  <c r="BP36" i="279"/>
  <c r="BP38" i="279"/>
  <c r="BP48" i="279"/>
  <c r="BP56" i="279"/>
  <c r="BP62" i="279" s="1"/>
  <c r="BP68" i="279"/>
  <c r="BP70" i="279"/>
  <c r="BP71" i="279"/>
  <c r="BP72" i="279"/>
  <c r="BP36" i="280"/>
  <c r="BP38" i="280"/>
  <c r="BP56" i="280"/>
  <c r="BP23" i="281"/>
  <c r="BP25" i="281"/>
  <c r="BP27" i="281"/>
  <c r="BP37" i="281"/>
  <c r="BP39" i="281"/>
  <c r="BP45" i="281"/>
  <c r="BP47" i="281"/>
  <c r="BP50" i="281"/>
  <c r="BP57" i="281"/>
  <c r="BP58" i="281"/>
  <c r="BP59" i="281"/>
  <c r="BP60" i="281"/>
  <c r="BP61" i="281"/>
  <c r="BP67" i="281"/>
  <c r="BP23" i="282"/>
  <c r="BP25" i="282"/>
  <c r="BP27" i="282"/>
  <c r="BP37" i="282"/>
  <c r="BP39" i="282"/>
  <c r="BP45" i="282"/>
  <c r="BP47" i="282"/>
  <c r="BP50" i="282"/>
  <c r="BP57" i="282"/>
  <c r="BP58" i="282"/>
  <c r="BP59" i="282"/>
  <c r="BP60" i="282"/>
  <c r="BP61" i="282"/>
  <c r="BP67" i="282"/>
  <c r="BP23" i="283"/>
  <c r="BP27" i="283"/>
  <c r="BP35" i="283"/>
  <c r="BP37" i="283"/>
  <c r="BP39" i="283"/>
  <c r="BP45" i="283"/>
  <c r="BP47" i="283"/>
  <c r="BP50" i="283"/>
  <c r="BP57" i="283"/>
  <c r="BP58" i="283"/>
  <c r="BP59" i="283"/>
  <c r="BP60" i="283"/>
  <c r="BP61" i="283"/>
  <c r="BP67" i="283"/>
  <c r="BP23" i="284"/>
  <c r="BP25" i="284"/>
  <c r="BP27" i="284"/>
  <c r="BP35" i="284"/>
  <c r="BP37" i="284"/>
  <c r="BP39" i="284"/>
  <c r="BP45" i="284"/>
  <c r="BP47" i="284"/>
  <c r="BP50" i="284"/>
  <c r="BP57" i="284"/>
  <c r="BP58" i="284"/>
  <c r="BP59" i="284"/>
  <c r="BP60" i="284"/>
  <c r="BP61" i="284"/>
  <c r="BP67" i="284"/>
  <c r="BP23" i="285"/>
  <c r="BP25" i="285"/>
  <c r="BP37" i="285"/>
  <c r="BP39" i="285"/>
  <c r="BP45" i="285"/>
  <c r="BP47" i="285"/>
  <c r="BP50" i="285"/>
  <c r="BP57" i="285"/>
  <c r="BP58" i="285"/>
  <c r="BP59" i="285"/>
  <c r="BP60" i="285"/>
  <c r="BP61" i="285"/>
  <c r="BP67" i="285"/>
  <c r="BP23" i="286"/>
  <c r="BP34" i="286"/>
  <c r="BP36" i="286"/>
  <c r="BP56" i="286"/>
  <c r="BP68" i="286"/>
  <c r="BP70" i="286"/>
  <c r="BP71" i="286"/>
  <c r="BP72" i="286"/>
  <c r="BP24" i="287"/>
  <c r="BP26" i="287"/>
  <c r="BP28" i="287"/>
  <c r="BP34" i="287"/>
  <c r="BP36" i="287"/>
  <c r="BP48" i="287"/>
  <c r="BP56" i="287"/>
  <c r="BP70" i="287"/>
  <c r="BP71" i="287"/>
  <c r="BP72" i="287"/>
  <c r="BP26" i="288"/>
  <c r="BP28" i="288"/>
  <c r="BP34" i="288"/>
  <c r="BP36" i="288"/>
  <c r="BP57" i="288"/>
  <c r="BP58" i="288"/>
  <c r="BP59" i="288"/>
  <c r="BP60" i="288"/>
  <c r="BP23" i="289"/>
  <c r="BP25" i="289"/>
  <c r="BP27" i="289"/>
  <c r="BP35" i="289"/>
  <c r="BP37" i="289"/>
  <c r="BP39" i="289"/>
  <c r="BP45" i="289"/>
  <c r="BP47" i="289"/>
  <c r="BP50" i="289"/>
  <c r="BP57" i="289"/>
  <c r="BP58" i="289"/>
  <c r="BP59" i="289"/>
  <c r="BP60" i="289"/>
  <c r="BP62" i="289" s="1"/>
  <c r="BP61" i="289"/>
  <c r="BP67" i="289"/>
  <c r="BP23" i="290"/>
  <c r="BP25" i="290"/>
  <c r="BP70" i="280"/>
  <c r="BP71" i="280"/>
  <c r="BP72" i="280"/>
  <c r="BP24" i="281"/>
  <c r="BP26" i="281"/>
  <c r="BP28" i="281"/>
  <c r="BP34" i="281"/>
  <c r="BP36" i="281"/>
  <c r="BP38" i="281"/>
  <c r="BP48" i="281"/>
  <c r="BP49" i="281"/>
  <c r="BP56" i="281"/>
  <c r="BP68" i="281"/>
  <c r="BP70" i="281"/>
  <c r="BP71" i="281"/>
  <c r="BP72" i="281"/>
  <c r="BP24" i="282"/>
  <c r="BP26" i="282"/>
  <c r="BP28" i="282"/>
  <c r="BP34" i="282"/>
  <c r="BP36" i="282"/>
  <c r="BP38" i="282"/>
  <c r="BP48" i="282"/>
  <c r="BP56" i="282"/>
  <c r="BP68" i="282"/>
  <c r="BP70" i="282"/>
  <c r="BP71" i="282"/>
  <c r="BP72" i="282"/>
  <c r="BP24" i="283"/>
  <c r="BP26" i="283"/>
  <c r="BP28" i="283"/>
  <c r="BP34" i="283"/>
  <c r="BP36" i="283"/>
  <c r="BP38" i="283"/>
  <c r="BP48" i="283"/>
  <c r="BP49" i="283"/>
  <c r="BP56" i="283"/>
  <c r="BP68" i="283"/>
  <c r="BP70" i="283"/>
  <c r="BP71" i="283"/>
  <c r="BP72" i="283"/>
  <c r="BP24" i="284"/>
  <c r="BP26" i="284"/>
  <c r="BP36" i="284"/>
  <c r="BP48" i="284"/>
  <c r="BP56" i="284"/>
  <c r="BP68" i="284"/>
  <c r="BP70" i="284"/>
  <c r="BP71" i="284"/>
  <c r="BP72" i="284"/>
  <c r="BP24" i="285"/>
  <c r="BP26" i="285"/>
  <c r="BP28" i="285"/>
  <c r="BP34" i="285"/>
  <c r="BP36" i="285"/>
  <c r="BP48" i="285"/>
  <c r="BP49" i="285"/>
  <c r="BP56" i="285"/>
  <c r="BP68" i="285"/>
  <c r="BP70" i="285"/>
  <c r="BP71" i="285"/>
  <c r="BP72" i="285"/>
  <c r="BP24" i="286"/>
  <c r="BP26" i="286"/>
  <c r="BP28" i="286"/>
  <c r="BP35" i="286"/>
  <c r="BP37" i="286"/>
  <c r="BP39" i="286"/>
  <c r="BP45" i="286"/>
  <c r="BP47" i="286"/>
  <c r="BP50" i="286"/>
  <c r="BP57" i="286"/>
  <c r="BP58" i="286"/>
  <c r="BP59" i="286"/>
  <c r="BP60" i="286"/>
  <c r="BP61" i="286"/>
  <c r="BP67" i="286"/>
  <c r="BP23" i="287"/>
  <c r="BP25" i="287"/>
  <c r="BP27" i="287"/>
  <c r="BP35" i="287"/>
  <c r="BP37" i="287"/>
  <c r="BP39" i="287"/>
  <c r="BP45" i="287"/>
  <c r="BP47" i="287"/>
  <c r="BP50" i="287"/>
  <c r="BP57" i="287"/>
  <c r="BP58" i="287"/>
  <c r="BP59" i="287"/>
  <c r="BP60" i="287"/>
  <c r="BP61" i="287"/>
  <c r="BP67" i="287"/>
  <c r="BP23" i="288"/>
  <c r="BP25" i="288"/>
  <c r="BP27" i="288"/>
  <c r="BP35" i="288"/>
  <c r="BP37" i="288"/>
  <c r="BP39" i="288"/>
  <c r="BP45" i="288"/>
  <c r="BP47" i="288"/>
  <c r="BP50" i="288"/>
  <c r="BP56" i="288"/>
  <c r="BP68" i="288"/>
  <c r="BP70" i="288"/>
  <c r="BP71" i="288"/>
  <c r="BP72" i="288"/>
  <c r="BP24" i="289"/>
  <c r="BP26" i="289"/>
  <c r="BP28" i="289"/>
  <c r="BP34" i="289"/>
  <c r="BP36" i="289"/>
  <c r="BP38" i="289"/>
  <c r="BP48" i="289"/>
  <c r="BP49" i="289"/>
  <c r="BP56" i="289"/>
  <c r="BP68" i="289"/>
  <c r="BP70" i="289"/>
  <c r="BP71" i="289"/>
  <c r="BP72" i="289"/>
  <c r="BP27" i="290"/>
  <c r="BP35" i="290"/>
  <c r="BP37" i="290"/>
  <c r="BP39" i="290"/>
  <c r="BP45" i="290"/>
  <c r="BP47" i="290"/>
  <c r="BP50" i="290"/>
  <c r="BP57" i="290"/>
  <c r="BP58" i="290"/>
  <c r="BP59" i="290"/>
  <c r="BP60" i="290"/>
  <c r="BP61" i="290"/>
  <c r="BP67" i="290"/>
  <c r="BP23" i="291"/>
  <c r="BP25" i="291"/>
  <c r="BP27" i="291"/>
  <c r="BP35" i="291"/>
  <c r="BP37" i="291"/>
  <c r="BP39" i="291"/>
  <c r="BP45" i="291"/>
  <c r="BP47" i="291"/>
  <c r="BP50" i="291"/>
  <c r="BP57" i="291"/>
  <c r="BP58" i="291"/>
  <c r="BP59" i="291"/>
  <c r="BP60" i="291"/>
  <c r="BP61" i="291"/>
  <c r="BP67" i="291"/>
  <c r="BP23" i="292"/>
  <c r="BP25" i="292"/>
  <c r="BP27" i="292"/>
  <c r="BP35" i="292"/>
  <c r="BP37" i="292"/>
  <c r="BP39" i="292"/>
  <c r="BP45" i="292"/>
  <c r="BP47" i="292"/>
  <c r="BP50" i="292"/>
  <c r="BP57" i="292"/>
  <c r="BP58" i="292"/>
  <c r="BP59" i="292"/>
  <c r="BP60" i="292"/>
  <c r="BP67" i="292"/>
  <c r="BP23" i="293"/>
  <c r="BP25" i="293"/>
  <c r="BP27" i="293"/>
  <c r="BP35" i="293"/>
  <c r="BP37" i="293"/>
  <c r="BP39" i="293"/>
  <c r="BP45" i="293"/>
  <c r="BP47" i="293"/>
  <c r="BP50" i="293"/>
  <c r="BP58" i="293"/>
  <c r="BP59" i="293"/>
  <c r="BP60" i="293"/>
  <c r="BP61" i="293"/>
  <c r="BP67" i="293"/>
  <c r="BP23" i="294"/>
  <c r="BP25" i="294"/>
  <c r="BP27" i="294"/>
  <c r="BP35" i="294"/>
  <c r="BP37" i="294"/>
  <c r="BP39" i="294"/>
  <c r="BP45" i="294"/>
  <c r="BP47" i="294"/>
  <c r="BP50" i="294"/>
  <c r="BP57" i="294"/>
  <c r="BP58" i="294"/>
  <c r="BP59" i="294"/>
  <c r="BP60" i="294"/>
  <c r="BP61" i="294"/>
  <c r="BP67" i="294"/>
  <c r="BP23" i="295"/>
  <c r="BP25" i="295"/>
  <c r="BP37" i="295"/>
  <c r="BP39" i="295"/>
  <c r="BP45" i="295"/>
  <c r="BP47" i="295"/>
  <c r="BP50" i="295"/>
  <c r="BP57" i="295"/>
  <c r="BP58" i="295"/>
  <c r="BP59" i="295"/>
  <c r="BP60" i="295"/>
  <c r="BP61" i="295"/>
  <c r="BP67" i="295"/>
  <c r="BP23" i="296"/>
  <c r="BP25" i="296"/>
  <c r="BP35" i="296"/>
  <c r="BP37" i="296"/>
  <c r="BP39" i="296"/>
  <c r="BP45" i="296"/>
  <c r="BP47" i="296"/>
  <c r="BP50" i="296"/>
  <c r="BP57" i="296"/>
  <c r="BP58" i="296"/>
  <c r="BP59" i="296"/>
  <c r="BP60" i="296"/>
  <c r="BP61" i="296"/>
  <c r="BP67" i="296"/>
  <c r="BP23" i="297"/>
  <c r="BP25" i="297"/>
  <c r="BP35" i="297"/>
  <c r="BP37" i="297"/>
  <c r="BP39" i="297"/>
  <c r="BP45" i="297"/>
  <c r="BP47" i="297"/>
  <c r="BP50" i="297"/>
  <c r="BP57" i="297"/>
  <c r="BP58" i="297"/>
  <c r="BP59" i="297"/>
  <c r="BP60" i="297"/>
  <c r="BP61" i="297"/>
  <c r="BP28" i="290"/>
  <c r="BP34" i="290"/>
  <c r="BP36" i="290"/>
  <c r="BP48" i="290"/>
  <c r="BP49" i="290"/>
  <c r="BP56" i="290"/>
  <c r="BP68" i="290"/>
  <c r="BP70" i="290"/>
  <c r="BP71" i="290"/>
  <c r="BP72" i="290"/>
  <c r="BP26" i="291"/>
  <c r="BP28" i="291"/>
  <c r="BP34" i="291"/>
  <c r="BP36" i="291"/>
  <c r="BP38" i="291"/>
  <c r="BP48" i="291"/>
  <c r="BP49" i="291"/>
  <c r="BP56" i="291"/>
  <c r="BP68" i="291"/>
  <c r="BP70" i="291"/>
  <c r="BP71" i="291"/>
  <c r="BP72" i="291"/>
  <c r="BP24" i="292"/>
  <c r="BP26" i="292"/>
  <c r="BP28" i="292"/>
  <c r="BP34" i="292"/>
  <c r="BP36" i="292"/>
  <c r="BP48" i="292"/>
  <c r="BP56" i="292"/>
  <c r="BP68" i="292"/>
  <c r="BP70" i="292"/>
  <c r="BP71" i="292"/>
  <c r="BP72" i="292"/>
  <c r="BP24" i="293"/>
  <c r="BP26" i="293"/>
  <c r="BP28" i="293"/>
  <c r="BP34" i="293"/>
  <c r="BP36" i="293"/>
  <c r="BP46" i="293"/>
  <c r="BP48" i="293"/>
  <c r="BP49" i="293"/>
  <c r="BP56" i="293"/>
  <c r="BP68" i="293"/>
  <c r="BP70" i="293"/>
  <c r="BP71" i="293"/>
  <c r="BP72" i="293"/>
  <c r="BP24" i="294"/>
  <c r="BP26" i="294"/>
  <c r="BP28" i="294"/>
  <c r="BP34" i="294"/>
  <c r="BP36" i="294"/>
  <c r="BP46" i="294"/>
  <c r="BP48" i="294"/>
  <c r="BP56" i="294"/>
  <c r="BP68" i="294"/>
  <c r="BP70" i="294"/>
  <c r="BP71" i="294"/>
  <c r="BP72" i="294"/>
  <c r="BP24" i="295"/>
  <c r="BP26" i="295"/>
  <c r="BP28" i="295"/>
  <c r="BP34" i="295"/>
  <c r="BP36" i="295"/>
  <c r="BP38" i="295"/>
  <c r="BP56" i="295"/>
  <c r="BP68" i="295"/>
  <c r="BP70" i="295"/>
  <c r="BP71" i="295"/>
  <c r="BP72" i="295"/>
  <c r="BP24" i="296"/>
  <c r="BP26" i="296"/>
  <c r="BP28" i="296"/>
  <c r="BP34" i="296"/>
  <c r="BP36" i="296"/>
  <c r="BP56" i="296"/>
  <c r="BP68" i="296"/>
  <c r="BP70" i="296"/>
  <c r="BP71" i="296"/>
  <c r="BP72" i="296"/>
  <c r="BP24" i="297"/>
  <c r="BP26" i="297"/>
  <c r="BP28" i="297"/>
  <c r="BP34" i="297"/>
  <c r="BP36" i="297"/>
  <c r="BP38" i="297"/>
  <c r="BP67" i="297"/>
  <c r="BP23" i="298"/>
  <c r="BP25" i="298"/>
  <c r="BP35" i="298"/>
  <c r="BP37" i="298"/>
  <c r="BP39" i="298"/>
  <c r="BP45" i="298"/>
  <c r="BP47" i="298"/>
  <c r="BP50" i="298"/>
  <c r="BP57" i="298"/>
  <c r="BP58" i="298"/>
  <c r="BP59" i="298"/>
  <c r="BP60" i="298"/>
  <c r="BP61" i="298"/>
  <c r="BP67" i="298"/>
  <c r="BP23" i="299"/>
  <c r="BP25" i="299"/>
  <c r="BP27" i="299"/>
  <c r="BP35" i="299"/>
  <c r="BP37" i="299"/>
  <c r="BP39" i="299"/>
  <c r="BP45" i="299"/>
  <c r="BP47" i="299"/>
  <c r="BP50" i="299"/>
  <c r="BP57" i="299"/>
  <c r="BP58" i="299"/>
  <c r="BP59" i="299"/>
  <c r="BP60" i="299"/>
  <c r="BP67" i="299"/>
  <c r="BP23" i="300"/>
  <c r="BP25" i="300"/>
  <c r="BP27" i="300"/>
  <c r="BP35" i="300"/>
  <c r="BP37" i="300"/>
  <c r="BP39" i="300"/>
  <c r="BP45" i="300"/>
  <c r="BP47" i="300"/>
  <c r="BP50" i="300"/>
  <c r="BP57" i="300"/>
  <c r="BP58" i="300"/>
  <c r="BP59" i="300"/>
  <c r="BP60" i="300"/>
  <c r="BP67" i="300"/>
  <c r="BP23" i="301"/>
  <c r="BP25" i="301"/>
  <c r="BP27" i="301"/>
  <c r="BP35" i="301"/>
  <c r="BP68" i="297"/>
  <c r="BP70" i="297"/>
  <c r="BP71" i="297"/>
  <c r="BP72" i="297"/>
  <c r="BP24" i="298"/>
  <c r="BP26" i="298"/>
  <c r="BP28" i="298"/>
  <c r="BP34" i="298"/>
  <c r="BP36" i="298"/>
  <c r="BP56" i="298"/>
  <c r="BP68" i="298"/>
  <c r="BP70" i="298"/>
  <c r="BP71" i="298"/>
  <c r="BP72" i="298"/>
  <c r="BP26" i="299"/>
  <c r="BP28" i="299"/>
  <c r="BP34" i="299"/>
  <c r="BP36" i="299"/>
  <c r="BP38" i="299"/>
  <c r="BP46" i="299"/>
  <c r="BP48" i="299"/>
  <c r="BP49" i="299"/>
  <c r="BP56" i="299"/>
  <c r="BP68" i="299"/>
  <c r="BP70" i="299"/>
  <c r="BP71" i="299"/>
  <c r="BP72" i="299"/>
  <c r="BP24" i="300"/>
  <c r="BP26" i="300"/>
  <c r="BP28" i="300"/>
  <c r="BP34" i="300"/>
  <c r="BP48" i="300"/>
  <c r="BP49" i="300"/>
  <c r="BP56" i="300"/>
  <c r="BP68" i="300"/>
  <c r="BP37" i="301"/>
  <c r="BP39" i="301"/>
  <c r="BP45" i="301"/>
  <c r="BP47" i="301"/>
  <c r="BP50" i="301"/>
  <c r="BP57" i="301"/>
  <c r="BP58" i="301"/>
  <c r="BP59" i="301"/>
  <c r="BP60" i="301"/>
  <c r="BP61" i="301"/>
  <c r="BP67" i="301"/>
  <c r="BP69" i="301"/>
  <c r="BP23" i="302"/>
  <c r="BP25" i="302"/>
  <c r="BP27" i="302"/>
  <c r="BP35" i="302"/>
  <c r="BP36" i="302"/>
  <c r="BP38" i="302"/>
  <c r="BP45" i="302"/>
  <c r="BP48" i="302"/>
  <c r="BP49" i="302"/>
  <c r="BP56" i="302"/>
  <c r="BP62" i="302" s="1"/>
  <c r="BP68" i="302"/>
  <c r="BP70" i="302"/>
  <c r="BP71" i="302"/>
  <c r="BP72" i="302"/>
  <c r="BP23" i="303"/>
  <c r="BP25" i="303"/>
  <c r="BP27" i="303"/>
  <c r="BP35" i="303"/>
  <c r="BP37" i="303"/>
  <c r="BP39" i="303"/>
  <c r="BP45" i="303"/>
  <c r="BP47" i="303"/>
  <c r="BP50" i="303"/>
  <c r="BP57" i="303"/>
  <c r="BP58" i="303"/>
  <c r="BP59" i="303"/>
  <c r="BP60" i="303"/>
  <c r="BP61" i="303"/>
  <c r="BP67" i="303"/>
  <c r="BP69" i="303"/>
  <c r="BP23" i="304"/>
  <c r="BP25" i="304"/>
  <c r="BP27" i="304"/>
  <c r="BP35" i="304"/>
  <c r="BP37" i="304"/>
  <c r="BP39" i="304"/>
  <c r="BP45" i="304"/>
  <c r="BP47" i="304"/>
  <c r="BP50" i="304"/>
  <c r="BP57" i="304"/>
  <c r="BP58" i="304"/>
  <c r="BP59" i="304"/>
  <c r="BP60" i="304"/>
  <c r="BP61" i="304"/>
  <c r="BP68" i="304"/>
  <c r="BP70" i="304"/>
  <c r="BP71" i="304"/>
  <c r="BP72" i="304"/>
  <c r="AF12" i="295"/>
  <c r="AD12" i="295"/>
  <c r="AE12" i="295"/>
  <c r="AC12" i="295"/>
  <c r="AF15" i="295"/>
  <c r="AD15" i="295"/>
  <c r="AE15" i="295"/>
  <c r="AC15" i="295"/>
  <c r="AE24" i="295"/>
  <c r="AF24" i="295"/>
  <c r="AD24" i="295"/>
  <c r="AC24" i="295"/>
  <c r="AF25" i="295"/>
  <c r="AD25" i="295"/>
  <c r="AE25" i="295"/>
  <c r="AC25" i="295"/>
  <c r="AF34" i="295"/>
  <c r="AD34" i="295"/>
  <c r="AE34" i="295"/>
  <c r="AC34" i="295"/>
  <c r="AF37" i="295"/>
  <c r="AD37" i="295"/>
  <c r="AE37" i="295"/>
  <c r="AC37" i="295"/>
  <c r="AF46" i="295"/>
  <c r="AD46" i="295"/>
  <c r="AE46" i="295"/>
  <c r="AC46" i="295"/>
  <c r="AE47" i="295"/>
  <c r="AF47" i="295"/>
  <c r="AD47" i="295"/>
  <c r="AC47" i="295"/>
  <c r="AF56" i="295"/>
  <c r="AD56" i="295"/>
  <c r="AE56" i="295"/>
  <c r="AC56" i="295"/>
  <c r="AE59" i="295"/>
  <c r="AF59" i="295"/>
  <c r="AD59" i="295"/>
  <c r="AC59" i="295"/>
  <c r="AD67" i="295"/>
  <c r="AC67" i="295"/>
  <c r="M74" i="295"/>
  <c r="Q74" i="295"/>
  <c r="U74" i="295"/>
  <c r="AE12" i="296"/>
  <c r="AF12" i="296"/>
  <c r="AD12" i="296"/>
  <c r="AC12" i="296"/>
  <c r="AE15" i="296"/>
  <c r="AF15" i="296"/>
  <c r="AD15" i="296"/>
  <c r="AC15" i="296"/>
  <c r="AF24" i="296"/>
  <c r="AD24" i="296"/>
  <c r="AE24" i="296"/>
  <c r="AC24" i="296"/>
  <c r="AE25" i="296"/>
  <c r="AF25" i="296"/>
  <c r="AD25" i="296"/>
  <c r="AC25" i="296"/>
  <c r="AE34" i="296"/>
  <c r="AF34" i="296"/>
  <c r="AD34" i="296"/>
  <c r="AC34" i="296"/>
  <c r="AF13" i="295"/>
  <c r="AD13" i="295"/>
  <c r="AE13" i="295"/>
  <c r="AC13" i="295"/>
  <c r="AF14" i="295"/>
  <c r="AD14" i="295"/>
  <c r="AE14" i="295"/>
  <c r="AC14" i="295"/>
  <c r="AE23" i="295"/>
  <c r="AF23" i="295"/>
  <c r="AD23" i="295"/>
  <c r="AC23" i="295"/>
  <c r="AF26" i="295"/>
  <c r="AD26" i="295"/>
  <c r="AE26" i="295"/>
  <c r="AC26" i="295"/>
  <c r="AF35" i="295"/>
  <c r="AD35" i="295"/>
  <c r="AE35" i="295"/>
  <c r="AC35" i="295"/>
  <c r="AF36" i="295"/>
  <c r="AD36" i="295"/>
  <c r="AE36" i="295"/>
  <c r="AC36" i="295"/>
  <c r="AE45" i="295"/>
  <c r="AF45" i="295"/>
  <c r="AD45" i="295"/>
  <c r="AC45" i="295"/>
  <c r="AF48" i="295"/>
  <c r="AD48" i="295"/>
  <c r="AE48" i="295"/>
  <c r="AC48" i="295"/>
  <c r="AE57" i="295"/>
  <c r="AF57" i="295"/>
  <c r="AD57" i="295"/>
  <c r="AC57" i="295"/>
  <c r="AF58" i="295"/>
  <c r="AD58" i="295"/>
  <c r="AE58" i="295"/>
  <c r="AC58" i="295"/>
  <c r="AD68" i="295"/>
  <c r="AC68" i="295"/>
  <c r="N74" i="295"/>
  <c r="R74" i="295"/>
  <c r="V74" i="295"/>
  <c r="AE13" i="296"/>
  <c r="AF13" i="296"/>
  <c r="AD13" i="296"/>
  <c r="AC13" i="296"/>
  <c r="AE14" i="296"/>
  <c r="AF14" i="296"/>
  <c r="AD14" i="296"/>
  <c r="AC14" i="296"/>
  <c r="AF23" i="296"/>
  <c r="AD23" i="296"/>
  <c r="AE23" i="296"/>
  <c r="AC23" i="296"/>
  <c r="AE26" i="296"/>
  <c r="AF26" i="296"/>
  <c r="AD26" i="296"/>
  <c r="AC26" i="296"/>
  <c r="AF35" i="296"/>
  <c r="AD35" i="296"/>
  <c r="AE35" i="296"/>
  <c r="AC35" i="296"/>
  <c r="C14" i="295"/>
  <c r="C15" i="295"/>
  <c r="H17" i="295"/>
  <c r="C25" i="295"/>
  <c r="C26" i="295"/>
  <c r="H27" i="295"/>
  <c r="H28" i="295"/>
  <c r="C36" i="295"/>
  <c r="C37" i="295"/>
  <c r="H38" i="295"/>
  <c r="H47" i="295"/>
  <c r="C48" i="295"/>
  <c r="H49" i="295"/>
  <c r="H50" i="295"/>
  <c r="C58" i="295"/>
  <c r="H59" i="295"/>
  <c r="H61" i="295"/>
  <c r="H69" i="295"/>
  <c r="C70" i="295"/>
  <c r="C71" i="295"/>
  <c r="H72" i="295"/>
  <c r="O73" i="295"/>
  <c r="Z69" i="295" s="1"/>
  <c r="S73" i="295"/>
  <c r="AA69" i="295" s="1"/>
  <c r="W73" i="295"/>
  <c r="AB69" i="295" s="1"/>
  <c r="H14" i="296"/>
  <c r="H15" i="296"/>
  <c r="H16" i="296"/>
  <c r="C17" i="296"/>
  <c r="H25" i="296"/>
  <c r="H26" i="296"/>
  <c r="C27" i="296"/>
  <c r="C28" i="296"/>
  <c r="C39" i="296"/>
  <c r="C37" i="296"/>
  <c r="H37" i="296"/>
  <c r="H38" i="296"/>
  <c r="AF36" i="296"/>
  <c r="AD36" i="296"/>
  <c r="AE36" i="296"/>
  <c r="AC36" i="296"/>
  <c r="AF46" i="296"/>
  <c r="AD46" i="296"/>
  <c r="AE46" i="296"/>
  <c r="AC46" i="296"/>
  <c r="AE47" i="296"/>
  <c r="AF47" i="296"/>
  <c r="AD47" i="296"/>
  <c r="AC47" i="296"/>
  <c r="AF56" i="296"/>
  <c r="AD56" i="296"/>
  <c r="AE56" i="296"/>
  <c r="AC56" i="296"/>
  <c r="AE59" i="296"/>
  <c r="AF59" i="296"/>
  <c r="AD59" i="296"/>
  <c r="AC59" i="296"/>
  <c r="AD67" i="296"/>
  <c r="AC67" i="296"/>
  <c r="M74" i="296"/>
  <c r="Q74" i="296"/>
  <c r="U74" i="296"/>
  <c r="AE12" i="297"/>
  <c r="AF12" i="297"/>
  <c r="AD12" i="297"/>
  <c r="AC12" i="297"/>
  <c r="AE15" i="297"/>
  <c r="AF15" i="297"/>
  <c r="AD15" i="297"/>
  <c r="AC15" i="297"/>
  <c r="AF24" i="297"/>
  <c r="AD24" i="297"/>
  <c r="AE24" i="297"/>
  <c r="AC24" i="297"/>
  <c r="AE25" i="297"/>
  <c r="AF25" i="297"/>
  <c r="AD25" i="297"/>
  <c r="AC25" i="297"/>
  <c r="AE34" i="297"/>
  <c r="AF34" i="297"/>
  <c r="AD34" i="297"/>
  <c r="AC34" i="297"/>
  <c r="AE37" i="297"/>
  <c r="AF37" i="297"/>
  <c r="AD37" i="297"/>
  <c r="AC37" i="297"/>
  <c r="AE46" i="297"/>
  <c r="AF46" i="297"/>
  <c r="AD46" i="297"/>
  <c r="AC46" i="297"/>
  <c r="AF47" i="297"/>
  <c r="AD47" i="297"/>
  <c r="AE47" i="297"/>
  <c r="AC47" i="297"/>
  <c r="AE56" i="297"/>
  <c r="AF56" i="297"/>
  <c r="AD56" i="297"/>
  <c r="AC56" i="297"/>
  <c r="AF59" i="297"/>
  <c r="AD59" i="297"/>
  <c r="AE59" i="297"/>
  <c r="AC59" i="297"/>
  <c r="AD67" i="297"/>
  <c r="AC67" i="297"/>
  <c r="M74" i="297"/>
  <c r="Q74" i="297"/>
  <c r="U74" i="297"/>
  <c r="AF12" i="298"/>
  <c r="AD12" i="298"/>
  <c r="AE12" i="298"/>
  <c r="AC12" i="298"/>
  <c r="AF15" i="298"/>
  <c r="AD15" i="298"/>
  <c r="AE15" i="298"/>
  <c r="AC15" i="298"/>
  <c r="AE24" i="298"/>
  <c r="AF24" i="298"/>
  <c r="AD24" i="298"/>
  <c r="AC24" i="298"/>
  <c r="AF25" i="298"/>
  <c r="AD25" i="298"/>
  <c r="AE25" i="298"/>
  <c r="AC25" i="298"/>
  <c r="AF34" i="298"/>
  <c r="AD34" i="298"/>
  <c r="AE34" i="298"/>
  <c r="AC34" i="298"/>
  <c r="AF37" i="298"/>
  <c r="AD37" i="298"/>
  <c r="AE37" i="298"/>
  <c r="AC37" i="298"/>
  <c r="AF46" i="298"/>
  <c r="AD46" i="298"/>
  <c r="AE46" i="298"/>
  <c r="AC46" i="298"/>
  <c r="AE47" i="298"/>
  <c r="AF47" i="298"/>
  <c r="AD47" i="298"/>
  <c r="AC47" i="298"/>
  <c r="H15" i="295"/>
  <c r="H36" i="295"/>
  <c r="C47" i="295"/>
  <c r="C59" i="295"/>
  <c r="H70" i="295"/>
  <c r="P73" i="295"/>
  <c r="Z70" i="295" s="1"/>
  <c r="T73" i="295"/>
  <c r="AA70" i="295" s="1"/>
  <c r="X73" i="295"/>
  <c r="AB70" i="295" s="1"/>
  <c r="C14" i="296"/>
  <c r="C38" i="296"/>
  <c r="C36" i="296"/>
  <c r="H39" i="296"/>
  <c r="H36" i="296"/>
  <c r="AF37" i="296"/>
  <c r="AD37" i="296"/>
  <c r="AE37" i="296"/>
  <c r="AC37" i="296"/>
  <c r="AE45" i="296"/>
  <c r="AF45" i="296"/>
  <c r="AD45" i="296"/>
  <c r="AC45" i="296"/>
  <c r="AF48" i="296"/>
  <c r="AD48" i="296"/>
  <c r="AE48" i="296"/>
  <c r="AC48" i="296"/>
  <c r="AE57" i="296"/>
  <c r="AF57" i="296"/>
  <c r="AD57" i="296"/>
  <c r="AC57" i="296"/>
  <c r="AF58" i="296"/>
  <c r="AD58" i="296"/>
  <c r="AE58" i="296"/>
  <c r="AC58" i="296"/>
  <c r="AD68" i="296"/>
  <c r="AC68" i="296"/>
  <c r="N74" i="296"/>
  <c r="R74" i="296"/>
  <c r="V74" i="296"/>
  <c r="AE13" i="297"/>
  <c r="AF13" i="297"/>
  <c r="AD13" i="297"/>
  <c r="AC13" i="297"/>
  <c r="AE14" i="297"/>
  <c r="AF14" i="297"/>
  <c r="AD14" i="297"/>
  <c r="AC14" i="297"/>
  <c r="AF23" i="297"/>
  <c r="AD23" i="297"/>
  <c r="AE23" i="297"/>
  <c r="AC23" i="297"/>
  <c r="AE26" i="297"/>
  <c r="AF26" i="297"/>
  <c r="AD26" i="297"/>
  <c r="AC26" i="297"/>
  <c r="AE35" i="297"/>
  <c r="AF35" i="297"/>
  <c r="AD35" i="297"/>
  <c r="AC35" i="297"/>
  <c r="AE36" i="297"/>
  <c r="AF36" i="297"/>
  <c r="AD36" i="297"/>
  <c r="AC36" i="297"/>
  <c r="AF45" i="297"/>
  <c r="AD45" i="297"/>
  <c r="AE45" i="297"/>
  <c r="AC45" i="297"/>
  <c r="AE48" i="297"/>
  <c r="AF48" i="297"/>
  <c r="AD48" i="297"/>
  <c r="AC48" i="297"/>
  <c r="AF57" i="297"/>
  <c r="AD57" i="297"/>
  <c r="AE57" i="297"/>
  <c r="AC57" i="297"/>
  <c r="AE58" i="297"/>
  <c r="AF58" i="297"/>
  <c r="AD58" i="297"/>
  <c r="AC58" i="297"/>
  <c r="AD68" i="297"/>
  <c r="AC68" i="297"/>
  <c r="N74" i="297"/>
  <c r="R74" i="297"/>
  <c r="V74" i="297"/>
  <c r="AF13" i="298"/>
  <c r="AD13" i="298"/>
  <c r="AE13" i="298"/>
  <c r="AC13" i="298"/>
  <c r="AF14" i="298"/>
  <c r="AD14" i="298"/>
  <c r="AE14" i="298"/>
  <c r="AC14" i="298"/>
  <c r="AE23" i="298"/>
  <c r="AF23" i="298"/>
  <c r="AD23" i="298"/>
  <c r="AC23" i="298"/>
  <c r="AF26" i="298"/>
  <c r="AD26" i="298"/>
  <c r="AE26" i="298"/>
  <c r="AC26" i="298"/>
  <c r="AF35" i="298"/>
  <c r="AD35" i="298"/>
  <c r="AE35" i="298"/>
  <c r="AC35" i="298"/>
  <c r="AF36" i="298"/>
  <c r="AD36" i="298"/>
  <c r="AE36" i="298"/>
  <c r="AC36" i="298"/>
  <c r="AE45" i="298"/>
  <c r="AF45" i="298"/>
  <c r="AD45" i="298"/>
  <c r="AC45" i="298"/>
  <c r="AF48" i="298"/>
  <c r="AD48" i="298"/>
  <c r="AE48" i="298"/>
  <c r="AC48" i="298"/>
  <c r="H47" i="296"/>
  <c r="C48" i="296"/>
  <c r="H49" i="296"/>
  <c r="H50" i="296"/>
  <c r="C58" i="296"/>
  <c r="H59" i="296"/>
  <c r="H61" i="296"/>
  <c r="H69" i="296"/>
  <c r="C70" i="296"/>
  <c r="C71" i="296"/>
  <c r="H72" i="296"/>
  <c r="O73" i="296"/>
  <c r="Z69" i="296" s="1"/>
  <c r="S73" i="296"/>
  <c r="AA69" i="296" s="1"/>
  <c r="AK69" i="296" s="1"/>
  <c r="W73" i="296"/>
  <c r="AB69" i="296" s="1"/>
  <c r="AL69" i="296" s="1"/>
  <c r="AW69" i="296" s="1"/>
  <c r="H14" i="297"/>
  <c r="H15" i="297"/>
  <c r="H16" i="297"/>
  <c r="C17" i="297"/>
  <c r="H25" i="297"/>
  <c r="H26" i="297"/>
  <c r="C27" i="297"/>
  <c r="C28" i="297"/>
  <c r="H36" i="297"/>
  <c r="H37" i="297"/>
  <c r="C38" i="297"/>
  <c r="H39" i="297"/>
  <c r="C47" i="297"/>
  <c r="H48" i="297"/>
  <c r="C50" i="297"/>
  <c r="H58" i="297"/>
  <c r="C59" i="297"/>
  <c r="H60" i="297"/>
  <c r="C69" i="297"/>
  <c r="H70" i="297"/>
  <c r="H71" i="297"/>
  <c r="C72" i="297"/>
  <c r="P73" i="297"/>
  <c r="Z70" i="297" s="1"/>
  <c r="T73" i="297"/>
  <c r="AA70" i="297" s="1"/>
  <c r="AK70" i="297" s="1"/>
  <c r="X73" i="297"/>
  <c r="AB70" i="297" s="1"/>
  <c r="AL70" i="297" s="1"/>
  <c r="AW70" i="297" s="1"/>
  <c r="C14" i="298"/>
  <c r="C15" i="298"/>
  <c r="H17" i="298"/>
  <c r="C25" i="298"/>
  <c r="C26" i="298"/>
  <c r="H27" i="298"/>
  <c r="H28" i="298"/>
  <c r="C36" i="298"/>
  <c r="C37" i="298"/>
  <c r="H38" i="298"/>
  <c r="H47" i="298"/>
  <c r="C48" i="298"/>
  <c r="H49" i="298"/>
  <c r="H50" i="298"/>
  <c r="AF56" i="298"/>
  <c r="AD56" i="298"/>
  <c r="AE56" i="298"/>
  <c r="AC56" i="298"/>
  <c r="AE59" i="298"/>
  <c r="AF59" i="298"/>
  <c r="AD59" i="298"/>
  <c r="AC59" i="298"/>
  <c r="AD67" i="298"/>
  <c r="AC67" i="298"/>
  <c r="M74" i="298"/>
  <c r="Q74" i="298"/>
  <c r="U74" i="298"/>
  <c r="AE12" i="299"/>
  <c r="AF12" i="299"/>
  <c r="AD12" i="299"/>
  <c r="AC12" i="299"/>
  <c r="AE15" i="299"/>
  <c r="AF15" i="299"/>
  <c r="AD15" i="299"/>
  <c r="AC15" i="299"/>
  <c r="AF24" i="299"/>
  <c r="AD24" i="299"/>
  <c r="AE24" i="299"/>
  <c r="AC24" i="299"/>
  <c r="AE25" i="299"/>
  <c r="AF25" i="299"/>
  <c r="AD25" i="299"/>
  <c r="AC25" i="299"/>
  <c r="AE34" i="299"/>
  <c r="AF34" i="299"/>
  <c r="AD34" i="299"/>
  <c r="AC34" i="299"/>
  <c r="AE37" i="299"/>
  <c r="AF37" i="299"/>
  <c r="AD37" i="299"/>
  <c r="AC37" i="299"/>
  <c r="AE46" i="299"/>
  <c r="AF46" i="299"/>
  <c r="AD46" i="299"/>
  <c r="AC46" i="299"/>
  <c r="AF47" i="299"/>
  <c r="AD47" i="299"/>
  <c r="AE47" i="299"/>
  <c r="AC47" i="299"/>
  <c r="AE56" i="299"/>
  <c r="AF56" i="299"/>
  <c r="AD56" i="299"/>
  <c r="AC56" i="299"/>
  <c r="BP62" i="299"/>
  <c r="AF59" i="299"/>
  <c r="AD59" i="299"/>
  <c r="AE59" i="299"/>
  <c r="AC59" i="299"/>
  <c r="AD67" i="299"/>
  <c r="AC67" i="299"/>
  <c r="M74" i="299"/>
  <c r="Q74" i="299"/>
  <c r="U74" i="299"/>
  <c r="AF12" i="300"/>
  <c r="AD12" i="300"/>
  <c r="AE12" i="300"/>
  <c r="AC12" i="300"/>
  <c r="AF15" i="300"/>
  <c r="AD15" i="300"/>
  <c r="AE15" i="300"/>
  <c r="AC15" i="300"/>
  <c r="AE24" i="300"/>
  <c r="AF24" i="300"/>
  <c r="AD24" i="300"/>
  <c r="AC24" i="300"/>
  <c r="AF25" i="300"/>
  <c r="AD25" i="300"/>
  <c r="AE25" i="300"/>
  <c r="AC25" i="300"/>
  <c r="AF34" i="300"/>
  <c r="AD34" i="300"/>
  <c r="AE34" i="300"/>
  <c r="AC34" i="300"/>
  <c r="AF37" i="300"/>
  <c r="AD37" i="300"/>
  <c r="AE37" i="300"/>
  <c r="AC37" i="300"/>
  <c r="AF46" i="300"/>
  <c r="AD46" i="300"/>
  <c r="AE46" i="300"/>
  <c r="AC46" i="300"/>
  <c r="AE47" i="300"/>
  <c r="AF47" i="300"/>
  <c r="AD47" i="300"/>
  <c r="AC47" i="300"/>
  <c r="AF56" i="300"/>
  <c r="AD56" i="300"/>
  <c r="AE56" i="300"/>
  <c r="AC56" i="300"/>
  <c r="AE59" i="300"/>
  <c r="AF59" i="300"/>
  <c r="AD59" i="300"/>
  <c r="AC59" i="300"/>
  <c r="AD67" i="300"/>
  <c r="AC67" i="300"/>
  <c r="C47" i="296"/>
  <c r="C59" i="296"/>
  <c r="H70" i="296"/>
  <c r="P73" i="296"/>
  <c r="Z70" i="296" s="1"/>
  <c r="T73" i="296"/>
  <c r="AA70" i="296" s="1"/>
  <c r="AK70" i="296" s="1"/>
  <c r="X73" i="296"/>
  <c r="AB70" i="296" s="1"/>
  <c r="AL70" i="296" s="1"/>
  <c r="AW70" i="296" s="1"/>
  <c r="C14" i="297"/>
  <c r="C37" i="297"/>
  <c r="H47" i="297"/>
  <c r="C58" i="297"/>
  <c r="H69" i="297"/>
  <c r="O73" i="297"/>
  <c r="Z69" i="297" s="1"/>
  <c r="S73" i="297"/>
  <c r="AA69" i="297" s="1"/>
  <c r="AK69" i="297" s="1"/>
  <c r="W73" i="297"/>
  <c r="AB69" i="297" s="1"/>
  <c r="AL69" i="297" s="1"/>
  <c r="AW69" i="297" s="1"/>
  <c r="H15" i="298"/>
  <c r="H36" i="298"/>
  <c r="C47" i="298"/>
  <c r="AE57" i="298"/>
  <c r="AF57" i="298"/>
  <c r="AD57" i="298"/>
  <c r="AC57" i="298"/>
  <c r="AF58" i="298"/>
  <c r="AD58" i="298"/>
  <c r="AE58" i="298"/>
  <c r="AC58" i="298"/>
  <c r="AD68" i="298"/>
  <c r="AC68" i="298"/>
  <c r="N74" i="298"/>
  <c r="R74" i="298"/>
  <c r="V74" i="298"/>
  <c r="AE13" i="299"/>
  <c r="AF13" i="299"/>
  <c r="AD13" i="299"/>
  <c r="AC13" i="299"/>
  <c r="AE14" i="299"/>
  <c r="AF14" i="299"/>
  <c r="AD14" i="299"/>
  <c r="AC14" i="299"/>
  <c r="AF23" i="299"/>
  <c r="AD23" i="299"/>
  <c r="AE23" i="299"/>
  <c r="AC23" i="299"/>
  <c r="AE26" i="299"/>
  <c r="AF26" i="299"/>
  <c r="AD26" i="299"/>
  <c r="AC26" i="299"/>
  <c r="AE35" i="299"/>
  <c r="AF35" i="299"/>
  <c r="AD35" i="299"/>
  <c r="AC35" i="299"/>
  <c r="AE36" i="299"/>
  <c r="AF36" i="299"/>
  <c r="AD36" i="299"/>
  <c r="AC36" i="299"/>
  <c r="AF45" i="299"/>
  <c r="AD45" i="299"/>
  <c r="AE45" i="299"/>
  <c r="AC45" i="299"/>
  <c r="AE48" i="299"/>
  <c r="AF48" i="299"/>
  <c r="AD48" i="299"/>
  <c r="AC48" i="299"/>
  <c r="AF57" i="299"/>
  <c r="AD57" i="299"/>
  <c r="AE57" i="299"/>
  <c r="AC57" i="299"/>
  <c r="AE58" i="299"/>
  <c r="AF58" i="299"/>
  <c r="AD58" i="299"/>
  <c r="AC58" i="299"/>
  <c r="AD68" i="299"/>
  <c r="AC68" i="299"/>
  <c r="N74" i="299"/>
  <c r="R74" i="299"/>
  <c r="V74" i="299"/>
  <c r="AF13" i="300"/>
  <c r="AD13" i="300"/>
  <c r="AE13" i="300"/>
  <c r="AC13" i="300"/>
  <c r="AF14" i="300"/>
  <c r="AD14" i="300"/>
  <c r="AE14" i="300"/>
  <c r="AC14" i="300"/>
  <c r="AE23" i="300"/>
  <c r="AF23" i="300"/>
  <c r="AD23" i="300"/>
  <c r="AC23" i="300"/>
  <c r="AF26" i="300"/>
  <c r="AD26" i="300"/>
  <c r="AE26" i="300"/>
  <c r="AC26" i="300"/>
  <c r="AF35" i="300"/>
  <c r="AD35" i="300"/>
  <c r="AE35" i="300"/>
  <c r="AC35" i="300"/>
  <c r="AF36" i="300"/>
  <c r="AD36" i="300"/>
  <c r="AE36" i="300"/>
  <c r="AC36" i="300"/>
  <c r="AE45" i="300"/>
  <c r="AF45" i="300"/>
  <c r="AD45" i="300"/>
  <c r="AC45" i="300"/>
  <c r="AF48" i="300"/>
  <c r="AD48" i="300"/>
  <c r="AE48" i="300"/>
  <c r="AC48" i="300"/>
  <c r="AE57" i="300"/>
  <c r="AF57" i="300"/>
  <c r="AD57" i="300"/>
  <c r="AC57" i="300"/>
  <c r="AF58" i="300"/>
  <c r="AD58" i="300"/>
  <c r="AE58" i="300"/>
  <c r="AC58" i="300"/>
  <c r="AD68" i="300"/>
  <c r="AC68" i="300"/>
  <c r="C58" i="298"/>
  <c r="H59" i="298"/>
  <c r="H61" i="298"/>
  <c r="H69" i="298"/>
  <c r="C70" i="298"/>
  <c r="C71" i="298"/>
  <c r="H72" i="298"/>
  <c r="O73" i="298"/>
  <c r="Z69" i="298" s="1"/>
  <c r="S73" i="298"/>
  <c r="AA69" i="298" s="1"/>
  <c r="AK69" i="298" s="1"/>
  <c r="W73" i="298"/>
  <c r="AB69" i="298" s="1"/>
  <c r="AL69" i="298" s="1"/>
  <c r="AW69" i="298" s="1"/>
  <c r="H14" i="299"/>
  <c r="H15" i="299"/>
  <c r="H16" i="299"/>
  <c r="C17" i="299"/>
  <c r="H25" i="299"/>
  <c r="H26" i="299"/>
  <c r="C27" i="299"/>
  <c r="C28" i="299"/>
  <c r="H36" i="299"/>
  <c r="H37" i="299"/>
  <c r="C38" i="299"/>
  <c r="H39" i="299"/>
  <c r="C47" i="299"/>
  <c r="H48" i="299"/>
  <c r="C50" i="299"/>
  <c r="H58" i="299"/>
  <c r="C59" i="299"/>
  <c r="H60" i="299"/>
  <c r="C69" i="299"/>
  <c r="H70" i="299"/>
  <c r="H71" i="299"/>
  <c r="C72" i="299"/>
  <c r="P73" i="299"/>
  <c r="Z70" i="299" s="1"/>
  <c r="T73" i="299"/>
  <c r="AA70" i="299" s="1"/>
  <c r="X73" i="299"/>
  <c r="AB70" i="299" s="1"/>
  <c r="C14" i="300"/>
  <c r="C15" i="300"/>
  <c r="H17" i="300"/>
  <c r="C25" i="300"/>
  <c r="C26" i="300"/>
  <c r="H27" i="300"/>
  <c r="H28" i="300"/>
  <c r="C36" i="300"/>
  <c r="C37" i="300"/>
  <c r="H38" i="300"/>
  <c r="H47" i="300"/>
  <c r="C48" i="300"/>
  <c r="H49" i="300"/>
  <c r="H50" i="300"/>
  <c r="C58" i="300"/>
  <c r="H59" i="300"/>
  <c r="H61" i="300"/>
  <c r="P74" i="300"/>
  <c r="X74" i="300"/>
  <c r="X73" i="300"/>
  <c r="AB70" i="300" s="1"/>
  <c r="H69" i="300"/>
  <c r="M74" i="300"/>
  <c r="Q74" i="300"/>
  <c r="U74" i="300"/>
  <c r="C70" i="300"/>
  <c r="C71" i="300"/>
  <c r="H72" i="300"/>
  <c r="P73" i="300"/>
  <c r="Z70" i="300" s="1"/>
  <c r="AF68" i="300" s="1"/>
  <c r="T73" i="300"/>
  <c r="AA70" i="300" s="1"/>
  <c r="AF12" i="301"/>
  <c r="AD12" i="301"/>
  <c r="AE12" i="301"/>
  <c r="AC12" i="301"/>
  <c r="AF15" i="301"/>
  <c r="AD15" i="301"/>
  <c r="AE15" i="301"/>
  <c r="AC15" i="301"/>
  <c r="AE24" i="301"/>
  <c r="AF24" i="301"/>
  <c r="AD24" i="301"/>
  <c r="AC24" i="301"/>
  <c r="AF25" i="301"/>
  <c r="AD25" i="301"/>
  <c r="AE25" i="301"/>
  <c r="AC25" i="301"/>
  <c r="AF34" i="301"/>
  <c r="AD34" i="301"/>
  <c r="AE34" i="301"/>
  <c r="AC34" i="301"/>
  <c r="AF37" i="301"/>
  <c r="AD37" i="301"/>
  <c r="AE37" i="301"/>
  <c r="AC37" i="301"/>
  <c r="AF46" i="301"/>
  <c r="AD46" i="301"/>
  <c r="AE46" i="301"/>
  <c r="AC46" i="301"/>
  <c r="AE47" i="301"/>
  <c r="AF47" i="301"/>
  <c r="AD47" i="301"/>
  <c r="AC47" i="301"/>
  <c r="AF56" i="301"/>
  <c r="AD56" i="301"/>
  <c r="AE56" i="301"/>
  <c r="AC56" i="301"/>
  <c r="AE59" i="301"/>
  <c r="AF59" i="301"/>
  <c r="AD59" i="301"/>
  <c r="AC59" i="301"/>
  <c r="AD67" i="301"/>
  <c r="AC67" i="301"/>
  <c r="M74" i="301"/>
  <c r="Q74" i="301"/>
  <c r="U74" i="301"/>
  <c r="C59" i="298"/>
  <c r="H70" i="298"/>
  <c r="P73" i="298"/>
  <c r="Z70" i="298" s="1"/>
  <c r="T73" i="298"/>
  <c r="AA70" i="298" s="1"/>
  <c r="AK70" i="298" s="1"/>
  <c r="X73" i="298"/>
  <c r="AB70" i="298" s="1"/>
  <c r="AL70" i="298" s="1"/>
  <c r="AW70" i="298" s="1"/>
  <c r="C14" i="299"/>
  <c r="C37" i="299"/>
  <c r="H47" i="299"/>
  <c r="C58" i="299"/>
  <c r="H69" i="299"/>
  <c r="O73" i="299"/>
  <c r="Z69" i="299" s="1"/>
  <c r="AE68" i="299" s="1"/>
  <c r="S73" i="299"/>
  <c r="AA69" i="299" s="1"/>
  <c r="W73" i="299"/>
  <c r="AB69" i="299" s="1"/>
  <c r="H15" i="300"/>
  <c r="H36" i="300"/>
  <c r="C47" i="300"/>
  <c r="C59" i="300"/>
  <c r="O74" i="300"/>
  <c r="O73" i="300"/>
  <c r="Z69" i="300" s="1"/>
  <c r="AE68" i="300" s="1"/>
  <c r="S74" i="300"/>
  <c r="S73" i="300"/>
  <c r="AA69" i="300" s="1"/>
  <c r="W74" i="300"/>
  <c r="W73" i="300"/>
  <c r="AB69" i="300" s="1"/>
  <c r="H70" i="300"/>
  <c r="N74" i="300"/>
  <c r="R74" i="300"/>
  <c r="V74" i="300"/>
  <c r="AF13" i="301"/>
  <c r="AD13" i="301"/>
  <c r="AE13" i="301"/>
  <c r="AC13" i="301"/>
  <c r="AF14" i="301"/>
  <c r="AD14" i="301"/>
  <c r="AE14" i="301"/>
  <c r="AC14" i="301"/>
  <c r="AE23" i="301"/>
  <c r="AF23" i="301"/>
  <c r="AD23" i="301"/>
  <c r="AC23" i="301"/>
  <c r="AF26" i="301"/>
  <c r="AD26" i="301"/>
  <c r="AE26" i="301"/>
  <c r="AC26" i="301"/>
  <c r="AF35" i="301"/>
  <c r="AD35" i="301"/>
  <c r="AE35" i="301"/>
  <c r="AC35" i="301"/>
  <c r="AF36" i="301"/>
  <c r="AD36" i="301"/>
  <c r="AE36" i="301"/>
  <c r="AC36" i="301"/>
  <c r="AE45" i="301"/>
  <c r="AF45" i="301"/>
  <c r="AD45" i="301"/>
  <c r="AC45" i="301"/>
  <c r="AF48" i="301"/>
  <c r="AD48" i="301"/>
  <c r="AE48" i="301"/>
  <c r="AC48" i="301"/>
  <c r="AE57" i="301"/>
  <c r="AF57" i="301"/>
  <c r="AD57" i="301"/>
  <c r="AC57" i="301"/>
  <c r="AF58" i="301"/>
  <c r="AD58" i="301"/>
  <c r="AE58" i="301"/>
  <c r="AC58" i="301"/>
  <c r="AD68" i="301"/>
  <c r="AC68" i="301"/>
  <c r="N74" i="301"/>
  <c r="R74" i="301"/>
  <c r="V74" i="301"/>
  <c r="C14" i="301"/>
  <c r="C15" i="301"/>
  <c r="H17" i="301"/>
  <c r="C25" i="301"/>
  <c r="C26" i="301"/>
  <c r="H27" i="301"/>
  <c r="H28" i="301"/>
  <c r="C36" i="301"/>
  <c r="C37" i="301"/>
  <c r="H38" i="301"/>
  <c r="H47" i="301"/>
  <c r="C48" i="301"/>
  <c r="H49" i="301"/>
  <c r="H50" i="301"/>
  <c r="C58" i="301"/>
  <c r="H59" i="301"/>
  <c r="H61" i="301"/>
  <c r="H69" i="301"/>
  <c r="C70" i="301"/>
  <c r="C71" i="301"/>
  <c r="H72" i="301"/>
  <c r="O73" i="301"/>
  <c r="Z69" i="301" s="1"/>
  <c r="S73" i="301"/>
  <c r="AA69" i="301" s="1"/>
  <c r="W73" i="301"/>
  <c r="AB69" i="301" s="1"/>
  <c r="AE12" i="302"/>
  <c r="AF12" i="302"/>
  <c r="AD12" i="302"/>
  <c r="AC12" i="302"/>
  <c r="AE15" i="302"/>
  <c r="AF15" i="302"/>
  <c r="AD15" i="302"/>
  <c r="AC15" i="302"/>
  <c r="AF24" i="302"/>
  <c r="AD24" i="302"/>
  <c r="AE24" i="302"/>
  <c r="AC24" i="302"/>
  <c r="AE25" i="302"/>
  <c r="AF25" i="302"/>
  <c r="AD25" i="302"/>
  <c r="AC25" i="302"/>
  <c r="AE34" i="302"/>
  <c r="AF34" i="302"/>
  <c r="AD34" i="302"/>
  <c r="AC34" i="302"/>
  <c r="AE37" i="302"/>
  <c r="AF37" i="302"/>
  <c r="AD37" i="302"/>
  <c r="AC37" i="302"/>
  <c r="AE46" i="302"/>
  <c r="AF46" i="302"/>
  <c r="AD46" i="302"/>
  <c r="AC46" i="302"/>
  <c r="AF47" i="302"/>
  <c r="AD47" i="302"/>
  <c r="AE47" i="302"/>
  <c r="AC47" i="302"/>
  <c r="AF57" i="302"/>
  <c r="AD57" i="302"/>
  <c r="AE57" i="302"/>
  <c r="AC57" i="302"/>
  <c r="AE58" i="302"/>
  <c r="AF58" i="302"/>
  <c r="AD58" i="302"/>
  <c r="AC58" i="302"/>
  <c r="AD68" i="302"/>
  <c r="AC68" i="302"/>
  <c r="N74" i="302"/>
  <c r="R74" i="302"/>
  <c r="V74" i="302"/>
  <c r="AF13" i="303"/>
  <c r="AD13" i="303"/>
  <c r="AE13" i="303"/>
  <c r="AC13" i="303"/>
  <c r="H15" i="301"/>
  <c r="H36" i="301"/>
  <c r="C47" i="301"/>
  <c r="C59" i="301"/>
  <c r="H70" i="301"/>
  <c r="P73" i="301"/>
  <c r="Z70" i="301" s="1"/>
  <c r="AF68" i="301" s="1"/>
  <c r="T73" i="301"/>
  <c r="AA70" i="301" s="1"/>
  <c r="X73" i="301"/>
  <c r="AB70" i="301" s="1"/>
  <c r="AE13" i="302"/>
  <c r="AF13" i="302"/>
  <c r="AD13" i="302"/>
  <c r="AC13" i="302"/>
  <c r="AE14" i="302"/>
  <c r="AF14" i="302"/>
  <c r="AD14" i="302"/>
  <c r="AC14" i="302"/>
  <c r="AF23" i="302"/>
  <c r="AD23" i="302"/>
  <c r="AE23" i="302"/>
  <c r="AC23" i="302"/>
  <c r="AE26" i="302"/>
  <c r="AF26" i="302"/>
  <c r="AD26" i="302"/>
  <c r="AC26" i="302"/>
  <c r="AE35" i="302"/>
  <c r="AF35" i="302"/>
  <c r="AD35" i="302"/>
  <c r="AC35" i="302"/>
  <c r="AE36" i="302"/>
  <c r="AF36" i="302"/>
  <c r="AD36" i="302"/>
  <c r="AC36" i="302"/>
  <c r="AF45" i="302"/>
  <c r="AD45" i="302"/>
  <c r="AE45" i="302"/>
  <c r="AC45" i="302"/>
  <c r="AE48" i="302"/>
  <c r="AF48" i="302"/>
  <c r="AD48" i="302"/>
  <c r="AC48" i="302"/>
  <c r="AE56" i="302"/>
  <c r="AF56" i="302"/>
  <c r="AD56" i="302"/>
  <c r="AC56" i="302"/>
  <c r="AF59" i="302"/>
  <c r="AD59" i="302"/>
  <c r="AE59" i="302"/>
  <c r="AC59" i="302"/>
  <c r="AD67" i="302"/>
  <c r="AC67" i="302"/>
  <c r="M74" i="302"/>
  <c r="Q74" i="302"/>
  <c r="U74" i="302"/>
  <c r="AF12" i="303"/>
  <c r="AD12" i="303"/>
  <c r="AE12" i="303"/>
  <c r="AE14" i="303"/>
  <c r="AF14" i="303"/>
  <c r="AD14" i="303"/>
  <c r="AC14" i="303"/>
  <c r="H14" i="302"/>
  <c r="H15" i="302"/>
  <c r="H16" i="302"/>
  <c r="C17" i="302"/>
  <c r="H25" i="302"/>
  <c r="H26" i="302"/>
  <c r="C27" i="302"/>
  <c r="C28" i="302"/>
  <c r="H37" i="302"/>
  <c r="C38" i="302"/>
  <c r="H39" i="302"/>
  <c r="C47" i="302"/>
  <c r="H48" i="302"/>
  <c r="C50" i="302"/>
  <c r="H58" i="302"/>
  <c r="C59" i="302"/>
  <c r="H60" i="302"/>
  <c r="C69" i="302"/>
  <c r="H70" i="302"/>
  <c r="H71" i="302"/>
  <c r="C72" i="302"/>
  <c r="P73" i="302"/>
  <c r="Z70" i="302" s="1"/>
  <c r="AF67" i="302" s="1"/>
  <c r="T73" i="302"/>
  <c r="AA70" i="302" s="1"/>
  <c r="X73" i="302"/>
  <c r="AB70" i="302" s="1"/>
  <c r="AC12" i="303"/>
  <c r="H17" i="303"/>
  <c r="AE15" i="303"/>
  <c r="AF15" i="303"/>
  <c r="AD15" i="303"/>
  <c r="AC15" i="303"/>
  <c r="C14" i="303"/>
  <c r="AF24" i="303"/>
  <c r="AD24" i="303"/>
  <c r="AE24" i="303"/>
  <c r="AC24" i="303"/>
  <c r="AE25" i="303"/>
  <c r="AF25" i="303"/>
  <c r="AD25" i="303"/>
  <c r="AC25" i="303"/>
  <c r="AE34" i="303"/>
  <c r="AF34" i="303"/>
  <c r="AD34" i="303"/>
  <c r="AC34" i="303"/>
  <c r="AE37" i="303"/>
  <c r="AF37" i="303"/>
  <c r="AD37" i="303"/>
  <c r="AC37" i="303"/>
  <c r="AE46" i="303"/>
  <c r="AF46" i="303"/>
  <c r="AD46" i="303"/>
  <c r="AC46" i="303"/>
  <c r="AF47" i="303"/>
  <c r="AD47" i="303"/>
  <c r="AE47" i="303"/>
  <c r="AC47" i="303"/>
  <c r="AE56" i="303"/>
  <c r="AF56" i="303"/>
  <c r="AD56" i="303"/>
  <c r="AC56" i="303"/>
  <c r="C14" i="302"/>
  <c r="C37" i="302"/>
  <c r="H47" i="302"/>
  <c r="C58" i="302"/>
  <c r="H69" i="302"/>
  <c r="O73" i="302"/>
  <c r="Z69" i="302" s="1"/>
  <c r="AE67" i="302" s="1"/>
  <c r="S73" i="302"/>
  <c r="AA69" i="302" s="1"/>
  <c r="W73" i="302"/>
  <c r="AB69" i="302" s="1"/>
  <c r="C15" i="303"/>
  <c r="C17" i="303"/>
  <c r="H16" i="303"/>
  <c r="H15" i="303"/>
  <c r="H14" i="303"/>
  <c r="AF23" i="303"/>
  <c r="AD23" i="303"/>
  <c r="AE23" i="303"/>
  <c r="AC23" i="303"/>
  <c r="AE26" i="303"/>
  <c r="AF26" i="303"/>
  <c r="AD26" i="303"/>
  <c r="AC26" i="303"/>
  <c r="AE35" i="303"/>
  <c r="AF35" i="303"/>
  <c r="AD35" i="303"/>
  <c r="AC35" i="303"/>
  <c r="AE36" i="303"/>
  <c r="AF36" i="303"/>
  <c r="AD36" i="303"/>
  <c r="AC36" i="303"/>
  <c r="AF45" i="303"/>
  <c r="AD45" i="303"/>
  <c r="AE45" i="303"/>
  <c r="AC45" i="303"/>
  <c r="AE48" i="303"/>
  <c r="AF48" i="303"/>
  <c r="AD48" i="303"/>
  <c r="AC48" i="303"/>
  <c r="AF57" i="303"/>
  <c r="AD57" i="303"/>
  <c r="AE57" i="303"/>
  <c r="AC57" i="303"/>
  <c r="AF58" i="303"/>
  <c r="AE58" i="303"/>
  <c r="AD58" i="303"/>
  <c r="AC58" i="303"/>
  <c r="H25" i="303"/>
  <c r="H26" i="303"/>
  <c r="C27" i="303"/>
  <c r="C28" i="303"/>
  <c r="H36" i="303"/>
  <c r="H37" i="303"/>
  <c r="C38" i="303"/>
  <c r="H39" i="303"/>
  <c r="C47" i="303"/>
  <c r="H48" i="303"/>
  <c r="C50" i="303"/>
  <c r="C61" i="303"/>
  <c r="C59" i="303"/>
  <c r="H61" i="303"/>
  <c r="AE59" i="303"/>
  <c r="AF59" i="303"/>
  <c r="AD59" i="303"/>
  <c r="AC59" i="303"/>
  <c r="H58" i="303"/>
  <c r="AD67" i="303"/>
  <c r="AC67" i="303"/>
  <c r="M74" i="303"/>
  <c r="Q74" i="303"/>
  <c r="U74" i="303"/>
  <c r="AE12" i="304"/>
  <c r="AF12" i="304"/>
  <c r="AD12" i="304"/>
  <c r="AC12" i="304"/>
  <c r="AE15" i="304"/>
  <c r="AF15" i="304"/>
  <c r="AD15" i="304"/>
  <c r="AC15" i="304"/>
  <c r="AF24" i="304"/>
  <c r="AD24" i="304"/>
  <c r="AE24" i="304"/>
  <c r="AC24" i="304"/>
  <c r="C37" i="303"/>
  <c r="H47" i="303"/>
  <c r="H60" i="303"/>
  <c r="H59" i="303"/>
  <c r="C58" i="303"/>
  <c r="AD68" i="303"/>
  <c r="AC68" i="303"/>
  <c r="N74" i="303"/>
  <c r="R74" i="303"/>
  <c r="V74" i="303"/>
  <c r="AE13" i="304"/>
  <c r="AF13" i="304"/>
  <c r="AD13" i="304"/>
  <c r="AC13" i="304"/>
  <c r="AE14" i="304"/>
  <c r="AF14" i="304"/>
  <c r="AD14" i="304"/>
  <c r="AC14" i="304"/>
  <c r="AF23" i="304"/>
  <c r="AD23" i="304"/>
  <c r="AE23" i="304"/>
  <c r="AC23" i="304"/>
  <c r="H69" i="303"/>
  <c r="C70" i="303"/>
  <c r="C71" i="303"/>
  <c r="H72" i="303"/>
  <c r="O73" i="303"/>
  <c r="Z69" i="303" s="1"/>
  <c r="AE67" i="303" s="1"/>
  <c r="S73" i="303"/>
  <c r="AA69" i="303" s="1"/>
  <c r="W73" i="303"/>
  <c r="AB69" i="303" s="1"/>
  <c r="H14" i="304"/>
  <c r="H15" i="304"/>
  <c r="H16" i="304"/>
  <c r="C17" i="304"/>
  <c r="C25" i="304"/>
  <c r="C27" i="304"/>
  <c r="H28" i="304"/>
  <c r="H25" i="304"/>
  <c r="AE26" i="304"/>
  <c r="AF26" i="304"/>
  <c r="AD26" i="304"/>
  <c r="AC26" i="304"/>
  <c r="AE34" i="304"/>
  <c r="AF34" i="304"/>
  <c r="AD34" i="304"/>
  <c r="AC34" i="304"/>
  <c r="AE37" i="304"/>
  <c r="AF37" i="304"/>
  <c r="AD37" i="304"/>
  <c r="AC37" i="304"/>
  <c r="AE46" i="304"/>
  <c r="AF46" i="304"/>
  <c r="AD46" i="304"/>
  <c r="AC46" i="304"/>
  <c r="H70" i="303"/>
  <c r="P73" i="303"/>
  <c r="Z70" i="303" s="1"/>
  <c r="T73" i="303"/>
  <c r="AA70" i="303" s="1"/>
  <c r="X73" i="303"/>
  <c r="AB70" i="303" s="1"/>
  <c r="C14" i="304"/>
  <c r="C26" i="304"/>
  <c r="C28" i="304"/>
  <c r="H27" i="304"/>
  <c r="H26" i="304"/>
  <c r="AE25" i="304"/>
  <c r="AF25" i="304"/>
  <c r="AD25" i="304"/>
  <c r="AC25" i="304"/>
  <c r="AE35" i="304"/>
  <c r="AF35" i="304"/>
  <c r="AD35" i="304"/>
  <c r="AC35" i="304"/>
  <c r="AE36" i="304"/>
  <c r="AF36" i="304"/>
  <c r="AD36" i="304"/>
  <c r="AC36" i="304"/>
  <c r="AF45" i="304"/>
  <c r="AD45" i="304"/>
  <c r="AE45" i="304"/>
  <c r="AC45" i="304"/>
  <c r="H36" i="304"/>
  <c r="H37" i="304"/>
  <c r="C38" i="304"/>
  <c r="H39" i="304"/>
  <c r="C49" i="304"/>
  <c r="C47" i="304"/>
  <c r="H48" i="304"/>
  <c r="H49" i="304"/>
  <c r="AE47" i="304"/>
  <c r="AF47" i="304"/>
  <c r="AD47" i="304"/>
  <c r="AC47" i="304"/>
  <c r="AF56" i="304"/>
  <c r="AD56" i="304"/>
  <c r="AE56" i="304"/>
  <c r="AC56" i="304"/>
  <c r="AE59" i="304"/>
  <c r="AF59" i="304"/>
  <c r="AD59" i="304"/>
  <c r="AC59" i="304"/>
  <c r="C37" i="304"/>
  <c r="C50" i="304"/>
  <c r="C48" i="304"/>
  <c r="H50" i="304"/>
  <c r="H47" i="304"/>
  <c r="AF48" i="304"/>
  <c r="AD48" i="304"/>
  <c r="AE48" i="304"/>
  <c r="AC48" i="304"/>
  <c r="AE57" i="304"/>
  <c r="AF57" i="304"/>
  <c r="AD57" i="304"/>
  <c r="AC57" i="304"/>
  <c r="AF58" i="304"/>
  <c r="AD58" i="304"/>
  <c r="AE58" i="304"/>
  <c r="AC58" i="304"/>
  <c r="AD67" i="304"/>
  <c r="AC67" i="304"/>
  <c r="C58" i="304"/>
  <c r="H59" i="304"/>
  <c r="H61" i="304"/>
  <c r="C70" i="304"/>
  <c r="C72" i="304"/>
  <c r="N74" i="304"/>
  <c r="R74" i="304"/>
  <c r="V74" i="304"/>
  <c r="C59" i="304"/>
  <c r="C71" i="304"/>
  <c r="C69" i="304"/>
  <c r="AD68" i="304"/>
  <c r="AC68" i="304"/>
  <c r="BP67" i="304"/>
  <c r="M74" i="304"/>
  <c r="Q74" i="304"/>
  <c r="U74" i="304"/>
  <c r="H70" i="304"/>
  <c r="H71" i="304"/>
  <c r="P73" i="304"/>
  <c r="Z70" i="304" s="1"/>
  <c r="T73" i="304"/>
  <c r="AA70" i="304" s="1"/>
  <c r="X73" i="304"/>
  <c r="AB70" i="304" s="1"/>
  <c r="H69" i="304"/>
  <c r="O73" i="304"/>
  <c r="Z69" i="304" s="1"/>
  <c r="AE67" i="304" s="1"/>
  <c r="S73" i="304"/>
  <c r="AA69" i="304" s="1"/>
  <c r="W73" i="304"/>
  <c r="AB69" i="304" s="1"/>
  <c r="AF13" i="285"/>
  <c r="AD13" i="285"/>
  <c r="AE13" i="285"/>
  <c r="AC13" i="285"/>
  <c r="AF14" i="285"/>
  <c r="AD14" i="285"/>
  <c r="AE14" i="285"/>
  <c r="AC14" i="285"/>
  <c r="AE23" i="285"/>
  <c r="AF23" i="285"/>
  <c r="AD23" i="285"/>
  <c r="AC23" i="285"/>
  <c r="AF26" i="285"/>
  <c r="AD26" i="285"/>
  <c r="AE26" i="285"/>
  <c r="AC26" i="285"/>
  <c r="AF35" i="285"/>
  <c r="AD35" i="285"/>
  <c r="AE35" i="285"/>
  <c r="AC35" i="285"/>
  <c r="AF36" i="285"/>
  <c r="AD36" i="285"/>
  <c r="AE36" i="285"/>
  <c r="AC36" i="285"/>
  <c r="AE45" i="285"/>
  <c r="AF45" i="285"/>
  <c r="AD45" i="285"/>
  <c r="AC45" i="285"/>
  <c r="AF48" i="285"/>
  <c r="AD48" i="285"/>
  <c r="AE48" i="285"/>
  <c r="AC48" i="285"/>
  <c r="AE57" i="285"/>
  <c r="AF57" i="285"/>
  <c r="AD57" i="285"/>
  <c r="AC57" i="285"/>
  <c r="AF58" i="285"/>
  <c r="AD58" i="285"/>
  <c r="AE58" i="285"/>
  <c r="AC58" i="285"/>
  <c r="AD68" i="285"/>
  <c r="AC68" i="285"/>
  <c r="N74" i="285"/>
  <c r="R74" i="285"/>
  <c r="V74" i="285"/>
  <c r="AE13" i="286"/>
  <c r="AF13" i="286"/>
  <c r="AD13" i="286"/>
  <c r="AC13" i="286"/>
  <c r="AE14" i="286"/>
  <c r="AF14" i="286"/>
  <c r="AD14" i="286"/>
  <c r="AC14" i="286"/>
  <c r="AF23" i="286"/>
  <c r="AD23" i="286"/>
  <c r="AE23" i="286"/>
  <c r="AC23" i="286"/>
  <c r="AE26" i="286"/>
  <c r="AF26" i="286"/>
  <c r="AD26" i="286"/>
  <c r="AC26" i="286"/>
  <c r="AE35" i="286"/>
  <c r="AF35" i="286"/>
  <c r="AD35" i="286"/>
  <c r="AC35" i="286"/>
  <c r="AF12" i="285"/>
  <c r="AD12" i="285"/>
  <c r="AE12" i="285"/>
  <c r="AC12" i="285"/>
  <c r="AF15" i="285"/>
  <c r="AD15" i="285"/>
  <c r="AE15" i="285"/>
  <c r="AC15" i="285"/>
  <c r="AE24" i="285"/>
  <c r="AF24" i="285"/>
  <c r="AD24" i="285"/>
  <c r="AC24" i="285"/>
  <c r="AF25" i="285"/>
  <c r="AD25" i="285"/>
  <c r="AE25" i="285"/>
  <c r="AC25" i="285"/>
  <c r="AF34" i="285"/>
  <c r="AD34" i="285"/>
  <c r="AE34" i="285"/>
  <c r="AC34" i="285"/>
  <c r="AF37" i="285"/>
  <c r="AD37" i="285"/>
  <c r="AE37" i="285"/>
  <c r="AC37" i="285"/>
  <c r="AF46" i="285"/>
  <c r="AD46" i="285"/>
  <c r="AE46" i="285"/>
  <c r="AC46" i="285"/>
  <c r="AE47" i="285"/>
  <c r="AF47" i="285"/>
  <c r="AD47" i="285"/>
  <c r="AC47" i="285"/>
  <c r="AF56" i="285"/>
  <c r="AD56" i="285"/>
  <c r="AE56" i="285"/>
  <c r="AC56" i="285"/>
  <c r="AE59" i="285"/>
  <c r="AF59" i="285"/>
  <c r="AD59" i="285"/>
  <c r="AC59" i="285"/>
  <c r="AD67" i="285"/>
  <c r="AC67" i="285"/>
  <c r="BP73" i="285"/>
  <c r="M74" i="285"/>
  <c r="Q74" i="285"/>
  <c r="U74" i="285"/>
  <c r="AE12" i="286"/>
  <c r="AF12" i="286"/>
  <c r="AD12" i="286"/>
  <c r="AC12" i="286"/>
  <c r="AE15" i="286"/>
  <c r="AF15" i="286"/>
  <c r="AD15" i="286"/>
  <c r="AC15" i="286"/>
  <c r="AF24" i="286"/>
  <c r="AD24" i="286"/>
  <c r="AE24" i="286"/>
  <c r="AC24" i="286"/>
  <c r="AE25" i="286"/>
  <c r="AF25" i="286"/>
  <c r="AD25" i="286"/>
  <c r="AC25" i="286"/>
  <c r="AE34" i="286"/>
  <c r="AF34" i="286"/>
  <c r="AD34" i="286"/>
  <c r="AE36" i="286"/>
  <c r="AF36" i="286"/>
  <c r="AD36" i="286"/>
  <c r="AC36" i="286"/>
  <c r="C14" i="285"/>
  <c r="C15" i="285"/>
  <c r="H17" i="285"/>
  <c r="C25" i="285"/>
  <c r="C26" i="285"/>
  <c r="H27" i="285"/>
  <c r="H28" i="285"/>
  <c r="C36" i="285"/>
  <c r="C37" i="285"/>
  <c r="H38" i="285"/>
  <c r="H47" i="285"/>
  <c r="C48" i="285"/>
  <c r="H49" i="285"/>
  <c r="H50" i="285"/>
  <c r="C58" i="285"/>
  <c r="H59" i="285"/>
  <c r="H61" i="285"/>
  <c r="H69" i="285"/>
  <c r="C70" i="285"/>
  <c r="C71" i="285"/>
  <c r="H72" i="285"/>
  <c r="O73" i="285"/>
  <c r="Z69" i="285" s="1"/>
  <c r="S73" i="285"/>
  <c r="AA69" i="285" s="1"/>
  <c r="AK69" i="285" s="1"/>
  <c r="W73" i="285"/>
  <c r="AB69" i="285" s="1"/>
  <c r="AL69" i="285" s="1"/>
  <c r="AW69" i="285" s="1"/>
  <c r="H14" i="286"/>
  <c r="H15" i="286"/>
  <c r="H16" i="286"/>
  <c r="C17" i="286"/>
  <c r="H25" i="286"/>
  <c r="H26" i="286"/>
  <c r="C27" i="286"/>
  <c r="C28" i="286"/>
  <c r="C39" i="286"/>
  <c r="C37" i="286"/>
  <c r="H37" i="286"/>
  <c r="H38" i="286"/>
  <c r="H36" i="286"/>
  <c r="AF46" i="286"/>
  <c r="AD46" i="286"/>
  <c r="AE46" i="286"/>
  <c r="AC46" i="286"/>
  <c r="AE47" i="286"/>
  <c r="AF47" i="286"/>
  <c r="AD47" i="286"/>
  <c r="AC47" i="286"/>
  <c r="AF56" i="286"/>
  <c r="AD56" i="286"/>
  <c r="AE56" i="286"/>
  <c r="AC56" i="286"/>
  <c r="AE59" i="286"/>
  <c r="AF59" i="286"/>
  <c r="AD59" i="286"/>
  <c r="AC59" i="286"/>
  <c r="AD67" i="286"/>
  <c r="AC67" i="286"/>
  <c r="M74" i="286"/>
  <c r="Q74" i="286"/>
  <c r="U74" i="286"/>
  <c r="AE12" i="287"/>
  <c r="AF12" i="287"/>
  <c r="AD12" i="287"/>
  <c r="AC12" i="287"/>
  <c r="AE15" i="287"/>
  <c r="AF15" i="287"/>
  <c r="AD15" i="287"/>
  <c r="AC15" i="287"/>
  <c r="AF24" i="287"/>
  <c r="AD24" i="287"/>
  <c r="AE24" i="287"/>
  <c r="AC24" i="287"/>
  <c r="AE25" i="287"/>
  <c r="AF25" i="287"/>
  <c r="AD25" i="287"/>
  <c r="AC25" i="287"/>
  <c r="AE34" i="287"/>
  <c r="AF34" i="287"/>
  <c r="AD34" i="287"/>
  <c r="AC34" i="287"/>
  <c r="AE37" i="287"/>
  <c r="AF37" i="287"/>
  <c r="AD37" i="287"/>
  <c r="AC37" i="287"/>
  <c r="AE46" i="287"/>
  <c r="AF46" i="287"/>
  <c r="AD46" i="287"/>
  <c r="AC46" i="287"/>
  <c r="AF47" i="287"/>
  <c r="AD47" i="287"/>
  <c r="AE47" i="287"/>
  <c r="AC47" i="287"/>
  <c r="AE56" i="287"/>
  <c r="AF56" i="287"/>
  <c r="AD56" i="287"/>
  <c r="AC56" i="287"/>
  <c r="AF59" i="287"/>
  <c r="AD59" i="287"/>
  <c r="AE59" i="287"/>
  <c r="AC59" i="287"/>
  <c r="AD67" i="287"/>
  <c r="AC67" i="287"/>
  <c r="M74" i="287"/>
  <c r="Q74" i="287"/>
  <c r="U74" i="287"/>
  <c r="AF12" i="288"/>
  <c r="AD12" i="288"/>
  <c r="AE12" i="288"/>
  <c r="AC12" i="288"/>
  <c r="AF15" i="288"/>
  <c r="AD15" i="288"/>
  <c r="AE15" i="288"/>
  <c r="AC15" i="288"/>
  <c r="AE24" i="288"/>
  <c r="AF24" i="288"/>
  <c r="AD24" i="288"/>
  <c r="AC24" i="288"/>
  <c r="AF25" i="288"/>
  <c r="AD25" i="288"/>
  <c r="AE25" i="288"/>
  <c r="AC25" i="288"/>
  <c r="AF34" i="288"/>
  <c r="AD34" i="288"/>
  <c r="AE34" i="288"/>
  <c r="AC34" i="288"/>
  <c r="BP40" i="288"/>
  <c r="AF37" i="288"/>
  <c r="AD37" i="288"/>
  <c r="AE37" i="288"/>
  <c r="AC37" i="288"/>
  <c r="AF46" i="288"/>
  <c r="AD46" i="288"/>
  <c r="AE46" i="288"/>
  <c r="AC46" i="288"/>
  <c r="AE47" i="288"/>
  <c r="AF47" i="288"/>
  <c r="AD47" i="288"/>
  <c r="AC47" i="288"/>
  <c r="AF56" i="288"/>
  <c r="AD56" i="288"/>
  <c r="AE56" i="288"/>
  <c r="H15" i="285"/>
  <c r="H36" i="285"/>
  <c r="C47" i="285"/>
  <c r="C59" i="285"/>
  <c r="H70" i="285"/>
  <c r="P73" i="285"/>
  <c r="Z70" i="285" s="1"/>
  <c r="AO70" i="285" s="1"/>
  <c r="T73" i="285"/>
  <c r="AA70" i="285" s="1"/>
  <c r="AK70" i="285" s="1"/>
  <c r="X73" i="285"/>
  <c r="AB70" i="285" s="1"/>
  <c r="AL70" i="285" s="1"/>
  <c r="AW70" i="285" s="1"/>
  <c r="C14" i="286"/>
  <c r="AC34" i="286"/>
  <c r="AF37" i="286"/>
  <c r="AD37" i="286"/>
  <c r="AE37" i="286"/>
  <c r="AC37" i="286"/>
  <c r="C36" i="286"/>
  <c r="AE45" i="286"/>
  <c r="AF45" i="286"/>
  <c r="AD45" i="286"/>
  <c r="AC45" i="286"/>
  <c r="AF48" i="286"/>
  <c r="AD48" i="286"/>
  <c r="AE48" i="286"/>
  <c r="AC48" i="286"/>
  <c r="AE57" i="286"/>
  <c r="AF57" i="286"/>
  <c r="AD57" i="286"/>
  <c r="AC57" i="286"/>
  <c r="AF58" i="286"/>
  <c r="AD58" i="286"/>
  <c r="AE58" i="286"/>
  <c r="AC58" i="286"/>
  <c r="AD68" i="286"/>
  <c r="AC68" i="286"/>
  <c r="N74" i="286"/>
  <c r="R74" i="286"/>
  <c r="V74" i="286"/>
  <c r="AE13" i="287"/>
  <c r="AF13" i="287"/>
  <c r="AD13" i="287"/>
  <c r="AC13" i="287"/>
  <c r="AE14" i="287"/>
  <c r="AF14" i="287"/>
  <c r="AD14" i="287"/>
  <c r="AC14" i="287"/>
  <c r="AF23" i="287"/>
  <c r="AD23" i="287"/>
  <c r="AE23" i="287"/>
  <c r="AC23" i="287"/>
  <c r="AE26" i="287"/>
  <c r="AF26" i="287"/>
  <c r="AD26" i="287"/>
  <c r="AC26" i="287"/>
  <c r="AE35" i="287"/>
  <c r="AF35" i="287"/>
  <c r="AD35" i="287"/>
  <c r="AC35" i="287"/>
  <c r="AE36" i="287"/>
  <c r="AF36" i="287"/>
  <c r="AD36" i="287"/>
  <c r="AC36" i="287"/>
  <c r="AF45" i="287"/>
  <c r="AD45" i="287"/>
  <c r="AE45" i="287"/>
  <c r="AC45" i="287"/>
  <c r="AE48" i="287"/>
  <c r="AF48" i="287"/>
  <c r="AD48" i="287"/>
  <c r="AC48" i="287"/>
  <c r="AF57" i="287"/>
  <c r="AD57" i="287"/>
  <c r="AE57" i="287"/>
  <c r="AC57" i="287"/>
  <c r="AE58" i="287"/>
  <c r="AF58" i="287"/>
  <c r="AD58" i="287"/>
  <c r="AC58" i="287"/>
  <c r="AD68" i="287"/>
  <c r="AC68" i="287"/>
  <c r="N74" i="287"/>
  <c r="R74" i="287"/>
  <c r="V74" i="287"/>
  <c r="AF13" i="288"/>
  <c r="AD13" i="288"/>
  <c r="AE13" i="288"/>
  <c r="AC13" i="288"/>
  <c r="AF14" i="288"/>
  <c r="AD14" i="288"/>
  <c r="AE14" i="288"/>
  <c r="AC14" i="288"/>
  <c r="AE23" i="288"/>
  <c r="AF23" i="288"/>
  <c r="AD23" i="288"/>
  <c r="AC23" i="288"/>
  <c r="AF26" i="288"/>
  <c r="AD26" i="288"/>
  <c r="AE26" i="288"/>
  <c r="AC26" i="288"/>
  <c r="AF35" i="288"/>
  <c r="AD35" i="288"/>
  <c r="AE35" i="288"/>
  <c r="AC35" i="288"/>
  <c r="AF36" i="288"/>
  <c r="AD36" i="288"/>
  <c r="AE36" i="288"/>
  <c r="AC36" i="288"/>
  <c r="AE45" i="288"/>
  <c r="AF45" i="288"/>
  <c r="AD45" i="288"/>
  <c r="AC45" i="288"/>
  <c r="AF48" i="288"/>
  <c r="AD48" i="288"/>
  <c r="AE48" i="288"/>
  <c r="AC48" i="288"/>
  <c r="AE57" i="288"/>
  <c r="AF57" i="288"/>
  <c r="AD57" i="288"/>
  <c r="H47" i="286"/>
  <c r="C48" i="286"/>
  <c r="H49" i="286"/>
  <c r="H50" i="286"/>
  <c r="C58" i="286"/>
  <c r="H59" i="286"/>
  <c r="H61" i="286"/>
  <c r="H69" i="286"/>
  <c r="C70" i="286"/>
  <c r="C71" i="286"/>
  <c r="H72" i="286"/>
  <c r="O73" i="286"/>
  <c r="Z69" i="286" s="1"/>
  <c r="S73" i="286"/>
  <c r="AA69" i="286" s="1"/>
  <c r="AK69" i="286" s="1"/>
  <c r="W73" i="286"/>
  <c r="AB69" i="286" s="1"/>
  <c r="AL69" i="286" s="1"/>
  <c r="AW69" i="286" s="1"/>
  <c r="H14" i="287"/>
  <c r="H15" i="287"/>
  <c r="H16" i="287"/>
  <c r="C17" i="287"/>
  <c r="H25" i="287"/>
  <c r="H26" i="287"/>
  <c r="C27" i="287"/>
  <c r="C28" i="287"/>
  <c r="H36" i="287"/>
  <c r="H37" i="287"/>
  <c r="C38" i="287"/>
  <c r="H39" i="287"/>
  <c r="C47" i="287"/>
  <c r="H48" i="287"/>
  <c r="C50" i="287"/>
  <c r="H58" i="287"/>
  <c r="C59" i="287"/>
  <c r="H60" i="287"/>
  <c r="C69" i="287"/>
  <c r="H70" i="287"/>
  <c r="H71" i="287"/>
  <c r="C72" i="287"/>
  <c r="P73" i="287"/>
  <c r="Z70" i="287" s="1"/>
  <c r="T73" i="287"/>
  <c r="AA70" i="287" s="1"/>
  <c r="AK70" i="287" s="1"/>
  <c r="X73" i="287"/>
  <c r="AB70" i="287" s="1"/>
  <c r="AL70" i="287" s="1"/>
  <c r="AW70" i="287" s="1"/>
  <c r="C14" i="288"/>
  <c r="C15" i="288"/>
  <c r="H17" i="288"/>
  <c r="C25" i="288"/>
  <c r="C26" i="288"/>
  <c r="H27" i="288"/>
  <c r="H28" i="288"/>
  <c r="C36" i="288"/>
  <c r="C37" i="288"/>
  <c r="H38" i="288"/>
  <c r="H47" i="288"/>
  <c r="C48" i="288"/>
  <c r="H49" i="288"/>
  <c r="H50" i="288"/>
  <c r="C60" i="288"/>
  <c r="C58" i="288"/>
  <c r="AC57" i="288"/>
  <c r="AC56" i="288"/>
  <c r="H60" i="288"/>
  <c r="H59" i="288"/>
  <c r="AF58" i="288"/>
  <c r="AD58" i="288"/>
  <c r="AE58" i="288"/>
  <c r="AC58" i="288"/>
  <c r="AD68" i="288"/>
  <c r="AC68" i="288"/>
  <c r="N74" i="288"/>
  <c r="R74" i="288"/>
  <c r="V74" i="288"/>
  <c r="AE13" i="289"/>
  <c r="AF13" i="289"/>
  <c r="AD13" i="289"/>
  <c r="AC13" i="289"/>
  <c r="AE14" i="289"/>
  <c r="AF14" i="289"/>
  <c r="AD14" i="289"/>
  <c r="AC14" i="289"/>
  <c r="AF23" i="289"/>
  <c r="AD23" i="289"/>
  <c r="AE23" i="289"/>
  <c r="AC23" i="289"/>
  <c r="AE26" i="289"/>
  <c r="AF26" i="289"/>
  <c r="AD26" i="289"/>
  <c r="AC26" i="289"/>
  <c r="AE35" i="289"/>
  <c r="AF35" i="289"/>
  <c r="AD35" i="289"/>
  <c r="AC35" i="289"/>
  <c r="AE36" i="289"/>
  <c r="AF36" i="289"/>
  <c r="AD36" i="289"/>
  <c r="AC36" i="289"/>
  <c r="AF45" i="289"/>
  <c r="AD45" i="289"/>
  <c r="AE45" i="289"/>
  <c r="AC45" i="289"/>
  <c r="AE48" i="289"/>
  <c r="AF48" i="289"/>
  <c r="AD48" i="289"/>
  <c r="AC48" i="289"/>
  <c r="AF57" i="289"/>
  <c r="AD57" i="289"/>
  <c r="AE57" i="289"/>
  <c r="AC57" i="289"/>
  <c r="AE58" i="289"/>
  <c r="AF58" i="289"/>
  <c r="AD58" i="289"/>
  <c r="AC58" i="289"/>
  <c r="AD68" i="289"/>
  <c r="AC68" i="289"/>
  <c r="N74" i="289"/>
  <c r="R74" i="289"/>
  <c r="V74" i="289"/>
  <c r="AF13" i="290"/>
  <c r="AD13" i="290"/>
  <c r="AE13" i="290"/>
  <c r="AC13" i="290"/>
  <c r="AF14" i="290"/>
  <c r="AD14" i="290"/>
  <c r="AE14" i="290"/>
  <c r="AC14" i="290"/>
  <c r="AE23" i="290"/>
  <c r="AF23" i="290"/>
  <c r="AD23" i="290"/>
  <c r="AC23" i="290"/>
  <c r="AF26" i="290"/>
  <c r="AD26" i="290"/>
  <c r="AE26" i="290"/>
  <c r="AC26" i="290"/>
  <c r="AF35" i="290"/>
  <c r="AD35" i="290"/>
  <c r="AE35" i="290"/>
  <c r="AC35" i="290"/>
  <c r="AF36" i="290"/>
  <c r="AD36" i="290"/>
  <c r="AE36" i="290"/>
  <c r="AC36" i="290"/>
  <c r="AE45" i="290"/>
  <c r="AF45" i="290"/>
  <c r="AD45" i="290"/>
  <c r="AC45" i="290"/>
  <c r="AF48" i="290"/>
  <c r="AD48" i="290"/>
  <c r="AE48" i="290"/>
  <c r="AC48" i="290"/>
  <c r="AE57" i="290"/>
  <c r="AF57" i="290"/>
  <c r="AD57" i="290"/>
  <c r="AC57" i="290"/>
  <c r="AF58" i="290"/>
  <c r="AD58" i="290"/>
  <c r="AE58" i="290"/>
  <c r="AC58" i="290"/>
  <c r="AD68" i="290"/>
  <c r="AC68" i="290"/>
  <c r="N74" i="290"/>
  <c r="R74" i="290"/>
  <c r="V74" i="290"/>
  <c r="C47" i="286"/>
  <c r="C59" i="286"/>
  <c r="H70" i="286"/>
  <c r="P73" i="286"/>
  <c r="Z70" i="286" s="1"/>
  <c r="T73" i="286"/>
  <c r="AA70" i="286" s="1"/>
  <c r="AK70" i="286" s="1"/>
  <c r="X73" i="286"/>
  <c r="AB70" i="286" s="1"/>
  <c r="AL70" i="286" s="1"/>
  <c r="AW70" i="286" s="1"/>
  <c r="C14" i="287"/>
  <c r="C37" i="287"/>
  <c r="H47" i="287"/>
  <c r="C58" i="287"/>
  <c r="H69" i="287"/>
  <c r="O73" i="287"/>
  <c r="Z69" i="287" s="1"/>
  <c r="S73" i="287"/>
  <c r="AA69" i="287" s="1"/>
  <c r="AK69" i="287" s="1"/>
  <c r="W73" i="287"/>
  <c r="AB69" i="287" s="1"/>
  <c r="AL69" i="287" s="1"/>
  <c r="AW69" i="287" s="1"/>
  <c r="H15" i="288"/>
  <c r="H36" i="288"/>
  <c r="C47" i="288"/>
  <c r="C61" i="288"/>
  <c r="C59" i="288"/>
  <c r="H58" i="288"/>
  <c r="H61" i="288"/>
  <c r="AE59" i="288"/>
  <c r="AF59" i="288"/>
  <c r="AD59" i="288"/>
  <c r="AC59" i="288"/>
  <c r="AD67" i="288"/>
  <c r="AC67" i="288"/>
  <c r="M74" i="288"/>
  <c r="Q74" i="288"/>
  <c r="U74" i="288"/>
  <c r="AE12" i="289"/>
  <c r="AF12" i="289"/>
  <c r="AD12" i="289"/>
  <c r="AC12" i="289"/>
  <c r="BP18" i="289"/>
  <c r="AE15" i="289"/>
  <c r="AF15" i="289"/>
  <c r="AD15" i="289"/>
  <c r="AC15" i="289"/>
  <c r="AF24" i="289"/>
  <c r="AD24" i="289"/>
  <c r="AE24" i="289"/>
  <c r="AC24" i="289"/>
  <c r="AE25" i="289"/>
  <c r="AF25" i="289"/>
  <c r="AD25" i="289"/>
  <c r="AC25" i="289"/>
  <c r="AE34" i="289"/>
  <c r="AF34" i="289"/>
  <c r="AD34" i="289"/>
  <c r="AC34" i="289"/>
  <c r="AE37" i="289"/>
  <c r="AF37" i="289"/>
  <c r="AD37" i="289"/>
  <c r="AC37" i="289"/>
  <c r="AE46" i="289"/>
  <c r="AF46" i="289"/>
  <c r="AD46" i="289"/>
  <c r="AC46" i="289"/>
  <c r="AF47" i="289"/>
  <c r="AD47" i="289"/>
  <c r="AE47" i="289"/>
  <c r="AC47" i="289"/>
  <c r="AE56" i="289"/>
  <c r="AF56" i="289"/>
  <c r="AD56" i="289"/>
  <c r="AC56" i="289"/>
  <c r="AF59" i="289"/>
  <c r="AD59" i="289"/>
  <c r="AE59" i="289"/>
  <c r="AC59" i="289"/>
  <c r="AD67" i="289"/>
  <c r="AC67" i="289"/>
  <c r="M74" i="289"/>
  <c r="Q74" i="289"/>
  <c r="U74" i="289"/>
  <c r="AF12" i="290"/>
  <c r="AD12" i="290"/>
  <c r="AE12" i="290"/>
  <c r="AC12" i="290"/>
  <c r="AF15" i="290"/>
  <c r="AD15" i="290"/>
  <c r="AE15" i="290"/>
  <c r="AC15" i="290"/>
  <c r="AE24" i="290"/>
  <c r="AF24" i="290"/>
  <c r="AD24" i="290"/>
  <c r="AC24" i="290"/>
  <c r="AF25" i="290"/>
  <c r="AD25" i="290"/>
  <c r="AE25" i="290"/>
  <c r="AC25" i="290"/>
  <c r="AF34" i="290"/>
  <c r="AD34" i="290"/>
  <c r="AE34" i="290"/>
  <c r="AC34" i="290"/>
  <c r="AF37" i="290"/>
  <c r="AD37" i="290"/>
  <c r="AE37" i="290"/>
  <c r="AC37" i="290"/>
  <c r="AF46" i="290"/>
  <c r="AD46" i="290"/>
  <c r="AE46" i="290"/>
  <c r="AC46" i="290"/>
  <c r="AE47" i="290"/>
  <c r="AF47" i="290"/>
  <c r="AD47" i="290"/>
  <c r="AC47" i="290"/>
  <c r="AF56" i="290"/>
  <c r="AD56" i="290"/>
  <c r="AE56" i="290"/>
  <c r="AC56" i="290"/>
  <c r="AE59" i="290"/>
  <c r="AF59" i="290"/>
  <c r="AD59" i="290"/>
  <c r="AC59" i="290"/>
  <c r="AD67" i="290"/>
  <c r="AC67" i="290"/>
  <c r="M74" i="290"/>
  <c r="Q74" i="290"/>
  <c r="U74" i="290"/>
  <c r="H69" i="288"/>
  <c r="C70" i="288"/>
  <c r="C71" i="288"/>
  <c r="H72" i="288"/>
  <c r="O73" i="288"/>
  <c r="Z69" i="288" s="1"/>
  <c r="S73" i="288"/>
  <c r="AA69" i="288" s="1"/>
  <c r="W73" i="288"/>
  <c r="AB69" i="288" s="1"/>
  <c r="H14" i="289"/>
  <c r="H15" i="289"/>
  <c r="H16" i="289"/>
  <c r="C17" i="289"/>
  <c r="H25" i="289"/>
  <c r="H26" i="289"/>
  <c r="C27" i="289"/>
  <c r="C28" i="289"/>
  <c r="H36" i="289"/>
  <c r="H37" i="289"/>
  <c r="C38" i="289"/>
  <c r="H39" i="289"/>
  <c r="C47" i="289"/>
  <c r="H48" i="289"/>
  <c r="C50" i="289"/>
  <c r="H58" i="289"/>
  <c r="C59" i="289"/>
  <c r="H60" i="289"/>
  <c r="C69" i="289"/>
  <c r="H70" i="289"/>
  <c r="H71" i="289"/>
  <c r="C72" i="289"/>
  <c r="P73" i="289"/>
  <c r="Z70" i="289" s="1"/>
  <c r="T73" i="289"/>
  <c r="AA70" i="289" s="1"/>
  <c r="AK70" i="289" s="1"/>
  <c r="X73" i="289"/>
  <c r="AB70" i="289" s="1"/>
  <c r="AL70" i="289" s="1"/>
  <c r="AW70" i="289" s="1"/>
  <c r="C14" i="290"/>
  <c r="C15" i="290"/>
  <c r="H17" i="290"/>
  <c r="C25" i="290"/>
  <c r="C26" i="290"/>
  <c r="H27" i="290"/>
  <c r="H28" i="290"/>
  <c r="C36" i="290"/>
  <c r="C37" i="290"/>
  <c r="H38" i="290"/>
  <c r="H47" i="290"/>
  <c r="C48" i="290"/>
  <c r="H49" i="290"/>
  <c r="H50" i="290"/>
  <c r="C58" i="290"/>
  <c r="H59" i="290"/>
  <c r="H61" i="290"/>
  <c r="H69" i="290"/>
  <c r="C70" i="290"/>
  <c r="C71" i="290"/>
  <c r="H72" i="290"/>
  <c r="O73" i="290"/>
  <c r="Z69" i="290" s="1"/>
  <c r="AE68" i="290" s="1"/>
  <c r="S73" i="290"/>
  <c r="AA69" i="290" s="1"/>
  <c r="W73" i="290"/>
  <c r="AB69" i="290" s="1"/>
  <c r="AF13" i="291"/>
  <c r="AD13" i="291"/>
  <c r="AE13" i="291"/>
  <c r="AC13" i="291"/>
  <c r="AF14" i="291"/>
  <c r="AD14" i="291"/>
  <c r="AE14" i="291"/>
  <c r="AC14" i="291"/>
  <c r="AE23" i="291"/>
  <c r="AF23" i="291"/>
  <c r="AD23" i="291"/>
  <c r="AC23" i="291"/>
  <c r="AF26" i="291"/>
  <c r="AD26" i="291"/>
  <c r="AE26" i="291"/>
  <c r="AC26" i="291"/>
  <c r="AF35" i="291"/>
  <c r="AD35" i="291"/>
  <c r="AE35" i="291"/>
  <c r="AC35" i="291"/>
  <c r="AF36" i="291"/>
  <c r="AD36" i="291"/>
  <c r="AE36" i="291"/>
  <c r="AC36" i="291"/>
  <c r="AE45" i="291"/>
  <c r="AF45" i="291"/>
  <c r="AD45" i="291"/>
  <c r="AC45" i="291"/>
  <c r="AF48" i="291"/>
  <c r="AD48" i="291"/>
  <c r="AE48" i="291"/>
  <c r="AC48" i="291"/>
  <c r="AE57" i="291"/>
  <c r="AF57" i="291"/>
  <c r="AD57" i="291"/>
  <c r="AC57" i="291"/>
  <c r="AF58" i="291"/>
  <c r="AD58" i="291"/>
  <c r="AE58" i="291"/>
  <c r="AC58" i="291"/>
  <c r="AD68" i="291"/>
  <c r="AC68" i="291"/>
  <c r="N74" i="291"/>
  <c r="R74" i="291"/>
  <c r="V74" i="291"/>
  <c r="H70" i="288"/>
  <c r="P73" i="288"/>
  <c r="Z70" i="288" s="1"/>
  <c r="T73" i="288"/>
  <c r="AA70" i="288" s="1"/>
  <c r="X73" i="288"/>
  <c r="AB70" i="288" s="1"/>
  <c r="C14" i="289"/>
  <c r="C37" i="289"/>
  <c r="H47" i="289"/>
  <c r="C58" i="289"/>
  <c r="H69" i="289"/>
  <c r="O73" i="289"/>
  <c r="Z69" i="289" s="1"/>
  <c r="AN69" i="289" s="1"/>
  <c r="S73" i="289"/>
  <c r="AA69" i="289" s="1"/>
  <c r="AK69" i="289" s="1"/>
  <c r="W73" i="289"/>
  <c r="AB69" i="289" s="1"/>
  <c r="AL69" i="289" s="1"/>
  <c r="AW69" i="289" s="1"/>
  <c r="H15" i="290"/>
  <c r="H36" i="290"/>
  <c r="C47" i="290"/>
  <c r="C59" i="290"/>
  <c r="H70" i="290"/>
  <c r="P73" i="290"/>
  <c r="Z70" i="290" s="1"/>
  <c r="T73" i="290"/>
  <c r="AA70" i="290" s="1"/>
  <c r="X73" i="290"/>
  <c r="AB70" i="290" s="1"/>
  <c r="AF12" i="291"/>
  <c r="AD12" i="291"/>
  <c r="AE12" i="291"/>
  <c r="AC12" i="291"/>
  <c r="BP18" i="291"/>
  <c r="AF15" i="291"/>
  <c r="AD15" i="291"/>
  <c r="AE15" i="291"/>
  <c r="AC15" i="291"/>
  <c r="AE24" i="291"/>
  <c r="AF24" i="291"/>
  <c r="AD24" i="291"/>
  <c r="AC24" i="291"/>
  <c r="AF25" i="291"/>
  <c r="AD25" i="291"/>
  <c r="AE25" i="291"/>
  <c r="AC25" i="291"/>
  <c r="AF34" i="291"/>
  <c r="AD34" i="291"/>
  <c r="AE34" i="291"/>
  <c r="AC34" i="291"/>
  <c r="AF37" i="291"/>
  <c r="AD37" i="291"/>
  <c r="AE37" i="291"/>
  <c r="AC37" i="291"/>
  <c r="AF46" i="291"/>
  <c r="AD46" i="291"/>
  <c r="AE46" i="291"/>
  <c r="AC46" i="291"/>
  <c r="AE47" i="291"/>
  <c r="AF47" i="291"/>
  <c r="AD47" i="291"/>
  <c r="AC47" i="291"/>
  <c r="AF56" i="291"/>
  <c r="AD56" i="291"/>
  <c r="AE56" i="291"/>
  <c r="AC56" i="291"/>
  <c r="AE59" i="291"/>
  <c r="AF59" i="291"/>
  <c r="AD59" i="291"/>
  <c r="AC59" i="291"/>
  <c r="AD67" i="291"/>
  <c r="AC67" i="291"/>
  <c r="M74" i="291"/>
  <c r="Q74" i="291"/>
  <c r="U74" i="291"/>
  <c r="C14" i="291"/>
  <c r="C15" i="291"/>
  <c r="H17" i="291"/>
  <c r="C25" i="291"/>
  <c r="C26" i="291"/>
  <c r="H27" i="291"/>
  <c r="H28" i="291"/>
  <c r="C36" i="291"/>
  <c r="C37" i="291"/>
  <c r="H38" i="291"/>
  <c r="H47" i="291"/>
  <c r="C48" i="291"/>
  <c r="H49" i="291"/>
  <c r="H50" i="291"/>
  <c r="C58" i="291"/>
  <c r="H59" i="291"/>
  <c r="H61" i="291"/>
  <c r="H69" i="291"/>
  <c r="C70" i="291"/>
  <c r="C71" i="291"/>
  <c r="H72" i="291"/>
  <c r="O73" i="291"/>
  <c r="Z69" i="291" s="1"/>
  <c r="AE67" i="291" s="1"/>
  <c r="S73" i="291"/>
  <c r="AA69" i="291" s="1"/>
  <c r="W73" i="291"/>
  <c r="AB69" i="291" s="1"/>
  <c r="AE13" i="292"/>
  <c r="AF13" i="292"/>
  <c r="AD13" i="292"/>
  <c r="AC13" i="292"/>
  <c r="AE14" i="292"/>
  <c r="AF14" i="292"/>
  <c r="AD14" i="292"/>
  <c r="AC14" i="292"/>
  <c r="AF23" i="292"/>
  <c r="AD23" i="292"/>
  <c r="AE23" i="292"/>
  <c r="AC23" i="292"/>
  <c r="AE26" i="292"/>
  <c r="AF26" i="292"/>
  <c r="AD26" i="292"/>
  <c r="AC26" i="292"/>
  <c r="AE35" i="292"/>
  <c r="AF35" i="292"/>
  <c r="AD35" i="292"/>
  <c r="AC35" i="292"/>
  <c r="AE36" i="292"/>
  <c r="AF36" i="292"/>
  <c r="AD36" i="292"/>
  <c r="AC36" i="292"/>
  <c r="AF45" i="292"/>
  <c r="AD45" i="292"/>
  <c r="AE45" i="292"/>
  <c r="AC45" i="292"/>
  <c r="AE48" i="292"/>
  <c r="AF48" i="292"/>
  <c r="AD48" i="292"/>
  <c r="AC48" i="292"/>
  <c r="AF57" i="292"/>
  <c r="AD57" i="292"/>
  <c r="AE57" i="292"/>
  <c r="AC57" i="292"/>
  <c r="AE58" i="292"/>
  <c r="AF58" i="292"/>
  <c r="AD58" i="292"/>
  <c r="AC58" i="292"/>
  <c r="AD68" i="292"/>
  <c r="AC68" i="292"/>
  <c r="N74" i="292"/>
  <c r="R74" i="292"/>
  <c r="V74" i="292"/>
  <c r="AF13" i="293"/>
  <c r="AD13" i="293"/>
  <c r="AE13" i="293"/>
  <c r="AC13" i="293"/>
  <c r="AF14" i="293"/>
  <c r="AD14" i="293"/>
  <c r="AE14" i="293"/>
  <c r="AC14" i="293"/>
  <c r="H15" i="291"/>
  <c r="H36" i="291"/>
  <c r="C47" i="291"/>
  <c r="C59" i="291"/>
  <c r="H70" i="291"/>
  <c r="P73" i="291"/>
  <c r="Z70" i="291" s="1"/>
  <c r="T73" i="291"/>
  <c r="AA70" i="291" s="1"/>
  <c r="X73" i="291"/>
  <c r="AB70" i="291" s="1"/>
  <c r="AE12" i="292"/>
  <c r="AF12" i="292"/>
  <c r="AD12" i="292"/>
  <c r="AC12" i="292"/>
  <c r="AE15" i="292"/>
  <c r="AF15" i="292"/>
  <c r="AD15" i="292"/>
  <c r="AC15" i="292"/>
  <c r="AF24" i="292"/>
  <c r="AD24" i="292"/>
  <c r="AE24" i="292"/>
  <c r="AC24" i="292"/>
  <c r="AE25" i="292"/>
  <c r="AF25" i="292"/>
  <c r="AD25" i="292"/>
  <c r="AC25" i="292"/>
  <c r="AE34" i="292"/>
  <c r="AF34" i="292"/>
  <c r="AD34" i="292"/>
  <c r="AC34" i="292"/>
  <c r="AE37" i="292"/>
  <c r="AF37" i="292"/>
  <c r="AD37" i="292"/>
  <c r="AC37" i="292"/>
  <c r="AE46" i="292"/>
  <c r="AF46" i="292"/>
  <c r="AD46" i="292"/>
  <c r="AC46" i="292"/>
  <c r="AF47" i="292"/>
  <c r="AD47" i="292"/>
  <c r="AE47" i="292"/>
  <c r="AC47" i="292"/>
  <c r="AE56" i="292"/>
  <c r="AF56" i="292"/>
  <c r="AD56" i="292"/>
  <c r="AC56" i="292"/>
  <c r="AF59" i="292"/>
  <c r="AD59" i="292"/>
  <c r="AE59" i="292"/>
  <c r="AC59" i="292"/>
  <c r="AD67" i="292"/>
  <c r="AC67" i="292"/>
  <c r="M74" i="292"/>
  <c r="Q74" i="292"/>
  <c r="U74" i="292"/>
  <c r="AF12" i="293"/>
  <c r="AD12" i="293"/>
  <c r="AE12" i="293"/>
  <c r="AC12" i="293"/>
  <c r="AF15" i="293"/>
  <c r="AD15" i="293"/>
  <c r="AE15" i="293"/>
  <c r="AC15" i="293"/>
  <c r="H14" i="292"/>
  <c r="H15" i="292"/>
  <c r="H16" i="292"/>
  <c r="C17" i="292"/>
  <c r="H25" i="292"/>
  <c r="H26" i="292"/>
  <c r="C27" i="292"/>
  <c r="C28" i="292"/>
  <c r="H36" i="292"/>
  <c r="H37" i="292"/>
  <c r="C38" i="292"/>
  <c r="H39" i="292"/>
  <c r="C47" i="292"/>
  <c r="H48" i="292"/>
  <c r="C50" i="292"/>
  <c r="H58" i="292"/>
  <c r="C59" i="292"/>
  <c r="H60" i="292"/>
  <c r="C69" i="292"/>
  <c r="H70" i="292"/>
  <c r="H71" i="292"/>
  <c r="C72" i="292"/>
  <c r="P73" i="292"/>
  <c r="Z70" i="292" s="1"/>
  <c r="T73" i="292"/>
  <c r="AA70" i="292" s="1"/>
  <c r="X73" i="292"/>
  <c r="AB70" i="292" s="1"/>
  <c r="C14" i="293"/>
  <c r="C15" i="293"/>
  <c r="AE23" i="293"/>
  <c r="AF23" i="293"/>
  <c r="AD23" i="293"/>
  <c r="AC23" i="293"/>
  <c r="AF26" i="293"/>
  <c r="AD26" i="293"/>
  <c r="AE26" i="293"/>
  <c r="AC26" i="293"/>
  <c r="AF35" i="293"/>
  <c r="AD35" i="293"/>
  <c r="AE35" i="293"/>
  <c r="AC35" i="293"/>
  <c r="AF36" i="293"/>
  <c r="AD36" i="293"/>
  <c r="AE36" i="293"/>
  <c r="AC36" i="293"/>
  <c r="AE45" i="293"/>
  <c r="AF45" i="293"/>
  <c r="AD45" i="293"/>
  <c r="AC45" i="293"/>
  <c r="AF48" i="293"/>
  <c r="AD48" i="293"/>
  <c r="AE48" i="293"/>
  <c r="AC48" i="293"/>
  <c r="AE57" i="293"/>
  <c r="AF57" i="293"/>
  <c r="AD57" i="293"/>
  <c r="AC57" i="293"/>
  <c r="AF58" i="293"/>
  <c r="AD58" i="293"/>
  <c r="AE58" i="293"/>
  <c r="AC58" i="293"/>
  <c r="C14" i="292"/>
  <c r="C37" i="292"/>
  <c r="H47" i="292"/>
  <c r="C58" i="292"/>
  <c r="H69" i="292"/>
  <c r="O73" i="292"/>
  <c r="Z69" i="292" s="1"/>
  <c r="S73" i="292"/>
  <c r="AA69" i="292" s="1"/>
  <c r="W73" i="292"/>
  <c r="AB69" i="292" s="1"/>
  <c r="H14" i="293"/>
  <c r="H15" i="293"/>
  <c r="AE24" i="293"/>
  <c r="AF24" i="293"/>
  <c r="AD24" i="293"/>
  <c r="AC24" i="293"/>
  <c r="AF25" i="293"/>
  <c r="AD25" i="293"/>
  <c r="AE25" i="293"/>
  <c r="AC25" i="293"/>
  <c r="AF34" i="293"/>
  <c r="AD34" i="293"/>
  <c r="AE34" i="293"/>
  <c r="AC34" i="293"/>
  <c r="AF37" i="293"/>
  <c r="AD37" i="293"/>
  <c r="AE37" i="293"/>
  <c r="AC37" i="293"/>
  <c r="AF46" i="293"/>
  <c r="AD46" i="293"/>
  <c r="AE46" i="293"/>
  <c r="AC46" i="293"/>
  <c r="AE47" i="293"/>
  <c r="AF47" i="293"/>
  <c r="AD47" i="293"/>
  <c r="AC47" i="293"/>
  <c r="AF56" i="293"/>
  <c r="AD56" i="293"/>
  <c r="AE56" i="293"/>
  <c r="AC56" i="293"/>
  <c r="AE59" i="293"/>
  <c r="AF59" i="293"/>
  <c r="AD59" i="293"/>
  <c r="AC59" i="293"/>
  <c r="C25" i="293"/>
  <c r="C26" i="293"/>
  <c r="H27" i="293"/>
  <c r="H28" i="293"/>
  <c r="C36" i="293"/>
  <c r="C37" i="293"/>
  <c r="H38" i="293"/>
  <c r="H47" i="293"/>
  <c r="C48" i="293"/>
  <c r="H49" i="293"/>
  <c r="H50" i="293"/>
  <c r="C58" i="293"/>
  <c r="H59" i="293"/>
  <c r="H61" i="293"/>
  <c r="AD68" i="293"/>
  <c r="AC68" i="293"/>
  <c r="N74" i="293"/>
  <c r="R74" i="293"/>
  <c r="V74" i="293"/>
  <c r="AE13" i="294"/>
  <c r="AF13" i="294"/>
  <c r="AD13" i="294"/>
  <c r="AC13" i="294"/>
  <c r="AE14" i="294"/>
  <c r="AF14" i="294"/>
  <c r="AD14" i="294"/>
  <c r="AC14" i="294"/>
  <c r="AF23" i="294"/>
  <c r="AD23" i="294"/>
  <c r="AE23" i="294"/>
  <c r="AC23" i="294"/>
  <c r="AE26" i="294"/>
  <c r="AF26" i="294"/>
  <c r="AD26" i="294"/>
  <c r="AC26" i="294"/>
  <c r="H36" i="293"/>
  <c r="C47" i="293"/>
  <c r="C59" i="293"/>
  <c r="AD67" i="293"/>
  <c r="AC67" i="293"/>
  <c r="M74" i="293"/>
  <c r="Q74" i="293"/>
  <c r="U74" i="293"/>
  <c r="AE12" i="294"/>
  <c r="AF12" i="294"/>
  <c r="AD12" i="294"/>
  <c r="AC12" i="294"/>
  <c r="AE15" i="294"/>
  <c r="AF15" i="294"/>
  <c r="AD15" i="294"/>
  <c r="AC15" i="294"/>
  <c r="AF24" i="294"/>
  <c r="AD24" i="294"/>
  <c r="AE24" i="294"/>
  <c r="AC24" i="294"/>
  <c r="AE25" i="294"/>
  <c r="AF25" i="294"/>
  <c r="AD25" i="294"/>
  <c r="AC25" i="294"/>
  <c r="H69" i="293"/>
  <c r="C70" i="293"/>
  <c r="C71" i="293"/>
  <c r="H72" i="293"/>
  <c r="O73" i="293"/>
  <c r="Z69" i="293" s="1"/>
  <c r="S73" i="293"/>
  <c r="AA69" i="293" s="1"/>
  <c r="W73" i="293"/>
  <c r="AB69" i="293" s="1"/>
  <c r="H14" i="294"/>
  <c r="H15" i="294"/>
  <c r="H16" i="294"/>
  <c r="C17" i="294"/>
  <c r="H25" i="294"/>
  <c r="H26" i="294"/>
  <c r="AF35" i="294"/>
  <c r="AD35" i="294"/>
  <c r="AE35" i="294"/>
  <c r="AC35" i="294"/>
  <c r="AF36" i="294"/>
  <c r="AD36" i="294"/>
  <c r="AE36" i="294"/>
  <c r="AC36" i="294"/>
  <c r="AE45" i="294"/>
  <c r="AF45" i="294"/>
  <c r="AD45" i="294"/>
  <c r="AC45" i="294"/>
  <c r="AF48" i="294"/>
  <c r="AD48" i="294"/>
  <c r="AE48" i="294"/>
  <c r="AC48" i="294"/>
  <c r="H70" i="293"/>
  <c r="P73" i="293"/>
  <c r="Z70" i="293" s="1"/>
  <c r="T73" i="293"/>
  <c r="AA70" i="293" s="1"/>
  <c r="X73" i="293"/>
  <c r="AB70" i="293" s="1"/>
  <c r="C14" i="294"/>
  <c r="C25" i="294"/>
  <c r="C26" i="294"/>
  <c r="AF34" i="294"/>
  <c r="AD34" i="294"/>
  <c r="AE34" i="294"/>
  <c r="AC34" i="294"/>
  <c r="AF37" i="294"/>
  <c r="AD37" i="294"/>
  <c r="AE37" i="294"/>
  <c r="AC37" i="294"/>
  <c r="AF46" i="294"/>
  <c r="AD46" i="294"/>
  <c r="AE46" i="294"/>
  <c r="AC46" i="294"/>
  <c r="AE47" i="294"/>
  <c r="AF47" i="294"/>
  <c r="AD47" i="294"/>
  <c r="AC47" i="294"/>
  <c r="C36" i="294"/>
  <c r="C37" i="294"/>
  <c r="H38" i="294"/>
  <c r="H47" i="294"/>
  <c r="C48" i="294"/>
  <c r="H49" i="294"/>
  <c r="BP49" i="294"/>
  <c r="BP51" i="294" s="1"/>
  <c r="AE57" i="294"/>
  <c r="AF57" i="294"/>
  <c r="AD57" i="294"/>
  <c r="AC57" i="294"/>
  <c r="AF58" i="294"/>
  <c r="AD58" i="294"/>
  <c r="AE58" i="294"/>
  <c r="AC58" i="294"/>
  <c r="AD68" i="294"/>
  <c r="AC68" i="294"/>
  <c r="H36" i="294"/>
  <c r="C47" i="294"/>
  <c r="AF56" i="294"/>
  <c r="AD56" i="294"/>
  <c r="AE56" i="294"/>
  <c r="AC56" i="294"/>
  <c r="AE59" i="294"/>
  <c r="AF59" i="294"/>
  <c r="AD59" i="294"/>
  <c r="AC59" i="294"/>
  <c r="AD67" i="294"/>
  <c r="AC67" i="294"/>
  <c r="C58" i="294"/>
  <c r="H59" i="294"/>
  <c r="H61" i="294"/>
  <c r="P73" i="294"/>
  <c r="Z70" i="294" s="1"/>
  <c r="AO70" i="294" s="1"/>
  <c r="T73" i="294"/>
  <c r="AA70" i="294" s="1"/>
  <c r="AK70" i="294" s="1"/>
  <c r="X73" i="294"/>
  <c r="AB70" i="294" s="1"/>
  <c r="AL70" i="294" s="1"/>
  <c r="AW70" i="294" s="1"/>
  <c r="H69" i="294"/>
  <c r="M74" i="294"/>
  <c r="Q74" i="294"/>
  <c r="U74" i="294"/>
  <c r="C70" i="294"/>
  <c r="C59" i="294"/>
  <c r="O73" i="294"/>
  <c r="Z69" i="294" s="1"/>
  <c r="AO69" i="294" s="1"/>
  <c r="S73" i="294"/>
  <c r="AA69" i="294" s="1"/>
  <c r="AK69" i="294" s="1"/>
  <c r="W73" i="294"/>
  <c r="AB69" i="294" s="1"/>
  <c r="AL69" i="294" s="1"/>
  <c r="AW69" i="294" s="1"/>
  <c r="C69" i="294"/>
  <c r="H70" i="294"/>
  <c r="N74" i="294"/>
  <c r="R74" i="294"/>
  <c r="V74" i="294"/>
  <c r="AF12" i="276"/>
  <c r="AD12" i="276"/>
  <c r="AE12" i="276"/>
  <c r="AC12" i="276"/>
  <c r="AF15" i="276"/>
  <c r="AD15" i="276"/>
  <c r="AE15" i="276"/>
  <c r="AC15" i="276"/>
  <c r="AE24" i="276"/>
  <c r="AF24" i="276"/>
  <c r="AD24" i="276"/>
  <c r="AC24" i="276"/>
  <c r="AF25" i="276"/>
  <c r="AD25" i="276"/>
  <c r="AE25" i="276"/>
  <c r="AC25" i="276"/>
  <c r="AE34" i="276"/>
  <c r="AD34" i="276"/>
  <c r="AF34" i="276"/>
  <c r="AF13" i="276"/>
  <c r="AD13" i="276"/>
  <c r="AE13" i="276"/>
  <c r="AC13" i="276"/>
  <c r="AF14" i="276"/>
  <c r="AD14" i="276"/>
  <c r="AE14" i="276"/>
  <c r="AC14" i="276"/>
  <c r="AE23" i="276"/>
  <c r="AF23" i="276"/>
  <c r="AD23" i="276"/>
  <c r="AC23" i="276"/>
  <c r="AF26" i="276"/>
  <c r="AD26" i="276"/>
  <c r="AE26" i="276"/>
  <c r="AC26" i="276"/>
  <c r="C14" i="276"/>
  <c r="C15" i="276"/>
  <c r="H17" i="276"/>
  <c r="C25" i="276"/>
  <c r="C26" i="276"/>
  <c r="H27" i="276"/>
  <c r="H28" i="276"/>
  <c r="C38" i="276"/>
  <c r="C36" i="276"/>
  <c r="AF35" i="276"/>
  <c r="AD35" i="276"/>
  <c r="AE35" i="276"/>
  <c r="AC35" i="276"/>
  <c r="AC34" i="276"/>
  <c r="AF36" i="276"/>
  <c r="AD36" i="276"/>
  <c r="AE36" i="276"/>
  <c r="AC36" i="276"/>
  <c r="AE45" i="276"/>
  <c r="AF45" i="276"/>
  <c r="AD45" i="276"/>
  <c r="AC45" i="276"/>
  <c r="AF48" i="276"/>
  <c r="AD48" i="276"/>
  <c r="AE48" i="276"/>
  <c r="AC48" i="276"/>
  <c r="AE57" i="276"/>
  <c r="AF57" i="276"/>
  <c r="AD57" i="276"/>
  <c r="AC57" i="276"/>
  <c r="AF58" i="276"/>
  <c r="AD58" i="276"/>
  <c r="AE58" i="276"/>
  <c r="AC58" i="276"/>
  <c r="AD68" i="276"/>
  <c r="AC68" i="276"/>
  <c r="N74" i="276"/>
  <c r="R74" i="276"/>
  <c r="V74" i="276"/>
  <c r="AE13" i="277"/>
  <c r="AF13" i="277"/>
  <c r="AD13" i="277"/>
  <c r="AC13" i="277"/>
  <c r="AE14" i="277"/>
  <c r="AF14" i="277"/>
  <c r="AD14" i="277"/>
  <c r="AC14" i="277"/>
  <c r="AF23" i="277"/>
  <c r="AD23" i="277"/>
  <c r="AE23" i="277"/>
  <c r="AC23" i="277"/>
  <c r="AE26" i="277"/>
  <c r="AF26" i="277"/>
  <c r="AD26" i="277"/>
  <c r="AC26" i="277"/>
  <c r="AE35" i="277"/>
  <c r="AF35" i="277"/>
  <c r="AD35" i="277"/>
  <c r="AC35" i="277"/>
  <c r="AE36" i="277"/>
  <c r="AF36" i="277"/>
  <c r="AD36" i="277"/>
  <c r="AC36" i="277"/>
  <c r="AF45" i="277"/>
  <c r="AD45" i="277"/>
  <c r="AE45" i="277"/>
  <c r="AC45" i="277"/>
  <c r="AE48" i="277"/>
  <c r="AF48" i="277"/>
  <c r="AD48" i="277"/>
  <c r="AC48" i="277"/>
  <c r="AF57" i="277"/>
  <c r="AD57" i="277"/>
  <c r="AE57" i="277"/>
  <c r="AC57" i="277"/>
  <c r="AE58" i="277"/>
  <c r="AF58" i="277"/>
  <c r="AD58" i="277"/>
  <c r="AC58" i="277"/>
  <c r="AD68" i="277"/>
  <c r="AC68" i="277"/>
  <c r="N74" i="277"/>
  <c r="R74" i="277"/>
  <c r="V74" i="277"/>
  <c r="AF13" i="278"/>
  <c r="AD13" i="278"/>
  <c r="AE13" i="278"/>
  <c r="AC13" i="278"/>
  <c r="AF14" i="278"/>
  <c r="AD14" i="278"/>
  <c r="AE14" i="278"/>
  <c r="AC14" i="278"/>
  <c r="AE23" i="278"/>
  <c r="AF23" i="278"/>
  <c r="AD23" i="278"/>
  <c r="AC23" i="278"/>
  <c r="AF26" i="278"/>
  <c r="AD26" i="278"/>
  <c r="AE26" i="278"/>
  <c r="AC26" i="278"/>
  <c r="AF35" i="278"/>
  <c r="AD35" i="278"/>
  <c r="AE35" i="278"/>
  <c r="AC35" i="278"/>
  <c r="AF36" i="278"/>
  <c r="AD36" i="278"/>
  <c r="AE36" i="278"/>
  <c r="AC36" i="278"/>
  <c r="AE45" i="278"/>
  <c r="AF45" i="278"/>
  <c r="AD45" i="278"/>
  <c r="AC45" i="278"/>
  <c r="AF48" i="278"/>
  <c r="AD48" i="278"/>
  <c r="AE48" i="278"/>
  <c r="AC48" i="278"/>
  <c r="H15" i="276"/>
  <c r="C39" i="276"/>
  <c r="C37" i="276"/>
  <c r="AF37" i="276"/>
  <c r="AD37" i="276"/>
  <c r="AE37" i="276"/>
  <c r="AC37" i="276"/>
  <c r="AF46" i="276"/>
  <c r="AD46" i="276"/>
  <c r="AE46" i="276"/>
  <c r="AC46" i="276"/>
  <c r="AE47" i="276"/>
  <c r="AF47" i="276"/>
  <c r="AD47" i="276"/>
  <c r="AC47" i="276"/>
  <c r="AF56" i="276"/>
  <c r="AD56" i="276"/>
  <c r="AE56" i="276"/>
  <c r="AC56" i="276"/>
  <c r="AE59" i="276"/>
  <c r="AF59" i="276"/>
  <c r="AD59" i="276"/>
  <c r="AC59" i="276"/>
  <c r="AD67" i="276"/>
  <c r="AC67" i="276"/>
  <c r="BP73" i="276"/>
  <c r="M74" i="276"/>
  <c r="Q74" i="276"/>
  <c r="U74" i="276"/>
  <c r="AE12" i="277"/>
  <c r="AF12" i="277"/>
  <c r="AD12" i="277"/>
  <c r="AC12" i="277"/>
  <c r="AE15" i="277"/>
  <c r="AF15" i="277"/>
  <c r="AD15" i="277"/>
  <c r="AC15" i="277"/>
  <c r="AF24" i="277"/>
  <c r="AD24" i="277"/>
  <c r="AE24" i="277"/>
  <c r="AC24" i="277"/>
  <c r="AE25" i="277"/>
  <c r="AF25" i="277"/>
  <c r="AD25" i="277"/>
  <c r="AC25" i="277"/>
  <c r="AE34" i="277"/>
  <c r="AF34" i="277"/>
  <c r="AD34" i="277"/>
  <c r="AC34" i="277"/>
  <c r="AE37" i="277"/>
  <c r="AF37" i="277"/>
  <c r="AD37" i="277"/>
  <c r="AC37" i="277"/>
  <c r="AE46" i="277"/>
  <c r="AF46" i="277"/>
  <c r="AD46" i="277"/>
  <c r="AC46" i="277"/>
  <c r="AF47" i="277"/>
  <c r="AD47" i="277"/>
  <c r="AE47" i="277"/>
  <c r="AC47" i="277"/>
  <c r="AE56" i="277"/>
  <c r="AF56" i="277"/>
  <c r="AD56" i="277"/>
  <c r="AC56" i="277"/>
  <c r="AF59" i="277"/>
  <c r="AD59" i="277"/>
  <c r="AE59" i="277"/>
  <c r="AC59" i="277"/>
  <c r="AD67" i="277"/>
  <c r="AC67" i="277"/>
  <c r="M74" i="277"/>
  <c r="Q74" i="277"/>
  <c r="U74" i="277"/>
  <c r="AF12" i="278"/>
  <c r="AD12" i="278"/>
  <c r="AE12" i="278"/>
  <c r="AC12" i="278"/>
  <c r="AF15" i="278"/>
  <c r="AD15" i="278"/>
  <c r="AE15" i="278"/>
  <c r="AC15" i="278"/>
  <c r="AE24" i="278"/>
  <c r="AF24" i="278"/>
  <c r="AD24" i="278"/>
  <c r="AC24" i="278"/>
  <c r="AF25" i="278"/>
  <c r="AD25" i="278"/>
  <c r="AE25" i="278"/>
  <c r="AC25" i="278"/>
  <c r="AF34" i="278"/>
  <c r="AD34" i="278"/>
  <c r="AE34" i="278"/>
  <c r="AC34" i="278"/>
  <c r="AF37" i="278"/>
  <c r="AD37" i="278"/>
  <c r="AE37" i="278"/>
  <c r="AC37" i="278"/>
  <c r="AF46" i="278"/>
  <c r="AD46" i="278"/>
  <c r="AE46" i="278"/>
  <c r="AC46" i="278"/>
  <c r="AE47" i="278"/>
  <c r="AF47" i="278"/>
  <c r="AD47" i="278"/>
  <c r="AC47" i="278"/>
  <c r="H38" i="276"/>
  <c r="H47" i="276"/>
  <c r="C48" i="276"/>
  <c r="H49" i="276"/>
  <c r="H50" i="276"/>
  <c r="C58" i="276"/>
  <c r="H59" i="276"/>
  <c r="H61" i="276"/>
  <c r="H69" i="276"/>
  <c r="C70" i="276"/>
  <c r="C71" i="276"/>
  <c r="H72" i="276"/>
  <c r="O73" i="276"/>
  <c r="Z69" i="276" s="1"/>
  <c r="AO69" i="276" s="1"/>
  <c r="S73" i="276"/>
  <c r="AA69" i="276" s="1"/>
  <c r="AK69" i="276" s="1"/>
  <c r="W73" i="276"/>
  <c r="AB69" i="276" s="1"/>
  <c r="AL69" i="276" s="1"/>
  <c r="AW69" i="276" s="1"/>
  <c r="H14" i="277"/>
  <c r="H15" i="277"/>
  <c r="H16" i="277"/>
  <c r="C17" i="277"/>
  <c r="H25" i="277"/>
  <c r="H26" i="277"/>
  <c r="C27" i="277"/>
  <c r="C28" i="277"/>
  <c r="H36" i="277"/>
  <c r="H37" i="277"/>
  <c r="C38" i="277"/>
  <c r="H39" i="277"/>
  <c r="C47" i="277"/>
  <c r="H48" i="277"/>
  <c r="C50" i="277"/>
  <c r="H58" i="277"/>
  <c r="C59" i="277"/>
  <c r="H60" i="277"/>
  <c r="C69" i="277"/>
  <c r="H70" i="277"/>
  <c r="H71" i="277"/>
  <c r="C72" i="277"/>
  <c r="P73" i="277"/>
  <c r="Z70" i="277" s="1"/>
  <c r="T73" i="277"/>
  <c r="AA70" i="277" s="1"/>
  <c r="AK70" i="277" s="1"/>
  <c r="X73" i="277"/>
  <c r="AB70" i="277" s="1"/>
  <c r="AL70" i="277" s="1"/>
  <c r="AW70" i="277" s="1"/>
  <c r="C14" i="278"/>
  <c r="C15" i="278"/>
  <c r="H17" i="278"/>
  <c r="C25" i="278"/>
  <c r="C26" i="278"/>
  <c r="H27" i="278"/>
  <c r="H28" i="278"/>
  <c r="C36" i="278"/>
  <c r="C37" i="278"/>
  <c r="H38" i="278"/>
  <c r="H47" i="278"/>
  <c r="C48" i="278"/>
  <c r="H49" i="278"/>
  <c r="H50" i="278"/>
  <c r="AE57" i="278"/>
  <c r="AF57" i="278"/>
  <c r="AD57" i="278"/>
  <c r="AC57" i="278"/>
  <c r="AF58" i="278"/>
  <c r="AD58" i="278"/>
  <c r="AE58" i="278"/>
  <c r="AC58" i="278"/>
  <c r="AD68" i="278"/>
  <c r="AC68" i="278"/>
  <c r="N74" i="278"/>
  <c r="R74" i="278"/>
  <c r="V74" i="278"/>
  <c r="AE13" i="279"/>
  <c r="AF13" i="279"/>
  <c r="AD13" i="279"/>
  <c r="AC13" i="279"/>
  <c r="AE14" i="279"/>
  <c r="AF14" i="279"/>
  <c r="AD14" i="279"/>
  <c r="AC14" i="279"/>
  <c r="AF23" i="279"/>
  <c r="AD23" i="279"/>
  <c r="AE23" i="279"/>
  <c r="AC23" i="279"/>
  <c r="AE26" i="279"/>
  <c r="AF26" i="279"/>
  <c r="AD26" i="279"/>
  <c r="AC26" i="279"/>
  <c r="AE35" i="279"/>
  <c r="AF35" i="279"/>
  <c r="AD35" i="279"/>
  <c r="AC35" i="279"/>
  <c r="AE36" i="279"/>
  <c r="AF36" i="279"/>
  <c r="AD36" i="279"/>
  <c r="AC36" i="279"/>
  <c r="AF45" i="279"/>
  <c r="AD45" i="279"/>
  <c r="AE45" i="279"/>
  <c r="AC45" i="279"/>
  <c r="AE48" i="279"/>
  <c r="AF48" i="279"/>
  <c r="AD48" i="279"/>
  <c r="AC48" i="279"/>
  <c r="AF57" i="279"/>
  <c r="AD57" i="279"/>
  <c r="AE57" i="279"/>
  <c r="AC57" i="279"/>
  <c r="AE58" i="279"/>
  <c r="AF58" i="279"/>
  <c r="AD58" i="279"/>
  <c r="AC58" i="279"/>
  <c r="AD68" i="279"/>
  <c r="AC68" i="279"/>
  <c r="N74" i="279"/>
  <c r="R74" i="279"/>
  <c r="V74" i="279"/>
  <c r="AF13" i="280"/>
  <c r="AD13" i="280"/>
  <c r="AE13" i="280"/>
  <c r="AC13" i="280"/>
  <c r="AF14" i="280"/>
  <c r="AD14" i="280"/>
  <c r="AE14" i="280"/>
  <c r="AC14" i="280"/>
  <c r="AE23" i="280"/>
  <c r="AF23" i="280"/>
  <c r="AD23" i="280"/>
  <c r="AC23" i="280"/>
  <c r="AF26" i="280"/>
  <c r="AD26" i="280"/>
  <c r="AE26" i="280"/>
  <c r="AC26" i="280"/>
  <c r="AF35" i="280"/>
  <c r="AD35" i="280"/>
  <c r="AE35" i="280"/>
  <c r="AC35" i="280"/>
  <c r="AF36" i="280"/>
  <c r="AD36" i="280"/>
  <c r="AE36" i="280"/>
  <c r="AC36" i="280"/>
  <c r="AE45" i="280"/>
  <c r="AF45" i="280"/>
  <c r="AD45" i="280"/>
  <c r="AC45" i="280"/>
  <c r="AF48" i="280"/>
  <c r="AD48" i="280"/>
  <c r="AE48" i="280"/>
  <c r="AC48" i="280"/>
  <c r="AE57" i="280"/>
  <c r="AF57" i="280"/>
  <c r="AD57" i="280"/>
  <c r="AC57" i="280"/>
  <c r="AF58" i="280"/>
  <c r="AD58" i="280"/>
  <c r="AE58" i="280"/>
  <c r="AC58" i="280"/>
  <c r="AD68" i="280"/>
  <c r="AC68" i="280"/>
  <c r="H36" i="276"/>
  <c r="C47" i="276"/>
  <c r="C59" i="276"/>
  <c r="H70" i="276"/>
  <c r="P73" i="276"/>
  <c r="Z70" i="276" s="1"/>
  <c r="AN70" i="276" s="1"/>
  <c r="T73" i="276"/>
  <c r="AA70" i="276" s="1"/>
  <c r="AK70" i="276" s="1"/>
  <c r="X73" i="276"/>
  <c r="AB70" i="276" s="1"/>
  <c r="AL70" i="276" s="1"/>
  <c r="AW70" i="276" s="1"/>
  <c r="C14" i="277"/>
  <c r="C37" i="277"/>
  <c r="H47" i="277"/>
  <c r="C58" i="277"/>
  <c r="H69" i="277"/>
  <c r="O73" i="277"/>
  <c r="Z69" i="277" s="1"/>
  <c r="S73" i="277"/>
  <c r="AA69" i="277" s="1"/>
  <c r="AK69" i="277" s="1"/>
  <c r="W73" i="277"/>
  <c r="AB69" i="277" s="1"/>
  <c r="AL69" i="277" s="1"/>
  <c r="AW69" i="277" s="1"/>
  <c r="H15" i="278"/>
  <c r="H36" i="278"/>
  <c r="C47" i="278"/>
  <c r="AF56" i="278"/>
  <c r="AD56" i="278"/>
  <c r="AE56" i="278"/>
  <c r="AC56" i="278"/>
  <c r="AE59" i="278"/>
  <c r="AF59" i="278"/>
  <c r="AD59" i="278"/>
  <c r="AC59" i="278"/>
  <c r="AD67" i="278"/>
  <c r="AC67" i="278"/>
  <c r="BP73" i="278"/>
  <c r="M74" i="278"/>
  <c r="Q74" i="278"/>
  <c r="U74" i="278"/>
  <c r="AE12" i="279"/>
  <c r="AF12" i="279"/>
  <c r="AD12" i="279"/>
  <c r="AC12" i="279"/>
  <c r="AE15" i="279"/>
  <c r="AF15" i="279"/>
  <c r="AD15" i="279"/>
  <c r="AC15" i="279"/>
  <c r="AF24" i="279"/>
  <c r="AD24" i="279"/>
  <c r="AE24" i="279"/>
  <c r="AC24" i="279"/>
  <c r="AE25" i="279"/>
  <c r="AF25" i="279"/>
  <c r="AD25" i="279"/>
  <c r="AC25" i="279"/>
  <c r="AE34" i="279"/>
  <c r="AF34" i="279"/>
  <c r="AD34" i="279"/>
  <c r="AC34" i="279"/>
  <c r="AE37" i="279"/>
  <c r="AF37" i="279"/>
  <c r="AD37" i="279"/>
  <c r="AC37" i="279"/>
  <c r="AE46" i="279"/>
  <c r="AF46" i="279"/>
  <c r="AD46" i="279"/>
  <c r="AC46" i="279"/>
  <c r="AF47" i="279"/>
  <c r="AD47" i="279"/>
  <c r="AE47" i="279"/>
  <c r="AC47" i="279"/>
  <c r="AE56" i="279"/>
  <c r="AF56" i="279"/>
  <c r="AD56" i="279"/>
  <c r="AC56" i="279"/>
  <c r="AF59" i="279"/>
  <c r="AD59" i="279"/>
  <c r="AE59" i="279"/>
  <c r="AC59" i="279"/>
  <c r="AD67" i="279"/>
  <c r="AC67" i="279"/>
  <c r="M74" i="279"/>
  <c r="Q74" i="279"/>
  <c r="U74" i="279"/>
  <c r="AF12" i="280"/>
  <c r="AD12" i="280"/>
  <c r="AE12" i="280"/>
  <c r="AC12" i="280"/>
  <c r="AF15" i="280"/>
  <c r="AD15" i="280"/>
  <c r="AE15" i="280"/>
  <c r="AC15" i="280"/>
  <c r="AE24" i="280"/>
  <c r="AF24" i="280"/>
  <c r="AD24" i="280"/>
  <c r="AC24" i="280"/>
  <c r="AF25" i="280"/>
  <c r="AD25" i="280"/>
  <c r="AE25" i="280"/>
  <c r="AC25" i="280"/>
  <c r="AF34" i="280"/>
  <c r="AD34" i="280"/>
  <c r="AE34" i="280"/>
  <c r="AC34" i="280"/>
  <c r="AF37" i="280"/>
  <c r="AD37" i="280"/>
  <c r="AE37" i="280"/>
  <c r="AC37" i="280"/>
  <c r="AF46" i="280"/>
  <c r="AD46" i="280"/>
  <c r="AE46" i="280"/>
  <c r="AC46" i="280"/>
  <c r="AE47" i="280"/>
  <c r="AF47" i="280"/>
  <c r="AD47" i="280"/>
  <c r="AC47" i="280"/>
  <c r="AF56" i="280"/>
  <c r="AD56" i="280"/>
  <c r="AE56" i="280"/>
  <c r="AC56" i="280"/>
  <c r="AE59" i="280"/>
  <c r="AF59" i="280"/>
  <c r="AD59" i="280"/>
  <c r="AC59" i="280"/>
  <c r="AD67" i="280"/>
  <c r="AC67" i="280"/>
  <c r="C58" i="278"/>
  <c r="H59" i="278"/>
  <c r="H61" i="278"/>
  <c r="H69" i="278"/>
  <c r="C70" i="278"/>
  <c r="C71" i="278"/>
  <c r="H72" i="278"/>
  <c r="O73" i="278"/>
  <c r="Z69" i="278" s="1"/>
  <c r="AN69" i="278" s="1"/>
  <c r="S73" i="278"/>
  <c r="AA69" i="278" s="1"/>
  <c r="AK69" i="278" s="1"/>
  <c r="W73" i="278"/>
  <c r="AB69" i="278" s="1"/>
  <c r="AL69" i="278" s="1"/>
  <c r="AW69" i="278" s="1"/>
  <c r="H14" i="279"/>
  <c r="H15" i="279"/>
  <c r="H16" i="279"/>
  <c r="C17" i="279"/>
  <c r="H25" i="279"/>
  <c r="H26" i="279"/>
  <c r="C27" i="279"/>
  <c r="C28" i="279"/>
  <c r="H36" i="279"/>
  <c r="H37" i="279"/>
  <c r="C38" i="279"/>
  <c r="H39" i="279"/>
  <c r="C47" i="279"/>
  <c r="H48" i="279"/>
  <c r="C50" i="279"/>
  <c r="H58" i="279"/>
  <c r="C59" i="279"/>
  <c r="H60" i="279"/>
  <c r="C69" i="279"/>
  <c r="H70" i="279"/>
  <c r="H71" i="279"/>
  <c r="C72" i="279"/>
  <c r="P73" i="279"/>
  <c r="Z70" i="279" s="1"/>
  <c r="T73" i="279"/>
  <c r="AA70" i="279" s="1"/>
  <c r="AK70" i="279" s="1"/>
  <c r="X73" i="279"/>
  <c r="AB70" i="279" s="1"/>
  <c r="AL70" i="279" s="1"/>
  <c r="AW70" i="279" s="1"/>
  <c r="C14" i="280"/>
  <c r="C15" i="280"/>
  <c r="H17" i="280"/>
  <c r="C25" i="280"/>
  <c r="C26" i="280"/>
  <c r="H27" i="280"/>
  <c r="H28" i="280"/>
  <c r="C36" i="280"/>
  <c r="C37" i="280"/>
  <c r="H38" i="280"/>
  <c r="H47" i="280"/>
  <c r="C48" i="280"/>
  <c r="H49" i="280"/>
  <c r="H50" i="280"/>
  <c r="C58" i="280"/>
  <c r="H59" i="280"/>
  <c r="H61" i="280"/>
  <c r="P74" i="280"/>
  <c r="P73" i="280"/>
  <c r="Z70" i="280" s="1"/>
  <c r="AO70" i="280" s="1"/>
  <c r="T73" i="280"/>
  <c r="AA70" i="280" s="1"/>
  <c r="AK70" i="280" s="1"/>
  <c r="X73" i="280"/>
  <c r="AB70" i="280" s="1"/>
  <c r="AL70" i="280" s="1"/>
  <c r="AW70" i="280" s="1"/>
  <c r="H69" i="280"/>
  <c r="M74" i="280"/>
  <c r="Q74" i="280"/>
  <c r="U74" i="280"/>
  <c r="C70" i="280"/>
  <c r="AE13" i="281"/>
  <c r="AF13" i="281"/>
  <c r="AD13" i="281"/>
  <c r="AC13" i="281"/>
  <c r="AE14" i="281"/>
  <c r="AF14" i="281"/>
  <c r="AD14" i="281"/>
  <c r="AC14" i="281"/>
  <c r="AF23" i="281"/>
  <c r="AD23" i="281"/>
  <c r="AE23" i="281"/>
  <c r="AC23" i="281"/>
  <c r="AE26" i="281"/>
  <c r="AF26" i="281"/>
  <c r="AD26" i="281"/>
  <c r="AC26" i="281"/>
  <c r="AE35" i="281"/>
  <c r="AF35" i="281"/>
  <c r="AD35" i="281"/>
  <c r="AC35" i="281"/>
  <c r="AE36" i="281"/>
  <c r="AF36" i="281"/>
  <c r="AD36" i="281"/>
  <c r="AC36" i="281"/>
  <c r="AF45" i="281"/>
  <c r="AD45" i="281"/>
  <c r="AE45" i="281"/>
  <c r="AC45" i="281"/>
  <c r="AE48" i="281"/>
  <c r="AF48" i="281"/>
  <c r="AD48" i="281"/>
  <c r="AC48" i="281"/>
  <c r="AF57" i="281"/>
  <c r="AD57" i="281"/>
  <c r="AE57" i="281"/>
  <c r="AC57" i="281"/>
  <c r="AE58" i="281"/>
  <c r="AF58" i="281"/>
  <c r="AD58" i="281"/>
  <c r="AC58" i="281"/>
  <c r="AD68" i="281"/>
  <c r="AC68" i="281"/>
  <c r="N74" i="281"/>
  <c r="R74" i="281"/>
  <c r="V74" i="281"/>
  <c r="C59" i="278"/>
  <c r="H70" i="278"/>
  <c r="P73" i="278"/>
  <c r="Z70" i="278" s="1"/>
  <c r="T73" i="278"/>
  <c r="AA70" i="278" s="1"/>
  <c r="AK70" i="278" s="1"/>
  <c r="X73" i="278"/>
  <c r="AB70" i="278" s="1"/>
  <c r="AL70" i="278" s="1"/>
  <c r="AW70" i="278" s="1"/>
  <c r="C14" i="279"/>
  <c r="C37" i="279"/>
  <c r="H47" i="279"/>
  <c r="C58" i="279"/>
  <c r="H69" i="279"/>
  <c r="O73" i="279"/>
  <c r="Z69" i="279" s="1"/>
  <c r="S73" i="279"/>
  <c r="AA69" i="279" s="1"/>
  <c r="AK69" i="279" s="1"/>
  <c r="W73" i="279"/>
  <c r="AB69" i="279" s="1"/>
  <c r="AL69" i="279" s="1"/>
  <c r="AW69" i="279" s="1"/>
  <c r="H15" i="280"/>
  <c r="H36" i="280"/>
  <c r="C47" i="280"/>
  <c r="C59" i="280"/>
  <c r="O73" i="280"/>
  <c r="Z69" i="280" s="1"/>
  <c r="S73" i="280"/>
  <c r="AA69" i="280" s="1"/>
  <c r="AK69" i="280" s="1"/>
  <c r="W73" i="280"/>
  <c r="AB69" i="280" s="1"/>
  <c r="AL69" i="280" s="1"/>
  <c r="AW69" i="280" s="1"/>
  <c r="C69" i="280"/>
  <c r="H70" i="280"/>
  <c r="N74" i="280"/>
  <c r="R74" i="280"/>
  <c r="V74" i="280"/>
  <c r="AE12" i="281"/>
  <c r="AF12" i="281"/>
  <c r="AD12" i="281"/>
  <c r="AC12" i="281"/>
  <c r="AE15" i="281"/>
  <c r="AF15" i="281"/>
  <c r="AD15" i="281"/>
  <c r="AC15" i="281"/>
  <c r="AF24" i="281"/>
  <c r="AD24" i="281"/>
  <c r="AE24" i="281"/>
  <c r="AC24" i="281"/>
  <c r="AE25" i="281"/>
  <c r="AF25" i="281"/>
  <c r="AD25" i="281"/>
  <c r="AC25" i="281"/>
  <c r="AE34" i="281"/>
  <c r="AF34" i="281"/>
  <c r="AD34" i="281"/>
  <c r="AC34" i="281"/>
  <c r="AE37" i="281"/>
  <c r="AF37" i="281"/>
  <c r="AD37" i="281"/>
  <c r="AC37" i="281"/>
  <c r="AE46" i="281"/>
  <c r="AF46" i="281"/>
  <c r="AD46" i="281"/>
  <c r="AC46" i="281"/>
  <c r="AF47" i="281"/>
  <c r="AD47" i="281"/>
  <c r="AE47" i="281"/>
  <c r="AC47" i="281"/>
  <c r="AE56" i="281"/>
  <c r="AF56" i="281"/>
  <c r="AD56" i="281"/>
  <c r="AC56" i="281"/>
  <c r="AF59" i="281"/>
  <c r="AD59" i="281"/>
  <c r="AE59" i="281"/>
  <c r="AC59" i="281"/>
  <c r="AD67" i="281"/>
  <c r="AC67" i="281"/>
  <c r="M74" i="281"/>
  <c r="Q74" i="281"/>
  <c r="U74" i="281"/>
  <c r="H14" i="281"/>
  <c r="H15" i="281"/>
  <c r="H16" i="281"/>
  <c r="C17" i="281"/>
  <c r="H25" i="281"/>
  <c r="H26" i="281"/>
  <c r="C27" i="281"/>
  <c r="C28" i="281"/>
  <c r="H36" i="281"/>
  <c r="H37" i="281"/>
  <c r="C38" i="281"/>
  <c r="H39" i="281"/>
  <c r="C47" i="281"/>
  <c r="H48" i="281"/>
  <c r="C50" i="281"/>
  <c r="H58" i="281"/>
  <c r="C59" i="281"/>
  <c r="H60" i="281"/>
  <c r="C69" i="281"/>
  <c r="H70" i="281"/>
  <c r="H71" i="281"/>
  <c r="C72" i="281"/>
  <c r="P73" i="281"/>
  <c r="Z70" i="281" s="1"/>
  <c r="T73" i="281"/>
  <c r="AA70" i="281" s="1"/>
  <c r="X73" i="281"/>
  <c r="AB70" i="281" s="1"/>
  <c r="AF13" i="282"/>
  <c r="AD13" i="282"/>
  <c r="AE13" i="282"/>
  <c r="AC13" i="282"/>
  <c r="AF14" i="282"/>
  <c r="AD14" i="282"/>
  <c r="AE14" i="282"/>
  <c r="AC14" i="282"/>
  <c r="AE23" i="282"/>
  <c r="AF23" i="282"/>
  <c r="AD23" i="282"/>
  <c r="AC23" i="282"/>
  <c r="AF26" i="282"/>
  <c r="AD26" i="282"/>
  <c r="AE26" i="282"/>
  <c r="AC26" i="282"/>
  <c r="AF35" i="282"/>
  <c r="AD35" i="282"/>
  <c r="AE35" i="282"/>
  <c r="AC35" i="282"/>
  <c r="AF36" i="282"/>
  <c r="AD36" i="282"/>
  <c r="AE36" i="282"/>
  <c r="AC36" i="282"/>
  <c r="AE45" i="282"/>
  <c r="AF45" i="282"/>
  <c r="AD45" i="282"/>
  <c r="AC45" i="282"/>
  <c r="AF48" i="282"/>
  <c r="AD48" i="282"/>
  <c r="AE48" i="282"/>
  <c r="AC48" i="282"/>
  <c r="AE57" i="282"/>
  <c r="AF57" i="282"/>
  <c r="AD57" i="282"/>
  <c r="AC57" i="282"/>
  <c r="AF58" i="282"/>
  <c r="AD58" i="282"/>
  <c r="AE58" i="282"/>
  <c r="AC58" i="282"/>
  <c r="AD68" i="282"/>
  <c r="AC68" i="282"/>
  <c r="N74" i="282"/>
  <c r="R74" i="282"/>
  <c r="V74" i="282"/>
  <c r="AE13" i="283"/>
  <c r="AF13" i="283"/>
  <c r="AD13" i="283"/>
  <c r="AC13" i="283"/>
  <c r="AE14" i="283"/>
  <c r="AF14" i="283"/>
  <c r="AD14" i="283"/>
  <c r="C14" i="281"/>
  <c r="C37" i="281"/>
  <c r="H47" i="281"/>
  <c r="C58" i="281"/>
  <c r="H69" i="281"/>
  <c r="O73" i="281"/>
  <c r="Z69" i="281" s="1"/>
  <c r="S73" i="281"/>
  <c r="AA69" i="281" s="1"/>
  <c r="W73" i="281"/>
  <c r="AB69" i="281" s="1"/>
  <c r="AF12" i="282"/>
  <c r="AD12" i="282"/>
  <c r="AE12" i="282"/>
  <c r="AC12" i="282"/>
  <c r="AF15" i="282"/>
  <c r="AD15" i="282"/>
  <c r="AE15" i="282"/>
  <c r="AC15" i="282"/>
  <c r="AE24" i="282"/>
  <c r="AF24" i="282"/>
  <c r="AD24" i="282"/>
  <c r="AC24" i="282"/>
  <c r="AF25" i="282"/>
  <c r="AD25" i="282"/>
  <c r="AE25" i="282"/>
  <c r="AC25" i="282"/>
  <c r="AF34" i="282"/>
  <c r="AD34" i="282"/>
  <c r="AE34" i="282"/>
  <c r="AC34" i="282"/>
  <c r="AF37" i="282"/>
  <c r="AD37" i="282"/>
  <c r="AE37" i="282"/>
  <c r="AC37" i="282"/>
  <c r="AF46" i="282"/>
  <c r="AD46" i="282"/>
  <c r="AE46" i="282"/>
  <c r="AC46" i="282"/>
  <c r="AE47" i="282"/>
  <c r="AF47" i="282"/>
  <c r="AD47" i="282"/>
  <c r="AC47" i="282"/>
  <c r="AF56" i="282"/>
  <c r="AD56" i="282"/>
  <c r="AE56" i="282"/>
  <c r="AC56" i="282"/>
  <c r="AE59" i="282"/>
  <c r="AF59" i="282"/>
  <c r="AD59" i="282"/>
  <c r="AC59" i="282"/>
  <c r="AD67" i="282"/>
  <c r="AC67" i="282"/>
  <c r="M74" i="282"/>
  <c r="Q74" i="282"/>
  <c r="U74" i="282"/>
  <c r="AE12" i="283"/>
  <c r="AF12" i="283"/>
  <c r="AD12" i="283"/>
  <c r="AC12" i="283"/>
  <c r="C14" i="282"/>
  <c r="C15" i="282"/>
  <c r="H17" i="282"/>
  <c r="C25" i="282"/>
  <c r="C26" i="282"/>
  <c r="H27" i="282"/>
  <c r="H28" i="282"/>
  <c r="C36" i="282"/>
  <c r="C37" i="282"/>
  <c r="H38" i="282"/>
  <c r="H47" i="282"/>
  <c r="C48" i="282"/>
  <c r="H49" i="282"/>
  <c r="H50" i="282"/>
  <c r="C58" i="282"/>
  <c r="H59" i="282"/>
  <c r="H61" i="282"/>
  <c r="H69" i="282"/>
  <c r="C70" i="282"/>
  <c r="C71" i="282"/>
  <c r="H72" i="282"/>
  <c r="O73" i="282"/>
  <c r="Z69" i="282" s="1"/>
  <c r="S73" i="282"/>
  <c r="AA69" i="282" s="1"/>
  <c r="AK69" i="282" s="1"/>
  <c r="W73" i="282"/>
  <c r="AB69" i="282" s="1"/>
  <c r="AL69" i="282" s="1"/>
  <c r="AW69" i="282" s="1"/>
  <c r="C15" i="283"/>
  <c r="C17" i="283"/>
  <c r="H16" i="283"/>
  <c r="H15" i="283"/>
  <c r="AC14" i="283"/>
  <c r="AF23" i="283"/>
  <c r="AD23" i="283"/>
  <c r="AE23" i="283"/>
  <c r="AC23" i="283"/>
  <c r="AE26" i="283"/>
  <c r="AF26" i="283"/>
  <c r="AD26" i="283"/>
  <c r="AC26" i="283"/>
  <c r="AE35" i="283"/>
  <c r="AF35" i="283"/>
  <c r="AD35" i="283"/>
  <c r="AC35" i="283"/>
  <c r="AE36" i="283"/>
  <c r="AF36" i="283"/>
  <c r="AD36" i="283"/>
  <c r="AC36" i="283"/>
  <c r="AF45" i="283"/>
  <c r="AD45" i="283"/>
  <c r="AE45" i="283"/>
  <c r="AC45" i="283"/>
  <c r="AE48" i="283"/>
  <c r="AF48" i="283"/>
  <c r="AD48" i="283"/>
  <c r="AC48" i="283"/>
  <c r="AF57" i="283"/>
  <c r="AD57" i="283"/>
  <c r="AE57" i="283"/>
  <c r="AC57" i="283"/>
  <c r="AE58" i="283"/>
  <c r="AF58" i="283"/>
  <c r="AD58" i="283"/>
  <c r="AC58" i="283"/>
  <c r="H15" i="282"/>
  <c r="H36" i="282"/>
  <c r="C47" i="282"/>
  <c r="C59" i="282"/>
  <c r="H70" i="282"/>
  <c r="P73" i="282"/>
  <c r="Z70" i="282" s="1"/>
  <c r="AO70" i="282" s="1"/>
  <c r="T73" i="282"/>
  <c r="AA70" i="282" s="1"/>
  <c r="AK70" i="282" s="1"/>
  <c r="X73" i="282"/>
  <c r="AB70" i="282" s="1"/>
  <c r="AL70" i="282" s="1"/>
  <c r="AW70" i="282" s="1"/>
  <c r="H17" i="283"/>
  <c r="AE15" i="283"/>
  <c r="AF15" i="283"/>
  <c r="AD15" i="283"/>
  <c r="AC15" i="283"/>
  <c r="C14" i="283"/>
  <c r="AF24" i="283"/>
  <c r="AD24" i="283"/>
  <c r="AE24" i="283"/>
  <c r="AC24" i="283"/>
  <c r="AE25" i="283"/>
  <c r="AF25" i="283"/>
  <c r="AD25" i="283"/>
  <c r="AC25" i="283"/>
  <c r="AE34" i="283"/>
  <c r="AF34" i="283"/>
  <c r="AD34" i="283"/>
  <c r="AC34" i="283"/>
  <c r="AE37" i="283"/>
  <c r="AF37" i="283"/>
  <c r="AD37" i="283"/>
  <c r="AC37" i="283"/>
  <c r="AE46" i="283"/>
  <c r="AF46" i="283"/>
  <c r="AD46" i="283"/>
  <c r="AC46" i="283"/>
  <c r="AF47" i="283"/>
  <c r="AD47" i="283"/>
  <c r="AE47" i="283"/>
  <c r="AC47" i="283"/>
  <c r="AE56" i="283"/>
  <c r="AF56" i="283"/>
  <c r="AD56" i="283"/>
  <c r="AC56" i="283"/>
  <c r="H25" i="283"/>
  <c r="H26" i="283"/>
  <c r="C27" i="283"/>
  <c r="C28" i="283"/>
  <c r="H36" i="283"/>
  <c r="H37" i="283"/>
  <c r="C38" i="283"/>
  <c r="H39" i="283"/>
  <c r="C47" i="283"/>
  <c r="H48" i="283"/>
  <c r="C50" i="283"/>
  <c r="C61" i="283"/>
  <c r="C59" i="283"/>
  <c r="AE59" i="283"/>
  <c r="AF59" i="283"/>
  <c r="AD59" i="283"/>
  <c r="AC59" i="283"/>
  <c r="H58" i="283"/>
  <c r="AD68" i="283"/>
  <c r="AC68" i="283"/>
  <c r="N74" i="283"/>
  <c r="R74" i="283"/>
  <c r="V74" i="283"/>
  <c r="AE13" i="284"/>
  <c r="AF13" i="284"/>
  <c r="AD13" i="284"/>
  <c r="AC13" i="284"/>
  <c r="AE14" i="284"/>
  <c r="AF14" i="284"/>
  <c r="AD14" i="284"/>
  <c r="AC14" i="284"/>
  <c r="AF23" i="284"/>
  <c r="AD23" i="284"/>
  <c r="AE23" i="284"/>
  <c r="AC23" i="284"/>
  <c r="C37" i="283"/>
  <c r="H47" i="283"/>
  <c r="H60" i="283"/>
  <c r="H59" i="283"/>
  <c r="C58" i="283"/>
  <c r="AD67" i="283"/>
  <c r="AC67" i="283"/>
  <c r="M74" i="283"/>
  <c r="Q74" i="283"/>
  <c r="U74" i="283"/>
  <c r="AE12" i="284"/>
  <c r="AF12" i="284"/>
  <c r="AD12" i="284"/>
  <c r="AC12" i="284"/>
  <c r="AE15" i="284"/>
  <c r="AF15" i="284"/>
  <c r="AD15" i="284"/>
  <c r="AC15" i="284"/>
  <c r="AF24" i="284"/>
  <c r="AD24" i="284"/>
  <c r="AE24" i="284"/>
  <c r="AC24" i="284"/>
  <c r="H69" i="283"/>
  <c r="C70" i="283"/>
  <c r="C71" i="283"/>
  <c r="H72" i="283"/>
  <c r="O73" i="283"/>
  <c r="Z69" i="283" s="1"/>
  <c r="AE68" i="283" s="1"/>
  <c r="S73" i="283"/>
  <c r="AA69" i="283" s="1"/>
  <c r="W73" i="283"/>
  <c r="AB69" i="283" s="1"/>
  <c r="H14" i="284"/>
  <c r="H15" i="284"/>
  <c r="H16" i="284"/>
  <c r="C17" i="284"/>
  <c r="C25" i="284"/>
  <c r="C27" i="284"/>
  <c r="H28" i="284"/>
  <c r="H25" i="284"/>
  <c r="AE26" i="284"/>
  <c r="AF26" i="284"/>
  <c r="AD26" i="284"/>
  <c r="AC26" i="284"/>
  <c r="AE35" i="284"/>
  <c r="AF35" i="284"/>
  <c r="AD35" i="284"/>
  <c r="AC35" i="284"/>
  <c r="AE36" i="284"/>
  <c r="AF36" i="284"/>
  <c r="AD36" i="284"/>
  <c r="AC36" i="284"/>
  <c r="AF45" i="284"/>
  <c r="AD45" i="284"/>
  <c r="AE45" i="284"/>
  <c r="AC45" i="284"/>
  <c r="H70" i="283"/>
  <c r="P73" i="283"/>
  <c r="Z70" i="283" s="1"/>
  <c r="T73" i="283"/>
  <c r="AA70" i="283" s="1"/>
  <c r="X73" i="283"/>
  <c r="AB70" i="283" s="1"/>
  <c r="C14" i="284"/>
  <c r="C26" i="284"/>
  <c r="C28" i="284"/>
  <c r="H27" i="284"/>
  <c r="H26" i="284"/>
  <c r="AE25" i="284"/>
  <c r="AF25" i="284"/>
  <c r="AD25" i="284"/>
  <c r="AC25" i="284"/>
  <c r="AE34" i="284"/>
  <c r="AF34" i="284"/>
  <c r="AD34" i="284"/>
  <c r="AC34" i="284"/>
  <c r="AE37" i="284"/>
  <c r="AF37" i="284"/>
  <c r="AD37" i="284"/>
  <c r="AC37" i="284"/>
  <c r="AE46" i="284"/>
  <c r="AF46" i="284"/>
  <c r="AD46" i="284"/>
  <c r="AC46" i="284"/>
  <c r="H36" i="284"/>
  <c r="H37" i="284"/>
  <c r="C38" i="284"/>
  <c r="H39" i="284"/>
  <c r="C49" i="284"/>
  <c r="C47" i="284"/>
  <c r="H49" i="284"/>
  <c r="H48" i="284"/>
  <c r="AF47" i="284"/>
  <c r="AD47" i="284"/>
  <c r="AE47" i="284"/>
  <c r="AC47" i="284"/>
  <c r="AF57" i="284"/>
  <c r="AD57" i="284"/>
  <c r="AE57" i="284"/>
  <c r="AC57" i="284"/>
  <c r="AE58" i="284"/>
  <c r="AF58" i="284"/>
  <c r="AD58" i="284"/>
  <c r="AC58" i="284"/>
  <c r="AD68" i="284"/>
  <c r="AC68" i="284"/>
  <c r="C37" i="284"/>
  <c r="C48" i="284"/>
  <c r="C50" i="284"/>
  <c r="H50" i="284"/>
  <c r="H47" i="284"/>
  <c r="AE48" i="284"/>
  <c r="AF48" i="284"/>
  <c r="AD48" i="284"/>
  <c r="AC48" i="284"/>
  <c r="AE56" i="284"/>
  <c r="AF56" i="284"/>
  <c r="AD56" i="284"/>
  <c r="AC56" i="284"/>
  <c r="AF59" i="284"/>
  <c r="AD59" i="284"/>
  <c r="AE59" i="284"/>
  <c r="AC59" i="284"/>
  <c r="AD67" i="284"/>
  <c r="AC67" i="284"/>
  <c r="H58" i="284"/>
  <c r="C59" i="284"/>
  <c r="H60" i="284"/>
  <c r="C69" i="284"/>
  <c r="C71" i="284"/>
  <c r="H71" i="284"/>
  <c r="H70" i="284"/>
  <c r="O74" i="284"/>
  <c r="O73" i="284"/>
  <c r="Z69" i="284" s="1"/>
  <c r="AN69" i="284" s="1"/>
  <c r="S74" i="284"/>
  <c r="S73" i="284"/>
  <c r="AA69" i="284" s="1"/>
  <c r="AK69" i="284" s="1"/>
  <c r="W74" i="284"/>
  <c r="W73" i="284"/>
  <c r="AB69" i="284" s="1"/>
  <c r="AL69" i="284" s="1"/>
  <c r="AW69" i="284" s="1"/>
  <c r="N74" i="284"/>
  <c r="R74" i="284"/>
  <c r="V74" i="284"/>
  <c r="C58" i="284"/>
  <c r="C72" i="284"/>
  <c r="C70" i="284"/>
  <c r="H72" i="284"/>
  <c r="H69" i="284"/>
  <c r="P73" i="284"/>
  <c r="Z70" i="284" s="1"/>
  <c r="T73" i="284"/>
  <c r="AA70" i="284" s="1"/>
  <c r="AK70" i="284" s="1"/>
  <c r="X73" i="284"/>
  <c r="AB70" i="284" s="1"/>
  <c r="AL70" i="284" s="1"/>
  <c r="AW70" i="284" s="1"/>
  <c r="M74" i="284"/>
  <c r="Q74" i="284"/>
  <c r="U74" i="284"/>
  <c r="AE13" i="266"/>
  <c r="AF13" i="266"/>
  <c r="AD13" i="266"/>
  <c r="AC13" i="266"/>
  <c r="AE14" i="266"/>
  <c r="AF14" i="266"/>
  <c r="AD14" i="266"/>
  <c r="AC14" i="266"/>
  <c r="AF23" i="266"/>
  <c r="AD23" i="266"/>
  <c r="AE23" i="266"/>
  <c r="AC23" i="266"/>
  <c r="AE26" i="266"/>
  <c r="AF26" i="266"/>
  <c r="AD26" i="266"/>
  <c r="AC26" i="266"/>
  <c r="AE35" i="266"/>
  <c r="AF35" i="266"/>
  <c r="AD35" i="266"/>
  <c r="AC35" i="266"/>
  <c r="AE36" i="266"/>
  <c r="AF36" i="266"/>
  <c r="AD36" i="266"/>
  <c r="AC36" i="266"/>
  <c r="AF45" i="266"/>
  <c r="AD45" i="266"/>
  <c r="AE45" i="266"/>
  <c r="AC45" i="266"/>
  <c r="AE48" i="266"/>
  <c r="AF48" i="266"/>
  <c r="AD48" i="266"/>
  <c r="AC48" i="266"/>
  <c r="AF57" i="266"/>
  <c r="AD57" i="266"/>
  <c r="AE57" i="266"/>
  <c r="AC57" i="266"/>
  <c r="AE58" i="266"/>
  <c r="AF58" i="266"/>
  <c r="AD58" i="266"/>
  <c r="AC58" i="266"/>
  <c r="AD68" i="266"/>
  <c r="AC68" i="266"/>
  <c r="N74" i="266"/>
  <c r="R74" i="266"/>
  <c r="V74" i="266"/>
  <c r="AF13" i="267"/>
  <c r="AD13" i="267"/>
  <c r="AE13" i="267"/>
  <c r="AC13" i="267"/>
  <c r="AF14" i="267"/>
  <c r="AD14" i="267"/>
  <c r="AE14" i="267"/>
  <c r="AC14" i="267"/>
  <c r="AE23" i="267"/>
  <c r="AF23" i="267"/>
  <c r="AD23" i="267"/>
  <c r="AC23" i="267"/>
  <c r="AF26" i="267"/>
  <c r="AD26" i="267"/>
  <c r="AE26" i="267"/>
  <c r="AC26" i="267"/>
  <c r="AF34" i="267"/>
  <c r="AD34" i="267"/>
  <c r="AE34" i="267"/>
  <c r="AC34" i="267"/>
  <c r="AE12" i="266"/>
  <c r="AF12" i="266"/>
  <c r="AD12" i="266"/>
  <c r="AC12" i="266"/>
  <c r="AE15" i="266"/>
  <c r="AF15" i="266"/>
  <c r="AD15" i="266"/>
  <c r="AC15" i="266"/>
  <c r="AF24" i="266"/>
  <c r="AD24" i="266"/>
  <c r="AE24" i="266"/>
  <c r="AC24" i="266"/>
  <c r="AE25" i="266"/>
  <c r="AF25" i="266"/>
  <c r="AD25" i="266"/>
  <c r="AC25" i="266"/>
  <c r="AE34" i="266"/>
  <c r="AF34" i="266"/>
  <c r="AD34" i="266"/>
  <c r="AC34" i="266"/>
  <c r="AE37" i="266"/>
  <c r="AF37" i="266"/>
  <c r="AD37" i="266"/>
  <c r="AC37" i="266"/>
  <c r="AE46" i="266"/>
  <c r="AF46" i="266"/>
  <c r="AD46" i="266"/>
  <c r="AC46" i="266"/>
  <c r="AF47" i="266"/>
  <c r="AD47" i="266"/>
  <c r="AE47" i="266"/>
  <c r="AC47" i="266"/>
  <c r="AE56" i="266"/>
  <c r="AF56" i="266"/>
  <c r="AD56" i="266"/>
  <c r="AC56" i="266"/>
  <c r="AF59" i="266"/>
  <c r="AD59" i="266"/>
  <c r="AE59" i="266"/>
  <c r="AC59" i="266"/>
  <c r="AD67" i="266"/>
  <c r="AC67" i="266"/>
  <c r="M74" i="266"/>
  <c r="Q74" i="266"/>
  <c r="U74" i="266"/>
  <c r="AF12" i="267"/>
  <c r="AD12" i="267"/>
  <c r="AE12" i="267"/>
  <c r="AC12" i="267"/>
  <c r="AF15" i="267"/>
  <c r="AD15" i="267"/>
  <c r="AE15" i="267"/>
  <c r="AC15" i="267"/>
  <c r="AE24" i="267"/>
  <c r="AF24" i="267"/>
  <c r="AD24" i="267"/>
  <c r="AC24" i="267"/>
  <c r="AF25" i="267"/>
  <c r="AD25" i="267"/>
  <c r="AE25" i="267"/>
  <c r="AC25" i="267"/>
  <c r="H14" i="266"/>
  <c r="H15" i="266"/>
  <c r="H16" i="266"/>
  <c r="C17" i="266"/>
  <c r="H25" i="266"/>
  <c r="H26" i="266"/>
  <c r="C27" i="266"/>
  <c r="C28" i="266"/>
  <c r="H36" i="266"/>
  <c r="H37" i="266"/>
  <c r="C38" i="266"/>
  <c r="H39" i="266"/>
  <c r="C47" i="266"/>
  <c r="H48" i="266"/>
  <c r="C50" i="266"/>
  <c r="H58" i="266"/>
  <c r="C59" i="266"/>
  <c r="H60" i="266"/>
  <c r="C69" i="266"/>
  <c r="H70" i="266"/>
  <c r="H71" i="266"/>
  <c r="C72" i="266"/>
  <c r="P73" i="266"/>
  <c r="Z70" i="266" s="1"/>
  <c r="T73" i="266"/>
  <c r="AA70" i="266" s="1"/>
  <c r="AK70" i="266" s="1"/>
  <c r="X73" i="266"/>
  <c r="AB70" i="266" s="1"/>
  <c r="AL70" i="266" s="1"/>
  <c r="AW70" i="266" s="1"/>
  <c r="C14" i="267"/>
  <c r="C15" i="267"/>
  <c r="H17" i="267"/>
  <c r="C25" i="267"/>
  <c r="C26" i="267"/>
  <c r="H27" i="267"/>
  <c r="H28" i="267"/>
  <c r="C36" i="267"/>
  <c r="C38" i="267"/>
  <c r="AE35" i="267"/>
  <c r="AF35" i="267"/>
  <c r="AD35" i="267"/>
  <c r="AC35" i="267"/>
  <c r="AE37" i="267"/>
  <c r="AF37" i="267"/>
  <c r="AD37" i="267"/>
  <c r="AC37" i="267"/>
  <c r="AE46" i="267"/>
  <c r="AF46" i="267"/>
  <c r="AD46" i="267"/>
  <c r="AC46" i="267"/>
  <c r="AF47" i="267"/>
  <c r="AD47" i="267"/>
  <c r="AE47" i="267"/>
  <c r="AC47" i="267"/>
  <c r="AE56" i="267"/>
  <c r="AF56" i="267"/>
  <c r="AD56" i="267"/>
  <c r="AC56" i="267"/>
  <c r="AF59" i="267"/>
  <c r="AD59" i="267"/>
  <c r="AE59" i="267"/>
  <c r="AC59" i="267"/>
  <c r="AD67" i="267"/>
  <c r="AC67" i="267"/>
  <c r="M74" i="267"/>
  <c r="Q74" i="267"/>
  <c r="U74" i="267"/>
  <c r="AF12" i="268"/>
  <c r="AD12" i="268"/>
  <c r="AE12" i="268"/>
  <c r="AC12" i="268"/>
  <c r="AF15" i="268"/>
  <c r="AD15" i="268"/>
  <c r="AE15" i="268"/>
  <c r="AC15" i="268"/>
  <c r="AE24" i="268"/>
  <c r="AF24" i="268"/>
  <c r="AD24" i="268"/>
  <c r="AC24" i="268"/>
  <c r="AF25" i="268"/>
  <c r="AD25" i="268"/>
  <c r="AE25" i="268"/>
  <c r="AC25" i="268"/>
  <c r="AF34" i="268"/>
  <c r="AD34" i="268"/>
  <c r="AE34" i="268"/>
  <c r="AC34" i="268"/>
  <c r="AF37" i="268"/>
  <c r="AD37" i="268"/>
  <c r="AE37" i="268"/>
  <c r="AC37" i="268"/>
  <c r="AF46" i="268"/>
  <c r="AD46" i="268"/>
  <c r="AE46" i="268"/>
  <c r="AC46" i="268"/>
  <c r="AE47" i="268"/>
  <c r="AF47" i="268"/>
  <c r="AD47" i="268"/>
  <c r="AC47" i="268"/>
  <c r="AF56" i="268"/>
  <c r="AD56" i="268"/>
  <c r="AE56" i="268"/>
  <c r="AC56" i="268"/>
  <c r="AE59" i="268"/>
  <c r="AF59" i="268"/>
  <c r="AD59" i="268"/>
  <c r="AC59" i="268"/>
  <c r="AD67" i="268"/>
  <c r="AC67" i="268"/>
  <c r="M74" i="268"/>
  <c r="Q74" i="268"/>
  <c r="U74" i="268"/>
  <c r="AE12" i="269"/>
  <c r="AF12" i="269"/>
  <c r="AD12" i="269"/>
  <c r="AC12" i="269"/>
  <c r="AE15" i="269"/>
  <c r="AF15" i="269"/>
  <c r="AD15" i="269"/>
  <c r="AC15" i="269"/>
  <c r="AF24" i="269"/>
  <c r="AD24" i="269"/>
  <c r="AE24" i="269"/>
  <c r="AC24" i="269"/>
  <c r="AE25" i="269"/>
  <c r="AF25" i="269"/>
  <c r="AD25" i="269"/>
  <c r="AC25" i="269"/>
  <c r="AE34" i="269"/>
  <c r="AF34" i="269"/>
  <c r="AD34" i="269"/>
  <c r="AC34" i="269"/>
  <c r="AE37" i="269"/>
  <c r="AF37" i="269"/>
  <c r="AD37" i="269"/>
  <c r="AC37" i="269"/>
  <c r="AE46" i="269"/>
  <c r="AF46" i="269"/>
  <c r="AD46" i="269"/>
  <c r="AC46" i="269"/>
  <c r="AF47" i="269"/>
  <c r="AD47" i="269"/>
  <c r="AE47" i="269"/>
  <c r="AC47" i="269"/>
  <c r="C14" i="266"/>
  <c r="C37" i="266"/>
  <c r="H47" i="266"/>
  <c r="C58" i="266"/>
  <c r="H69" i="266"/>
  <c r="O73" i="266"/>
  <c r="Z69" i="266" s="1"/>
  <c r="S73" i="266"/>
  <c r="AA69" i="266" s="1"/>
  <c r="AK69" i="266" s="1"/>
  <c r="W73" i="266"/>
  <c r="AB69" i="266" s="1"/>
  <c r="AL69" i="266" s="1"/>
  <c r="AW69" i="266" s="1"/>
  <c r="H15" i="267"/>
  <c r="C39" i="267"/>
  <c r="C37" i="267"/>
  <c r="AE36" i="267"/>
  <c r="AF36" i="267"/>
  <c r="AD36" i="267"/>
  <c r="AC36" i="267"/>
  <c r="AF45" i="267"/>
  <c r="AD45" i="267"/>
  <c r="AE45" i="267"/>
  <c r="AC45" i="267"/>
  <c r="AE48" i="267"/>
  <c r="AF48" i="267"/>
  <c r="AD48" i="267"/>
  <c r="AC48" i="267"/>
  <c r="AF57" i="267"/>
  <c r="AD57" i="267"/>
  <c r="AE57" i="267"/>
  <c r="AC57" i="267"/>
  <c r="AE58" i="267"/>
  <c r="AF58" i="267"/>
  <c r="AD58" i="267"/>
  <c r="AC58" i="267"/>
  <c r="AD68" i="267"/>
  <c r="AC68" i="267"/>
  <c r="N74" i="267"/>
  <c r="R74" i="267"/>
  <c r="V74" i="267"/>
  <c r="AF13" i="268"/>
  <c r="AD13" i="268"/>
  <c r="AE13" i="268"/>
  <c r="AC13" i="268"/>
  <c r="AF14" i="268"/>
  <c r="AD14" i="268"/>
  <c r="AE14" i="268"/>
  <c r="AC14" i="268"/>
  <c r="AE23" i="268"/>
  <c r="AF23" i="268"/>
  <c r="AD23" i="268"/>
  <c r="AC23" i="268"/>
  <c r="AF26" i="268"/>
  <c r="AD26" i="268"/>
  <c r="AE26" i="268"/>
  <c r="AC26" i="268"/>
  <c r="AF35" i="268"/>
  <c r="AD35" i="268"/>
  <c r="AE35" i="268"/>
  <c r="AC35" i="268"/>
  <c r="AF36" i="268"/>
  <c r="AD36" i="268"/>
  <c r="AE36" i="268"/>
  <c r="AC36" i="268"/>
  <c r="AE45" i="268"/>
  <c r="AF45" i="268"/>
  <c r="AD45" i="268"/>
  <c r="AC45" i="268"/>
  <c r="AF48" i="268"/>
  <c r="AD48" i="268"/>
  <c r="AE48" i="268"/>
  <c r="AC48" i="268"/>
  <c r="AE57" i="268"/>
  <c r="AF57" i="268"/>
  <c r="AD57" i="268"/>
  <c r="AC57" i="268"/>
  <c r="AF58" i="268"/>
  <c r="AD58" i="268"/>
  <c r="AE58" i="268"/>
  <c r="AC58" i="268"/>
  <c r="AD68" i="268"/>
  <c r="AC68" i="268"/>
  <c r="N74" i="268"/>
  <c r="R74" i="268"/>
  <c r="V74" i="268"/>
  <c r="AE13" i="269"/>
  <c r="AF13" i="269"/>
  <c r="AD13" i="269"/>
  <c r="AC13" i="269"/>
  <c r="AE14" i="269"/>
  <c r="AF14" i="269"/>
  <c r="AD14" i="269"/>
  <c r="AC14" i="269"/>
  <c r="AF23" i="269"/>
  <c r="AD23" i="269"/>
  <c r="AE23" i="269"/>
  <c r="AC23" i="269"/>
  <c r="AE26" i="269"/>
  <c r="AF26" i="269"/>
  <c r="AD26" i="269"/>
  <c r="AC26" i="269"/>
  <c r="AE35" i="269"/>
  <c r="AF35" i="269"/>
  <c r="AD35" i="269"/>
  <c r="AC35" i="269"/>
  <c r="AE36" i="269"/>
  <c r="AF36" i="269"/>
  <c r="AD36" i="269"/>
  <c r="AC36" i="269"/>
  <c r="AF45" i="269"/>
  <c r="AD45" i="269"/>
  <c r="AE45" i="269"/>
  <c r="AC45" i="269"/>
  <c r="AE48" i="269"/>
  <c r="AF48" i="269"/>
  <c r="AD48" i="269"/>
  <c r="AC48" i="269"/>
  <c r="H36" i="267"/>
  <c r="H37" i="267"/>
  <c r="H39" i="267"/>
  <c r="C47" i="267"/>
  <c r="H48" i="267"/>
  <c r="C50" i="267"/>
  <c r="H58" i="267"/>
  <c r="C59" i="267"/>
  <c r="H60" i="267"/>
  <c r="C69" i="267"/>
  <c r="H70" i="267"/>
  <c r="H71" i="267"/>
  <c r="C72" i="267"/>
  <c r="P73" i="267"/>
  <c r="Z70" i="267" s="1"/>
  <c r="T73" i="267"/>
  <c r="AA70" i="267" s="1"/>
  <c r="AK70" i="267" s="1"/>
  <c r="X73" i="267"/>
  <c r="AB70" i="267" s="1"/>
  <c r="AL70" i="267" s="1"/>
  <c r="AW70" i="267" s="1"/>
  <c r="C14" i="268"/>
  <c r="C15" i="268"/>
  <c r="H17" i="268"/>
  <c r="C25" i="268"/>
  <c r="C26" i="268"/>
  <c r="H27" i="268"/>
  <c r="H28" i="268"/>
  <c r="C36" i="268"/>
  <c r="C37" i="268"/>
  <c r="H38" i="268"/>
  <c r="H47" i="268"/>
  <c r="C48" i="268"/>
  <c r="H49" i="268"/>
  <c r="H50" i="268"/>
  <c r="C58" i="268"/>
  <c r="H59" i="268"/>
  <c r="H61" i="268"/>
  <c r="H69" i="268"/>
  <c r="C70" i="268"/>
  <c r="C71" i="268"/>
  <c r="H72" i="268"/>
  <c r="O73" i="268"/>
  <c r="Z69" i="268" s="1"/>
  <c r="AN69" i="268" s="1"/>
  <c r="S73" i="268"/>
  <c r="AA69" i="268" s="1"/>
  <c r="AK69" i="268" s="1"/>
  <c r="W73" i="268"/>
  <c r="AB69" i="268" s="1"/>
  <c r="AL69" i="268" s="1"/>
  <c r="AW69" i="268" s="1"/>
  <c r="H14" i="269"/>
  <c r="H15" i="269"/>
  <c r="H16" i="269"/>
  <c r="C17" i="269"/>
  <c r="H25" i="269"/>
  <c r="H26" i="269"/>
  <c r="C27" i="269"/>
  <c r="C28" i="269"/>
  <c r="H36" i="269"/>
  <c r="H37" i="269"/>
  <c r="C38" i="269"/>
  <c r="H39" i="269"/>
  <c r="C47" i="269"/>
  <c r="H48" i="269"/>
  <c r="C50" i="269"/>
  <c r="AE56" i="269"/>
  <c r="AF56" i="269"/>
  <c r="AD56" i="269"/>
  <c r="AC56" i="269"/>
  <c r="AF59" i="269"/>
  <c r="AD59" i="269"/>
  <c r="AE59" i="269"/>
  <c r="AC59" i="269"/>
  <c r="AD67" i="269"/>
  <c r="AC67" i="269"/>
  <c r="BP73" i="269"/>
  <c r="M74" i="269"/>
  <c r="Q74" i="269"/>
  <c r="U74" i="269"/>
  <c r="AF12" i="270"/>
  <c r="AD12" i="270"/>
  <c r="AE12" i="270"/>
  <c r="AC12" i="270"/>
  <c r="BP18" i="270"/>
  <c r="AF15" i="270"/>
  <c r="AD15" i="270"/>
  <c r="AE15" i="270"/>
  <c r="AC15" i="270"/>
  <c r="AE24" i="270"/>
  <c r="AF24" i="270"/>
  <c r="AD24" i="270"/>
  <c r="AC24" i="270"/>
  <c r="AF25" i="270"/>
  <c r="AD25" i="270"/>
  <c r="AE25" i="270"/>
  <c r="AC25" i="270"/>
  <c r="AF34" i="270"/>
  <c r="AD34" i="270"/>
  <c r="AE34" i="270"/>
  <c r="AC34" i="270"/>
  <c r="AF37" i="270"/>
  <c r="AD37" i="270"/>
  <c r="AE37" i="270"/>
  <c r="AC37" i="270"/>
  <c r="AF46" i="270"/>
  <c r="AD46" i="270"/>
  <c r="AE46" i="270"/>
  <c r="AC46" i="270"/>
  <c r="AE47" i="270"/>
  <c r="AF47" i="270"/>
  <c r="AD47" i="270"/>
  <c r="AC47" i="270"/>
  <c r="AF56" i="270"/>
  <c r="AD56" i="270"/>
  <c r="AE56" i="270"/>
  <c r="AC56" i="270"/>
  <c r="BP62" i="270"/>
  <c r="AE59" i="270"/>
  <c r="AF59" i="270"/>
  <c r="AD59" i="270"/>
  <c r="AC59" i="270"/>
  <c r="AD67" i="270"/>
  <c r="AC67" i="270"/>
  <c r="M74" i="270"/>
  <c r="Q74" i="270"/>
  <c r="U74" i="270"/>
  <c r="AE12" i="271"/>
  <c r="AF12" i="271"/>
  <c r="AD12" i="271"/>
  <c r="AC12" i="271"/>
  <c r="AE15" i="271"/>
  <c r="AF15" i="271"/>
  <c r="AD15" i="271"/>
  <c r="AC15" i="271"/>
  <c r="AF24" i="271"/>
  <c r="AD24" i="271"/>
  <c r="AE24" i="271"/>
  <c r="AC24" i="271"/>
  <c r="AE25" i="271"/>
  <c r="AF25" i="271"/>
  <c r="AD25" i="271"/>
  <c r="AC25" i="271"/>
  <c r="AE34" i="271"/>
  <c r="AF34" i="271"/>
  <c r="AD34" i="271"/>
  <c r="AC34" i="271"/>
  <c r="AE37" i="271"/>
  <c r="AF37" i="271"/>
  <c r="AD37" i="271"/>
  <c r="AC37" i="271"/>
  <c r="AE46" i="271"/>
  <c r="AF46" i="271"/>
  <c r="AD46" i="271"/>
  <c r="AC46" i="271"/>
  <c r="AF47" i="271"/>
  <c r="AD47" i="271"/>
  <c r="AE47" i="271"/>
  <c r="AC47" i="271"/>
  <c r="AE56" i="271"/>
  <c r="AF56" i="271"/>
  <c r="AD56" i="271"/>
  <c r="AC56" i="271"/>
  <c r="AF59" i="271"/>
  <c r="AD59" i="271"/>
  <c r="AE59" i="271"/>
  <c r="AC59" i="271"/>
  <c r="AD67" i="271"/>
  <c r="AC67" i="271"/>
  <c r="H47" i="267"/>
  <c r="C58" i="267"/>
  <c r="H69" i="267"/>
  <c r="O73" i="267"/>
  <c r="Z69" i="267" s="1"/>
  <c r="S73" i="267"/>
  <c r="AA69" i="267" s="1"/>
  <c r="AK69" i="267" s="1"/>
  <c r="W73" i="267"/>
  <c r="AB69" i="267" s="1"/>
  <c r="AL69" i="267" s="1"/>
  <c r="AW69" i="267" s="1"/>
  <c r="H15" i="268"/>
  <c r="H36" i="268"/>
  <c r="C47" i="268"/>
  <c r="C59" i="268"/>
  <c r="H70" i="268"/>
  <c r="P73" i="268"/>
  <c r="Z70" i="268" s="1"/>
  <c r="AO70" i="268" s="1"/>
  <c r="T73" i="268"/>
  <c r="AA70" i="268" s="1"/>
  <c r="AK70" i="268" s="1"/>
  <c r="X73" i="268"/>
  <c r="AB70" i="268" s="1"/>
  <c r="AL70" i="268" s="1"/>
  <c r="AW70" i="268" s="1"/>
  <c r="C14" i="269"/>
  <c r="C37" i="269"/>
  <c r="H47" i="269"/>
  <c r="AF57" i="269"/>
  <c r="AD57" i="269"/>
  <c r="AE57" i="269"/>
  <c r="AC57" i="269"/>
  <c r="AE58" i="269"/>
  <c r="AF58" i="269"/>
  <c r="AD58" i="269"/>
  <c r="AC58" i="269"/>
  <c r="AD68" i="269"/>
  <c r="AC68" i="269"/>
  <c r="N74" i="269"/>
  <c r="R74" i="269"/>
  <c r="V74" i="269"/>
  <c r="AF13" i="270"/>
  <c r="AD13" i="270"/>
  <c r="AE13" i="270"/>
  <c r="AC13" i="270"/>
  <c r="AF14" i="270"/>
  <c r="AD14" i="270"/>
  <c r="AE14" i="270"/>
  <c r="AC14" i="270"/>
  <c r="AE23" i="270"/>
  <c r="AF23" i="270"/>
  <c r="AD23" i="270"/>
  <c r="AC23" i="270"/>
  <c r="AF26" i="270"/>
  <c r="AD26" i="270"/>
  <c r="AE26" i="270"/>
  <c r="AC26" i="270"/>
  <c r="AF35" i="270"/>
  <c r="AD35" i="270"/>
  <c r="AE35" i="270"/>
  <c r="AC35" i="270"/>
  <c r="AF36" i="270"/>
  <c r="AD36" i="270"/>
  <c r="AE36" i="270"/>
  <c r="AC36" i="270"/>
  <c r="AE45" i="270"/>
  <c r="AF45" i="270"/>
  <c r="AD45" i="270"/>
  <c r="AC45" i="270"/>
  <c r="AF48" i="270"/>
  <c r="AD48" i="270"/>
  <c r="AE48" i="270"/>
  <c r="AC48" i="270"/>
  <c r="AE57" i="270"/>
  <c r="AF57" i="270"/>
  <c r="AD57" i="270"/>
  <c r="AC57" i="270"/>
  <c r="AF58" i="270"/>
  <c r="AD58" i="270"/>
  <c r="AE58" i="270"/>
  <c r="AC58" i="270"/>
  <c r="AD68" i="270"/>
  <c r="AC68" i="270"/>
  <c r="N74" i="270"/>
  <c r="R74" i="270"/>
  <c r="V74" i="270"/>
  <c r="AE13" i="271"/>
  <c r="AF13" i="271"/>
  <c r="AD13" i="271"/>
  <c r="AC13" i="271"/>
  <c r="AE14" i="271"/>
  <c r="AF14" i="271"/>
  <c r="AD14" i="271"/>
  <c r="AC14" i="271"/>
  <c r="AF23" i="271"/>
  <c r="AD23" i="271"/>
  <c r="AE23" i="271"/>
  <c r="AC23" i="271"/>
  <c r="AE26" i="271"/>
  <c r="AF26" i="271"/>
  <c r="AD26" i="271"/>
  <c r="AC26" i="271"/>
  <c r="AE35" i="271"/>
  <c r="AF35" i="271"/>
  <c r="AD35" i="271"/>
  <c r="AC35" i="271"/>
  <c r="AE36" i="271"/>
  <c r="AF36" i="271"/>
  <c r="AD36" i="271"/>
  <c r="AC36" i="271"/>
  <c r="AF45" i="271"/>
  <c r="AD45" i="271"/>
  <c r="AE45" i="271"/>
  <c r="AC45" i="271"/>
  <c r="AE48" i="271"/>
  <c r="AF48" i="271"/>
  <c r="AD48" i="271"/>
  <c r="AC48" i="271"/>
  <c r="AF57" i="271"/>
  <c r="AD57" i="271"/>
  <c r="AE57" i="271"/>
  <c r="AC57" i="271"/>
  <c r="AE58" i="271"/>
  <c r="AF58" i="271"/>
  <c r="AD58" i="271"/>
  <c r="AC58" i="271"/>
  <c r="AD68" i="271"/>
  <c r="AC68" i="271"/>
  <c r="H58" i="269"/>
  <c r="C59" i="269"/>
  <c r="H60" i="269"/>
  <c r="C69" i="269"/>
  <c r="H70" i="269"/>
  <c r="H71" i="269"/>
  <c r="C72" i="269"/>
  <c r="P73" i="269"/>
  <c r="Z70" i="269" s="1"/>
  <c r="T73" i="269"/>
  <c r="AA70" i="269" s="1"/>
  <c r="AK70" i="269" s="1"/>
  <c r="X73" i="269"/>
  <c r="AB70" i="269" s="1"/>
  <c r="AL70" i="269" s="1"/>
  <c r="AW70" i="269" s="1"/>
  <c r="C14" i="270"/>
  <c r="C15" i="270"/>
  <c r="H17" i="270"/>
  <c r="C25" i="270"/>
  <c r="C26" i="270"/>
  <c r="H27" i="270"/>
  <c r="H28" i="270"/>
  <c r="C36" i="270"/>
  <c r="C37" i="270"/>
  <c r="H38" i="270"/>
  <c r="H47" i="270"/>
  <c r="C48" i="270"/>
  <c r="H49" i="270"/>
  <c r="H50" i="270"/>
  <c r="C58" i="270"/>
  <c r="H59" i="270"/>
  <c r="H61" i="270"/>
  <c r="H69" i="270"/>
  <c r="C70" i="270"/>
  <c r="C71" i="270"/>
  <c r="H72" i="270"/>
  <c r="O73" i="270"/>
  <c r="Z69" i="270" s="1"/>
  <c r="S73" i="270"/>
  <c r="AA69" i="270" s="1"/>
  <c r="AK69" i="270" s="1"/>
  <c r="W73" i="270"/>
  <c r="AB69" i="270" s="1"/>
  <c r="AL69" i="270" s="1"/>
  <c r="AW69" i="270" s="1"/>
  <c r="H14" i="271"/>
  <c r="H15" i="271"/>
  <c r="H16" i="271"/>
  <c r="C17" i="271"/>
  <c r="H25" i="271"/>
  <c r="H26" i="271"/>
  <c r="C27" i="271"/>
  <c r="C28" i="271"/>
  <c r="H36" i="271"/>
  <c r="H37" i="271"/>
  <c r="C38" i="271"/>
  <c r="H39" i="271"/>
  <c r="C47" i="271"/>
  <c r="H48" i="271"/>
  <c r="C50" i="271"/>
  <c r="H58" i="271"/>
  <c r="C59" i="271"/>
  <c r="H60" i="271"/>
  <c r="O73" i="271"/>
  <c r="Z69" i="271" s="1"/>
  <c r="AO69" i="271" s="1"/>
  <c r="S73" i="271"/>
  <c r="AA69" i="271" s="1"/>
  <c r="AK69" i="271" s="1"/>
  <c r="W73" i="271"/>
  <c r="AB69" i="271" s="1"/>
  <c r="AL69" i="271" s="1"/>
  <c r="AW69" i="271" s="1"/>
  <c r="C69" i="271"/>
  <c r="H70" i="271"/>
  <c r="N74" i="271"/>
  <c r="R74" i="271"/>
  <c r="V74" i="271"/>
  <c r="AE12" i="272"/>
  <c r="AF12" i="272"/>
  <c r="AD12" i="272"/>
  <c r="AC12" i="272"/>
  <c r="AE15" i="272"/>
  <c r="AF15" i="272"/>
  <c r="AD15" i="272"/>
  <c r="AC15" i="272"/>
  <c r="AF24" i="272"/>
  <c r="AD24" i="272"/>
  <c r="AE24" i="272"/>
  <c r="AC24" i="272"/>
  <c r="AE25" i="272"/>
  <c r="AF25" i="272"/>
  <c r="AD25" i="272"/>
  <c r="AC25" i="272"/>
  <c r="AE34" i="272"/>
  <c r="AF34" i="272"/>
  <c r="AD34" i="272"/>
  <c r="AC34" i="272"/>
  <c r="AE37" i="272"/>
  <c r="AF37" i="272"/>
  <c r="AD37" i="272"/>
  <c r="AC37" i="272"/>
  <c r="AE46" i="272"/>
  <c r="AF46" i="272"/>
  <c r="AD46" i="272"/>
  <c r="AC46" i="272"/>
  <c r="AF47" i="272"/>
  <c r="AD47" i="272"/>
  <c r="AE47" i="272"/>
  <c r="AC47" i="272"/>
  <c r="AE56" i="272"/>
  <c r="AF56" i="272"/>
  <c r="AD56" i="272"/>
  <c r="AC56" i="272"/>
  <c r="AF59" i="272"/>
  <c r="AD59" i="272"/>
  <c r="AE59" i="272"/>
  <c r="AC59" i="272"/>
  <c r="AD67" i="272"/>
  <c r="AC67" i="272"/>
  <c r="M74" i="272"/>
  <c r="Q74" i="272"/>
  <c r="U74" i="272"/>
  <c r="C58" i="269"/>
  <c r="H69" i="269"/>
  <c r="O73" i="269"/>
  <c r="Z69" i="269" s="1"/>
  <c r="S73" i="269"/>
  <c r="AA69" i="269" s="1"/>
  <c r="AK69" i="269" s="1"/>
  <c r="W73" i="269"/>
  <c r="AB69" i="269" s="1"/>
  <c r="AL69" i="269" s="1"/>
  <c r="AW69" i="269" s="1"/>
  <c r="H15" i="270"/>
  <c r="H36" i="270"/>
  <c r="C47" i="270"/>
  <c r="C59" i="270"/>
  <c r="H70" i="270"/>
  <c r="P73" i="270"/>
  <c r="Z70" i="270" s="1"/>
  <c r="T73" i="270"/>
  <c r="AA70" i="270" s="1"/>
  <c r="AK70" i="270" s="1"/>
  <c r="X73" i="270"/>
  <c r="AB70" i="270" s="1"/>
  <c r="AL70" i="270" s="1"/>
  <c r="AW70" i="270" s="1"/>
  <c r="C14" i="271"/>
  <c r="C37" i="271"/>
  <c r="H47" i="271"/>
  <c r="C58" i="271"/>
  <c r="P73" i="271"/>
  <c r="Z70" i="271" s="1"/>
  <c r="T73" i="271"/>
  <c r="AA70" i="271" s="1"/>
  <c r="AK70" i="271" s="1"/>
  <c r="X73" i="271"/>
  <c r="AB70" i="271" s="1"/>
  <c r="AL70" i="271" s="1"/>
  <c r="AW70" i="271" s="1"/>
  <c r="H69" i="271"/>
  <c r="M74" i="271"/>
  <c r="Q74" i="271"/>
  <c r="U74" i="271"/>
  <c r="C70" i="271"/>
  <c r="AE13" i="272"/>
  <c r="AF13" i="272"/>
  <c r="AD13" i="272"/>
  <c r="AC13" i="272"/>
  <c r="AE14" i="272"/>
  <c r="AF14" i="272"/>
  <c r="AD14" i="272"/>
  <c r="AC14" i="272"/>
  <c r="AF23" i="272"/>
  <c r="AD23" i="272"/>
  <c r="AE23" i="272"/>
  <c r="AC23" i="272"/>
  <c r="AE26" i="272"/>
  <c r="AF26" i="272"/>
  <c r="AD26" i="272"/>
  <c r="AC26" i="272"/>
  <c r="AE35" i="272"/>
  <c r="AF35" i="272"/>
  <c r="AD35" i="272"/>
  <c r="AC35" i="272"/>
  <c r="AE36" i="272"/>
  <c r="AF36" i="272"/>
  <c r="AD36" i="272"/>
  <c r="AC36" i="272"/>
  <c r="AF45" i="272"/>
  <c r="AD45" i="272"/>
  <c r="AE45" i="272"/>
  <c r="AC45" i="272"/>
  <c r="AE48" i="272"/>
  <c r="AF48" i="272"/>
  <c r="AD48" i="272"/>
  <c r="AC48" i="272"/>
  <c r="AF57" i="272"/>
  <c r="AD57" i="272"/>
  <c r="AE57" i="272"/>
  <c r="AC57" i="272"/>
  <c r="AE58" i="272"/>
  <c r="AF58" i="272"/>
  <c r="AD58" i="272"/>
  <c r="AC58" i="272"/>
  <c r="AD68" i="272"/>
  <c r="AC68" i="272"/>
  <c r="N74" i="272"/>
  <c r="R74" i="272"/>
  <c r="V74" i="272"/>
  <c r="H14" i="272"/>
  <c r="H15" i="272"/>
  <c r="H16" i="272"/>
  <c r="C17" i="272"/>
  <c r="H25" i="272"/>
  <c r="H26" i="272"/>
  <c r="C27" i="272"/>
  <c r="C28" i="272"/>
  <c r="H36" i="272"/>
  <c r="H37" i="272"/>
  <c r="C38" i="272"/>
  <c r="H39" i="272"/>
  <c r="C47" i="272"/>
  <c r="H48" i="272"/>
  <c r="C50" i="272"/>
  <c r="H58" i="272"/>
  <c r="C59" i="272"/>
  <c r="H60" i="272"/>
  <c r="C69" i="272"/>
  <c r="H70" i="272"/>
  <c r="H71" i="272"/>
  <c r="C72" i="272"/>
  <c r="P73" i="272"/>
  <c r="Z70" i="272" s="1"/>
  <c r="AN70" i="272" s="1"/>
  <c r="T73" i="272"/>
  <c r="AA70" i="272" s="1"/>
  <c r="AK70" i="272" s="1"/>
  <c r="X73" i="272"/>
  <c r="AB70" i="272" s="1"/>
  <c r="AL70" i="272" s="1"/>
  <c r="AW70" i="272" s="1"/>
  <c r="AE12" i="273"/>
  <c r="AF12" i="273"/>
  <c r="AD12" i="273"/>
  <c r="AC12" i="273"/>
  <c r="AE15" i="273"/>
  <c r="AF15" i="273"/>
  <c r="AD15" i="273"/>
  <c r="AC15" i="273"/>
  <c r="AF24" i="273"/>
  <c r="AD24" i="273"/>
  <c r="AE24" i="273"/>
  <c r="AC24" i="273"/>
  <c r="AE25" i="273"/>
  <c r="AF25" i="273"/>
  <c r="AD25" i="273"/>
  <c r="AC25" i="273"/>
  <c r="AE34" i="273"/>
  <c r="AF34" i="273"/>
  <c r="AD34" i="273"/>
  <c r="AC34" i="273"/>
  <c r="AE37" i="273"/>
  <c r="AF37" i="273"/>
  <c r="AD37" i="273"/>
  <c r="AC37" i="273"/>
  <c r="AE46" i="273"/>
  <c r="AF46" i="273"/>
  <c r="AD46" i="273"/>
  <c r="AC46" i="273"/>
  <c r="AF47" i="273"/>
  <c r="AD47" i="273"/>
  <c r="AE47" i="273"/>
  <c r="AC47" i="273"/>
  <c r="AE56" i="273"/>
  <c r="AF56" i="273"/>
  <c r="AD56" i="273"/>
  <c r="AC56" i="273"/>
  <c r="AF59" i="273"/>
  <c r="AD59" i="273"/>
  <c r="AE59" i="273"/>
  <c r="AC59" i="273"/>
  <c r="AD67" i="273"/>
  <c r="AC67" i="273"/>
  <c r="M74" i="273"/>
  <c r="Q74" i="273"/>
  <c r="U74" i="273"/>
  <c r="AF12" i="274"/>
  <c r="AD12" i="274"/>
  <c r="AE12" i="274"/>
  <c r="AE14" i="274"/>
  <c r="AF14" i="274"/>
  <c r="AD14" i="274"/>
  <c r="AC14" i="274"/>
  <c r="C14" i="272"/>
  <c r="C37" i="272"/>
  <c r="H47" i="272"/>
  <c r="C58" i="272"/>
  <c r="H69" i="272"/>
  <c r="O73" i="272"/>
  <c r="Z69" i="272" s="1"/>
  <c r="AN69" i="272" s="1"/>
  <c r="S73" i="272"/>
  <c r="AA69" i="272" s="1"/>
  <c r="AK69" i="272" s="1"/>
  <c r="W73" i="272"/>
  <c r="AB69" i="272" s="1"/>
  <c r="AL69" i="272" s="1"/>
  <c r="AW69" i="272" s="1"/>
  <c r="AE13" i="273"/>
  <c r="AF13" i="273"/>
  <c r="AD13" i="273"/>
  <c r="AC13" i="273"/>
  <c r="AE14" i="273"/>
  <c r="AF14" i="273"/>
  <c r="AD14" i="273"/>
  <c r="AC14" i="273"/>
  <c r="AF23" i="273"/>
  <c r="AD23" i="273"/>
  <c r="AE23" i="273"/>
  <c r="AC23" i="273"/>
  <c r="AE26" i="273"/>
  <c r="AF26" i="273"/>
  <c r="AD26" i="273"/>
  <c r="AC26" i="273"/>
  <c r="AE35" i="273"/>
  <c r="AF35" i="273"/>
  <c r="AD35" i="273"/>
  <c r="AC35" i="273"/>
  <c r="AE36" i="273"/>
  <c r="AF36" i="273"/>
  <c r="AD36" i="273"/>
  <c r="AC36" i="273"/>
  <c r="AF45" i="273"/>
  <c r="AD45" i="273"/>
  <c r="AE45" i="273"/>
  <c r="AC45" i="273"/>
  <c r="AE48" i="273"/>
  <c r="AF48" i="273"/>
  <c r="AD48" i="273"/>
  <c r="AC48" i="273"/>
  <c r="AF57" i="273"/>
  <c r="AD57" i="273"/>
  <c r="AE57" i="273"/>
  <c r="AC57" i="273"/>
  <c r="AE58" i="273"/>
  <c r="AF58" i="273"/>
  <c r="AD58" i="273"/>
  <c r="AC58" i="273"/>
  <c r="AF68" i="273"/>
  <c r="AD68" i="273"/>
  <c r="AC68" i="273"/>
  <c r="N74" i="273"/>
  <c r="R74" i="273"/>
  <c r="V74" i="273"/>
  <c r="AF13" i="274"/>
  <c r="AD13" i="274"/>
  <c r="AE13" i="274"/>
  <c r="AC13" i="274"/>
  <c r="H14" i="273"/>
  <c r="H15" i="273"/>
  <c r="H16" i="273"/>
  <c r="C17" i="273"/>
  <c r="H25" i="273"/>
  <c r="H26" i="273"/>
  <c r="C27" i="273"/>
  <c r="C28" i="273"/>
  <c r="H36" i="273"/>
  <c r="H37" i="273"/>
  <c r="C38" i="273"/>
  <c r="H39" i="273"/>
  <c r="C47" i="273"/>
  <c r="H48" i="273"/>
  <c r="C50" i="273"/>
  <c r="H58" i="273"/>
  <c r="C59" i="273"/>
  <c r="H60" i="273"/>
  <c r="C69" i="273"/>
  <c r="H70" i="273"/>
  <c r="H71" i="273"/>
  <c r="C72" i="273"/>
  <c r="P73" i="273"/>
  <c r="Z70" i="273" s="1"/>
  <c r="T73" i="273"/>
  <c r="AA70" i="273" s="1"/>
  <c r="X73" i="273"/>
  <c r="AB70" i="273" s="1"/>
  <c r="AC12" i="274"/>
  <c r="H17" i="274"/>
  <c r="AE15" i="274"/>
  <c r="AF15" i="274"/>
  <c r="AD15" i="274"/>
  <c r="AC15" i="274"/>
  <c r="C14" i="274"/>
  <c r="AF23" i="274"/>
  <c r="AD23" i="274"/>
  <c r="AE23" i="274"/>
  <c r="AC23" i="274"/>
  <c r="AE26" i="274"/>
  <c r="AF26" i="274"/>
  <c r="AD26" i="274"/>
  <c r="AC26" i="274"/>
  <c r="AE35" i="274"/>
  <c r="AF35" i="274"/>
  <c r="AD35" i="274"/>
  <c r="AC35" i="274"/>
  <c r="AE36" i="274"/>
  <c r="AF36" i="274"/>
  <c r="AD36" i="274"/>
  <c r="AC36" i="274"/>
  <c r="AF45" i="274"/>
  <c r="AD45" i="274"/>
  <c r="AE45" i="274"/>
  <c r="AC45" i="274"/>
  <c r="AE48" i="274"/>
  <c r="AF48" i="274"/>
  <c r="AD48" i="274"/>
  <c r="AC48" i="274"/>
  <c r="AF57" i="274"/>
  <c r="AD57" i="274"/>
  <c r="AE57" i="274"/>
  <c r="AC57" i="274"/>
  <c r="AE58" i="274"/>
  <c r="AF58" i="274"/>
  <c r="AD58" i="274"/>
  <c r="AC58" i="274"/>
  <c r="C14" i="273"/>
  <c r="C37" i="273"/>
  <c r="H47" i="273"/>
  <c r="C58" i="273"/>
  <c r="H69" i="273"/>
  <c r="O73" i="273"/>
  <c r="Z69" i="273" s="1"/>
  <c r="S73" i="273"/>
  <c r="AA69" i="273" s="1"/>
  <c r="W73" i="273"/>
  <c r="AB69" i="273" s="1"/>
  <c r="C15" i="274"/>
  <c r="C17" i="274"/>
  <c r="H16" i="274"/>
  <c r="H15" i="274"/>
  <c r="H14" i="274"/>
  <c r="AF24" i="274"/>
  <c r="AD24" i="274"/>
  <c r="AE24" i="274"/>
  <c r="AC24" i="274"/>
  <c r="AE25" i="274"/>
  <c r="AF25" i="274"/>
  <c r="AD25" i="274"/>
  <c r="AC25" i="274"/>
  <c r="AE34" i="274"/>
  <c r="AF34" i="274"/>
  <c r="AD34" i="274"/>
  <c r="AC34" i="274"/>
  <c r="AE37" i="274"/>
  <c r="AF37" i="274"/>
  <c r="AD37" i="274"/>
  <c r="AC37" i="274"/>
  <c r="AE46" i="274"/>
  <c r="AF46" i="274"/>
  <c r="AD46" i="274"/>
  <c r="AC46" i="274"/>
  <c r="AF47" i="274"/>
  <c r="AD47" i="274"/>
  <c r="AE47" i="274"/>
  <c r="AC47" i="274"/>
  <c r="AE56" i="274"/>
  <c r="AF56" i="274"/>
  <c r="AD56" i="274"/>
  <c r="AC56" i="274"/>
  <c r="H25" i="274"/>
  <c r="H26" i="274"/>
  <c r="C27" i="274"/>
  <c r="C28" i="274"/>
  <c r="H36" i="274"/>
  <c r="H37" i="274"/>
  <c r="C38" i="274"/>
  <c r="H39" i="274"/>
  <c r="C47" i="274"/>
  <c r="H48" i="274"/>
  <c r="C50" i="274"/>
  <c r="C61" i="274"/>
  <c r="C59" i="274"/>
  <c r="H61" i="274"/>
  <c r="AF59" i="274"/>
  <c r="AD59" i="274"/>
  <c r="AE59" i="274"/>
  <c r="AC59" i="274"/>
  <c r="H58" i="274"/>
  <c r="AD68" i="274"/>
  <c r="AC68" i="274"/>
  <c r="N74" i="274"/>
  <c r="R74" i="274"/>
  <c r="V74" i="274"/>
  <c r="AF13" i="275"/>
  <c r="AD13" i="275"/>
  <c r="AE13" i="275"/>
  <c r="AC13" i="275"/>
  <c r="AF14" i="275"/>
  <c r="AD14" i="275"/>
  <c r="AE14" i="275"/>
  <c r="AC14" i="275"/>
  <c r="AE23" i="275"/>
  <c r="AF23" i="275"/>
  <c r="AD23" i="275"/>
  <c r="AC23" i="275"/>
  <c r="C37" i="274"/>
  <c r="H47" i="274"/>
  <c r="H59" i="274"/>
  <c r="H60" i="274"/>
  <c r="C58" i="274"/>
  <c r="AD67" i="274"/>
  <c r="AC67" i="274"/>
  <c r="M74" i="274"/>
  <c r="Q74" i="274"/>
  <c r="U74" i="274"/>
  <c r="AF12" i="275"/>
  <c r="AD12" i="275"/>
  <c r="AE12" i="275"/>
  <c r="AC12" i="275"/>
  <c r="AF15" i="275"/>
  <c r="AD15" i="275"/>
  <c r="AE15" i="275"/>
  <c r="AC15" i="275"/>
  <c r="AE24" i="275"/>
  <c r="AF24" i="275"/>
  <c r="AD24" i="275"/>
  <c r="AC24" i="275"/>
  <c r="C69" i="274"/>
  <c r="H70" i="274"/>
  <c r="H71" i="274"/>
  <c r="C72" i="274"/>
  <c r="P73" i="274"/>
  <c r="Z70" i="274" s="1"/>
  <c r="T73" i="274"/>
  <c r="AA70" i="274" s="1"/>
  <c r="AK70" i="274" s="1"/>
  <c r="X73" i="274"/>
  <c r="AB70" i="274" s="1"/>
  <c r="AL70" i="274" s="1"/>
  <c r="AW70" i="274" s="1"/>
  <c r="C14" i="275"/>
  <c r="C15" i="275"/>
  <c r="H17" i="275"/>
  <c r="C28" i="275"/>
  <c r="C26" i="275"/>
  <c r="H26" i="275"/>
  <c r="H27" i="275"/>
  <c r="AF25" i="275"/>
  <c r="AD25" i="275"/>
  <c r="AE25" i="275"/>
  <c r="AC25" i="275"/>
  <c r="AF35" i="275"/>
  <c r="AD35" i="275"/>
  <c r="AE35" i="275"/>
  <c r="AC35" i="275"/>
  <c r="AF36" i="275"/>
  <c r="AD36" i="275"/>
  <c r="AE36" i="275"/>
  <c r="AC36" i="275"/>
  <c r="AE45" i="275"/>
  <c r="AF45" i="275"/>
  <c r="AD45" i="275"/>
  <c r="AC45" i="275"/>
  <c r="H69" i="274"/>
  <c r="O73" i="274"/>
  <c r="Z69" i="274" s="1"/>
  <c r="S73" i="274"/>
  <c r="AA69" i="274" s="1"/>
  <c r="AK69" i="274" s="1"/>
  <c r="W73" i="274"/>
  <c r="AB69" i="274" s="1"/>
  <c r="AL69" i="274" s="1"/>
  <c r="AW69" i="274" s="1"/>
  <c r="H15" i="275"/>
  <c r="C27" i="275"/>
  <c r="C25" i="275"/>
  <c r="H25" i="275"/>
  <c r="H28" i="275"/>
  <c r="AF26" i="275"/>
  <c r="AD26" i="275"/>
  <c r="AE26" i="275"/>
  <c r="AC26" i="275"/>
  <c r="AF34" i="275"/>
  <c r="AD34" i="275"/>
  <c r="AE34" i="275"/>
  <c r="AC34" i="275"/>
  <c r="AF37" i="275"/>
  <c r="AD37" i="275"/>
  <c r="AE37" i="275"/>
  <c r="AC37" i="275"/>
  <c r="AF46" i="275"/>
  <c r="AD46" i="275"/>
  <c r="AE46" i="275"/>
  <c r="AC46" i="275"/>
  <c r="C36" i="275"/>
  <c r="C37" i="275"/>
  <c r="H38" i="275"/>
  <c r="C48" i="275"/>
  <c r="C50" i="275"/>
  <c r="H50" i="275"/>
  <c r="H47" i="275"/>
  <c r="AE48" i="275"/>
  <c r="AF48" i="275"/>
  <c r="AD48" i="275"/>
  <c r="AC48" i="275"/>
  <c r="AF57" i="275"/>
  <c r="AD57" i="275"/>
  <c r="AE57" i="275"/>
  <c r="AC57" i="275"/>
  <c r="AE58" i="275"/>
  <c r="AF58" i="275"/>
  <c r="AD58" i="275"/>
  <c r="AC58" i="275"/>
  <c r="AD68" i="275"/>
  <c r="H36" i="275"/>
  <c r="C49" i="275"/>
  <c r="C47" i="275"/>
  <c r="H49" i="275"/>
  <c r="H48" i="275"/>
  <c r="AF47" i="275"/>
  <c r="AD47" i="275"/>
  <c r="AE47" i="275"/>
  <c r="AC47" i="275"/>
  <c r="AE56" i="275"/>
  <c r="AF56" i="275"/>
  <c r="AD56" i="275"/>
  <c r="AC56" i="275"/>
  <c r="AF59" i="275"/>
  <c r="AD59" i="275"/>
  <c r="AE59" i="275"/>
  <c r="AC59" i="275"/>
  <c r="AD67" i="275"/>
  <c r="AC67" i="275"/>
  <c r="H58" i="275"/>
  <c r="C59" i="275"/>
  <c r="H60" i="275"/>
  <c r="C69" i="275"/>
  <c r="C71" i="275"/>
  <c r="AC68" i="275"/>
  <c r="H71" i="275"/>
  <c r="H70" i="275"/>
  <c r="O73" i="275"/>
  <c r="Z69" i="275" s="1"/>
  <c r="S73" i="275"/>
  <c r="AA69" i="275" s="1"/>
  <c r="AK69" i="275" s="1"/>
  <c r="W73" i="275"/>
  <c r="AB69" i="275" s="1"/>
  <c r="AL69" i="275" s="1"/>
  <c r="AW69" i="275" s="1"/>
  <c r="N74" i="275"/>
  <c r="R74" i="275"/>
  <c r="V74" i="275"/>
  <c r="C58" i="275"/>
  <c r="C72" i="275"/>
  <c r="C70" i="275"/>
  <c r="H72" i="275"/>
  <c r="H69" i="275"/>
  <c r="P73" i="275"/>
  <c r="Z70" i="275" s="1"/>
  <c r="T73" i="275"/>
  <c r="AA70" i="275" s="1"/>
  <c r="AK70" i="275" s="1"/>
  <c r="X73" i="275"/>
  <c r="AB70" i="275" s="1"/>
  <c r="AL70" i="275" s="1"/>
  <c r="AW70" i="275" s="1"/>
  <c r="M74" i="275"/>
  <c r="Q74" i="275"/>
  <c r="U74" i="275"/>
  <c r="AE13" i="265"/>
  <c r="AF13" i="265"/>
  <c r="AD13" i="265"/>
  <c r="AC13" i="265"/>
  <c r="AE14" i="265"/>
  <c r="AF14" i="265"/>
  <c r="AD14" i="265"/>
  <c r="AC14" i="265"/>
  <c r="AF23" i="265"/>
  <c r="AD23" i="265"/>
  <c r="AE23" i="265"/>
  <c r="AE12" i="265"/>
  <c r="AF12" i="265"/>
  <c r="AD12" i="265"/>
  <c r="AC12" i="265"/>
  <c r="AE15" i="265"/>
  <c r="AF15" i="265"/>
  <c r="AD15" i="265"/>
  <c r="AC15" i="265"/>
  <c r="AF24" i="265"/>
  <c r="AD24" i="265"/>
  <c r="AE24" i="265"/>
  <c r="AC24" i="265"/>
  <c r="H14" i="265"/>
  <c r="H15" i="265"/>
  <c r="H16" i="265"/>
  <c r="C17" i="265"/>
  <c r="C27" i="265"/>
  <c r="C25" i="265"/>
  <c r="AC23" i="265"/>
  <c r="H25" i="265"/>
  <c r="H28" i="265"/>
  <c r="AF26" i="265"/>
  <c r="AD26" i="265"/>
  <c r="AE26" i="265"/>
  <c r="AC26" i="265"/>
  <c r="AF34" i="265"/>
  <c r="AD34" i="265"/>
  <c r="AE34" i="265"/>
  <c r="AC34" i="265"/>
  <c r="AF37" i="265"/>
  <c r="AD37" i="265"/>
  <c r="AE37" i="265"/>
  <c r="AC37" i="265"/>
  <c r="AF46" i="265"/>
  <c r="AD46" i="265"/>
  <c r="AE46" i="265"/>
  <c r="AC46" i="265"/>
  <c r="C14" i="265"/>
  <c r="C28" i="265"/>
  <c r="C26" i="265"/>
  <c r="H26" i="265"/>
  <c r="H27" i="265"/>
  <c r="AF25" i="265"/>
  <c r="AD25" i="265"/>
  <c r="AE25" i="265"/>
  <c r="AC25" i="265"/>
  <c r="AF35" i="265"/>
  <c r="AD35" i="265"/>
  <c r="AE35" i="265"/>
  <c r="AC35" i="265"/>
  <c r="AF36" i="265"/>
  <c r="AD36" i="265"/>
  <c r="AE36" i="265"/>
  <c r="AC36" i="265"/>
  <c r="AE45" i="265"/>
  <c r="AF45" i="265"/>
  <c r="AD45" i="265"/>
  <c r="C36" i="265"/>
  <c r="C37" i="265"/>
  <c r="H38" i="265"/>
  <c r="C48" i="265"/>
  <c r="C50" i="265"/>
  <c r="H50" i="265"/>
  <c r="H47" i="265"/>
  <c r="AE48" i="265"/>
  <c r="AF48" i="265"/>
  <c r="AD48" i="265"/>
  <c r="AC48" i="265"/>
  <c r="AF57" i="265"/>
  <c r="AD57" i="265"/>
  <c r="AE57" i="265"/>
  <c r="AC57" i="265"/>
  <c r="AE58" i="265"/>
  <c r="AF58" i="265"/>
  <c r="AD58" i="265"/>
  <c r="AC58" i="265"/>
  <c r="AD68" i="265"/>
  <c r="H36" i="265"/>
  <c r="C49" i="265"/>
  <c r="C47" i="265"/>
  <c r="AC45" i="265"/>
  <c r="H49" i="265"/>
  <c r="H48" i="265"/>
  <c r="AF47" i="265"/>
  <c r="AD47" i="265"/>
  <c r="AE47" i="265"/>
  <c r="AC47" i="265"/>
  <c r="AE56" i="265"/>
  <c r="AF56" i="265"/>
  <c r="AD56" i="265"/>
  <c r="AC56" i="265"/>
  <c r="AF59" i="265"/>
  <c r="AD59" i="265"/>
  <c r="AE59" i="265"/>
  <c r="AC59" i="265"/>
  <c r="AD67" i="265"/>
  <c r="AC67" i="265"/>
  <c r="H58" i="265"/>
  <c r="C59" i="265"/>
  <c r="H60" i="265"/>
  <c r="C71" i="265"/>
  <c r="C69" i="265"/>
  <c r="AC68" i="265"/>
  <c r="H71" i="265"/>
  <c r="H70" i="265"/>
  <c r="O73" i="265"/>
  <c r="Z69" i="265" s="1"/>
  <c r="S73" i="265"/>
  <c r="AA69" i="265" s="1"/>
  <c r="AK69" i="265" s="1"/>
  <c r="W73" i="265"/>
  <c r="AB69" i="265" s="1"/>
  <c r="AL69" i="265" s="1"/>
  <c r="AW69" i="265" s="1"/>
  <c r="N74" i="265"/>
  <c r="R74" i="265"/>
  <c r="V74" i="265"/>
  <c r="C58" i="265"/>
  <c r="C70" i="265"/>
  <c r="C72" i="265"/>
  <c r="H72" i="265"/>
  <c r="H69" i="265"/>
  <c r="P73" i="265"/>
  <c r="Z70" i="265" s="1"/>
  <c r="AO70" i="265" s="1"/>
  <c r="T73" i="265"/>
  <c r="AA70" i="265" s="1"/>
  <c r="AK70" i="265" s="1"/>
  <c r="M74" i="265"/>
  <c r="Q74" i="265"/>
  <c r="U74" i="265"/>
  <c r="X73" i="265"/>
  <c r="AB70" i="265" s="1"/>
  <c r="AL70" i="265" s="1"/>
  <c r="AW70" i="265" s="1"/>
  <c r="AF13" i="264"/>
  <c r="AD13" i="264"/>
  <c r="AE13" i="264"/>
  <c r="AC13" i="264"/>
  <c r="AF14" i="264"/>
  <c r="AD14" i="264"/>
  <c r="AE14" i="264"/>
  <c r="AC14" i="264"/>
  <c r="AE23" i="264"/>
  <c r="AF23" i="264"/>
  <c r="AD23" i="264"/>
  <c r="AC23" i="264"/>
  <c r="AF12" i="264"/>
  <c r="AD12" i="264"/>
  <c r="AE12" i="264"/>
  <c r="AC12" i="264"/>
  <c r="AF15" i="264"/>
  <c r="AD15" i="264"/>
  <c r="AE15" i="264"/>
  <c r="AC15" i="264"/>
  <c r="AE24" i="264"/>
  <c r="AF24" i="264"/>
  <c r="AD24" i="264"/>
  <c r="AC24" i="264"/>
  <c r="C14" i="264"/>
  <c r="C15" i="264"/>
  <c r="H17" i="264"/>
  <c r="C28" i="264"/>
  <c r="C26" i="264"/>
  <c r="H26" i="264"/>
  <c r="H27" i="264"/>
  <c r="AF25" i="264"/>
  <c r="AD25" i="264"/>
  <c r="AE25" i="264"/>
  <c r="AC25" i="264"/>
  <c r="AF35" i="264"/>
  <c r="AD35" i="264"/>
  <c r="AE35" i="264"/>
  <c r="AC35" i="264"/>
  <c r="AF36" i="264"/>
  <c r="AD36" i="264"/>
  <c r="AE36" i="264"/>
  <c r="AC36" i="264"/>
  <c r="AE45" i="264"/>
  <c r="AF45" i="264"/>
  <c r="AD45" i="264"/>
  <c r="AC45" i="264"/>
  <c r="H15" i="264"/>
  <c r="C27" i="264"/>
  <c r="C25" i="264"/>
  <c r="H25" i="264"/>
  <c r="H28" i="264"/>
  <c r="AF26" i="264"/>
  <c r="AD26" i="264"/>
  <c r="AE26" i="264"/>
  <c r="AC26" i="264"/>
  <c r="AF34" i="264"/>
  <c r="AD34" i="264"/>
  <c r="AE34" i="264"/>
  <c r="AC34" i="264"/>
  <c r="AF37" i="264"/>
  <c r="AD37" i="264"/>
  <c r="AE37" i="264"/>
  <c r="AC37" i="264"/>
  <c r="AF46" i="264"/>
  <c r="AD46" i="264"/>
  <c r="AE46" i="264"/>
  <c r="AC46" i="264"/>
  <c r="AC47" i="264"/>
  <c r="C36" i="264"/>
  <c r="C37" i="264"/>
  <c r="H38" i="264"/>
  <c r="C48" i="264"/>
  <c r="C50" i="264"/>
  <c r="H50" i="264"/>
  <c r="H47" i="264"/>
  <c r="AE48" i="264"/>
  <c r="AF48" i="264"/>
  <c r="AD48" i="264"/>
  <c r="AC48" i="264"/>
  <c r="AF57" i="264"/>
  <c r="AD57" i="264"/>
  <c r="AE57" i="264"/>
  <c r="AC57" i="264"/>
  <c r="AE58" i="264"/>
  <c r="AF58" i="264"/>
  <c r="AD58" i="264"/>
  <c r="AC58" i="264"/>
  <c r="AD68" i="264"/>
  <c r="AC68" i="264"/>
  <c r="H36" i="264"/>
  <c r="H49" i="264"/>
  <c r="H48" i="264"/>
  <c r="AF47" i="264"/>
  <c r="AD47" i="264"/>
  <c r="BP46" i="264"/>
  <c r="C47" i="264"/>
  <c r="AE47" i="264"/>
  <c r="AE56" i="264"/>
  <c r="AF56" i="264"/>
  <c r="AD56" i="264"/>
  <c r="AC56" i="264"/>
  <c r="AF59" i="264"/>
  <c r="AD59" i="264"/>
  <c r="AE59" i="264"/>
  <c r="AC59" i="264"/>
  <c r="AD67" i="264"/>
  <c r="AC67" i="264"/>
  <c r="H58" i="264"/>
  <c r="C59" i="264"/>
  <c r="H60" i="264"/>
  <c r="C69" i="264"/>
  <c r="C71" i="264"/>
  <c r="H71" i="264"/>
  <c r="H70" i="264"/>
  <c r="O73" i="264"/>
  <c r="Z69" i="264" s="1"/>
  <c r="S73" i="264"/>
  <c r="AA69" i="264" s="1"/>
  <c r="AK69" i="264" s="1"/>
  <c r="W73" i="264"/>
  <c r="AB69" i="264" s="1"/>
  <c r="AL69" i="264" s="1"/>
  <c r="AW69" i="264" s="1"/>
  <c r="N74" i="264"/>
  <c r="R74" i="264"/>
  <c r="V74" i="264"/>
  <c r="C58" i="264"/>
  <c r="C72" i="264"/>
  <c r="C70" i="264"/>
  <c r="H72" i="264"/>
  <c r="H69" i="264"/>
  <c r="P73" i="264"/>
  <c r="Z70" i="264" s="1"/>
  <c r="T73" i="264"/>
  <c r="AA70" i="264" s="1"/>
  <c r="AK70" i="264" s="1"/>
  <c r="X73" i="264"/>
  <c r="AB70" i="264" s="1"/>
  <c r="AL70" i="264" s="1"/>
  <c r="AW70" i="264" s="1"/>
  <c r="M74" i="264"/>
  <c r="Q74" i="264"/>
  <c r="U74" i="264"/>
  <c r="AF12" i="260"/>
  <c r="AD12" i="260"/>
  <c r="AE12" i="260"/>
  <c r="AC12" i="260"/>
  <c r="AF15" i="260"/>
  <c r="AD15" i="260"/>
  <c r="AE15" i="260"/>
  <c r="AC15" i="260"/>
  <c r="AE24" i="260"/>
  <c r="AF24" i="260"/>
  <c r="AD24" i="260"/>
  <c r="AC24" i="260"/>
  <c r="AF25" i="260"/>
  <c r="AD25" i="260"/>
  <c r="AE25" i="260"/>
  <c r="AC25" i="260"/>
  <c r="AF34" i="260"/>
  <c r="AD34" i="260"/>
  <c r="AE34" i="260"/>
  <c r="AC34" i="260"/>
  <c r="AF37" i="260"/>
  <c r="AD37" i="260"/>
  <c r="AE37" i="260"/>
  <c r="AC37" i="260"/>
  <c r="AF46" i="260"/>
  <c r="AD46" i="260"/>
  <c r="AE46" i="260"/>
  <c r="AC46" i="260"/>
  <c r="AE47" i="260"/>
  <c r="AF47" i="260"/>
  <c r="AD47" i="260"/>
  <c r="AC47" i="260"/>
  <c r="AF56" i="260"/>
  <c r="AD56" i="260"/>
  <c r="AE56" i="260"/>
  <c r="AC56" i="260"/>
  <c r="AE59" i="260"/>
  <c r="AF59" i="260"/>
  <c r="AD59" i="260"/>
  <c r="AC59" i="260"/>
  <c r="AD67" i="260"/>
  <c r="AC67" i="260"/>
  <c r="M74" i="260"/>
  <c r="Q74" i="260"/>
  <c r="U74" i="260"/>
  <c r="AF13" i="260"/>
  <c r="AD13" i="260"/>
  <c r="AE13" i="260"/>
  <c r="AC13" i="260"/>
  <c r="AF14" i="260"/>
  <c r="AD14" i="260"/>
  <c r="AE14" i="260"/>
  <c r="AC14" i="260"/>
  <c r="AE23" i="260"/>
  <c r="AF23" i="260"/>
  <c r="AD23" i="260"/>
  <c r="AC23" i="260"/>
  <c r="AF26" i="260"/>
  <c r="AD26" i="260"/>
  <c r="AE26" i="260"/>
  <c r="AC26" i="260"/>
  <c r="AF35" i="260"/>
  <c r="AD35" i="260"/>
  <c r="AE35" i="260"/>
  <c r="AC35" i="260"/>
  <c r="AF36" i="260"/>
  <c r="AD36" i="260"/>
  <c r="AE36" i="260"/>
  <c r="AC36" i="260"/>
  <c r="AE45" i="260"/>
  <c r="AF45" i="260"/>
  <c r="AD45" i="260"/>
  <c r="AC45" i="260"/>
  <c r="AF48" i="260"/>
  <c r="AD48" i="260"/>
  <c r="AE48" i="260"/>
  <c r="AC48" i="260"/>
  <c r="AE57" i="260"/>
  <c r="AF57" i="260"/>
  <c r="AD57" i="260"/>
  <c r="AC57" i="260"/>
  <c r="AF58" i="260"/>
  <c r="AD58" i="260"/>
  <c r="AE58" i="260"/>
  <c r="AC58" i="260"/>
  <c r="AD68" i="260"/>
  <c r="AC68" i="260"/>
  <c r="N74" i="260"/>
  <c r="R74" i="260"/>
  <c r="V74" i="260"/>
  <c r="C14" i="260"/>
  <c r="C15" i="260"/>
  <c r="H17" i="260"/>
  <c r="C25" i="260"/>
  <c r="C26" i="260"/>
  <c r="H27" i="260"/>
  <c r="H28" i="260"/>
  <c r="C36" i="260"/>
  <c r="C37" i="260"/>
  <c r="H38" i="260"/>
  <c r="H47" i="260"/>
  <c r="C48" i="260"/>
  <c r="H49" i="260"/>
  <c r="H50" i="260"/>
  <c r="C58" i="260"/>
  <c r="H59" i="260"/>
  <c r="H61" i="260"/>
  <c r="H69" i="260"/>
  <c r="C70" i="260"/>
  <c r="C71" i="260"/>
  <c r="H72" i="260"/>
  <c r="O73" i="260"/>
  <c r="Z69" i="260" s="1"/>
  <c r="AN69" i="260" s="1"/>
  <c r="S73" i="260"/>
  <c r="AA69" i="260" s="1"/>
  <c r="AK69" i="260" s="1"/>
  <c r="W73" i="260"/>
  <c r="AB69" i="260" s="1"/>
  <c r="AL69" i="260" s="1"/>
  <c r="AW69" i="260" s="1"/>
  <c r="AE12" i="261"/>
  <c r="AF12" i="261"/>
  <c r="AD12" i="261"/>
  <c r="AC12" i="261"/>
  <c r="AE15" i="261"/>
  <c r="AF15" i="261"/>
  <c r="AD15" i="261"/>
  <c r="AC15" i="261"/>
  <c r="AF24" i="261"/>
  <c r="AD24" i="261"/>
  <c r="AE24" i="261"/>
  <c r="AC24" i="261"/>
  <c r="AE25" i="261"/>
  <c r="AF25" i="261"/>
  <c r="AD25" i="261"/>
  <c r="AC25" i="261"/>
  <c r="AE34" i="261"/>
  <c r="AF34" i="261"/>
  <c r="AD34" i="261"/>
  <c r="AC34" i="261"/>
  <c r="AE37" i="261"/>
  <c r="AF37" i="261"/>
  <c r="AD37" i="261"/>
  <c r="AC37" i="261"/>
  <c r="AE46" i="261"/>
  <c r="AF46" i="261"/>
  <c r="AD46" i="261"/>
  <c r="AC46" i="261"/>
  <c r="AF47" i="261"/>
  <c r="AD47" i="261"/>
  <c r="AE47" i="261"/>
  <c r="AC47" i="261"/>
  <c r="AE56" i="261"/>
  <c r="AF56" i="261"/>
  <c r="AD56" i="261"/>
  <c r="AC56" i="261"/>
  <c r="AD59" i="261"/>
  <c r="AC59" i="261"/>
  <c r="AD67" i="261"/>
  <c r="AC67" i="261"/>
  <c r="M74" i="261"/>
  <c r="Q74" i="261"/>
  <c r="U74" i="261"/>
  <c r="AF12" i="262"/>
  <c r="AD12" i="262"/>
  <c r="AE12" i="262"/>
  <c r="AC12" i="262"/>
  <c r="H15" i="260"/>
  <c r="H36" i="260"/>
  <c r="C47" i="260"/>
  <c r="C59" i="260"/>
  <c r="H70" i="260"/>
  <c r="P73" i="260"/>
  <c r="Z70" i="260" s="1"/>
  <c r="T73" i="260"/>
  <c r="AA70" i="260" s="1"/>
  <c r="AK70" i="260" s="1"/>
  <c r="X73" i="260"/>
  <c r="AB70" i="260" s="1"/>
  <c r="AL70" i="260" s="1"/>
  <c r="AW70" i="260" s="1"/>
  <c r="AE13" i="261"/>
  <c r="AF13" i="261"/>
  <c r="AD13" i="261"/>
  <c r="AC13" i="261"/>
  <c r="AE14" i="261"/>
  <c r="AF14" i="261"/>
  <c r="AD14" i="261"/>
  <c r="AC14" i="261"/>
  <c r="AF23" i="261"/>
  <c r="AD23" i="261"/>
  <c r="AE23" i="261"/>
  <c r="AC23" i="261"/>
  <c r="AE26" i="261"/>
  <c r="AF26" i="261"/>
  <c r="AD26" i="261"/>
  <c r="AC26" i="261"/>
  <c r="AE35" i="261"/>
  <c r="AF35" i="261"/>
  <c r="AD35" i="261"/>
  <c r="AC35" i="261"/>
  <c r="AE36" i="261"/>
  <c r="AF36" i="261"/>
  <c r="AD36" i="261"/>
  <c r="AC36" i="261"/>
  <c r="AF45" i="261"/>
  <c r="AD45" i="261"/>
  <c r="AE45" i="261"/>
  <c r="AC45" i="261"/>
  <c r="AE48" i="261"/>
  <c r="AF48" i="261"/>
  <c r="AD48" i="261"/>
  <c r="AC48" i="261"/>
  <c r="AD57" i="261"/>
  <c r="AE57" i="261"/>
  <c r="AC57" i="261"/>
  <c r="AE58" i="261"/>
  <c r="AF58" i="261"/>
  <c r="AD58" i="261"/>
  <c r="AC58" i="261"/>
  <c r="AD68" i="261"/>
  <c r="AC68" i="261"/>
  <c r="N74" i="261"/>
  <c r="R74" i="261"/>
  <c r="V74" i="261"/>
  <c r="AF13" i="262"/>
  <c r="AD13" i="262"/>
  <c r="AE13" i="262"/>
  <c r="AC13" i="262"/>
  <c r="H14" i="261"/>
  <c r="H15" i="261"/>
  <c r="H16" i="261"/>
  <c r="C17" i="261"/>
  <c r="H25" i="261"/>
  <c r="H26" i="261"/>
  <c r="C27" i="261"/>
  <c r="C28" i="261"/>
  <c r="H36" i="261"/>
  <c r="H37" i="261"/>
  <c r="C38" i="261"/>
  <c r="H39" i="261"/>
  <c r="C47" i="261"/>
  <c r="H48" i="261"/>
  <c r="C50" i="261"/>
  <c r="H58" i="261"/>
  <c r="C59" i="261"/>
  <c r="H60" i="261"/>
  <c r="C69" i="261"/>
  <c r="H70" i="261"/>
  <c r="H71" i="261"/>
  <c r="C72" i="261"/>
  <c r="P73" i="261"/>
  <c r="Z70" i="261" s="1"/>
  <c r="AO70" i="261" s="1"/>
  <c r="T73" i="261"/>
  <c r="AA70" i="261" s="1"/>
  <c r="AK70" i="261" s="1"/>
  <c r="X73" i="261"/>
  <c r="AB70" i="261" s="1"/>
  <c r="AL70" i="261" s="1"/>
  <c r="AW70" i="261" s="1"/>
  <c r="H17" i="262"/>
  <c r="H14" i="262"/>
  <c r="AE15" i="262"/>
  <c r="AF15" i="262"/>
  <c r="AD15" i="262"/>
  <c r="AC15" i="262"/>
  <c r="C14" i="262"/>
  <c r="AF24" i="262"/>
  <c r="AD24" i="262"/>
  <c r="AE24" i="262"/>
  <c r="AC24" i="262"/>
  <c r="AE25" i="262"/>
  <c r="AF25" i="262"/>
  <c r="AD25" i="262"/>
  <c r="AC25" i="262"/>
  <c r="AE34" i="262"/>
  <c r="AF34" i="262"/>
  <c r="AD34" i="262"/>
  <c r="AC34" i="262"/>
  <c r="AE37" i="262"/>
  <c r="AF37" i="262"/>
  <c r="AD37" i="262"/>
  <c r="AC37" i="262"/>
  <c r="AE46" i="262"/>
  <c r="AF46" i="262"/>
  <c r="AD46" i="262"/>
  <c r="AC46" i="262"/>
  <c r="AF47" i="262"/>
  <c r="AD47" i="262"/>
  <c r="AE47" i="262"/>
  <c r="AC47" i="262"/>
  <c r="AE56" i="262"/>
  <c r="AF56" i="262"/>
  <c r="AD56" i="262"/>
  <c r="AC56" i="262"/>
  <c r="C14" i="261"/>
  <c r="C37" i="261"/>
  <c r="H47" i="261"/>
  <c r="C58" i="261"/>
  <c r="H69" i="261"/>
  <c r="O73" i="261"/>
  <c r="Z69" i="261" s="1"/>
  <c r="S73" i="261"/>
  <c r="AA69" i="261" s="1"/>
  <c r="AK69" i="261" s="1"/>
  <c r="W73" i="261"/>
  <c r="AB69" i="261" s="1"/>
  <c r="AL69" i="261" s="1"/>
  <c r="AW69" i="261" s="1"/>
  <c r="C15" i="262"/>
  <c r="C17" i="262"/>
  <c r="H16" i="262"/>
  <c r="H15" i="262"/>
  <c r="AE14" i="262"/>
  <c r="AF14" i="262"/>
  <c r="AD14" i="262"/>
  <c r="AC14" i="262"/>
  <c r="AF23" i="262"/>
  <c r="AD23" i="262"/>
  <c r="AE23" i="262"/>
  <c r="AC23" i="262"/>
  <c r="AE26" i="262"/>
  <c r="AF26" i="262"/>
  <c r="AD26" i="262"/>
  <c r="AC26" i="262"/>
  <c r="AE35" i="262"/>
  <c r="AF35" i="262"/>
  <c r="AD35" i="262"/>
  <c r="AC35" i="262"/>
  <c r="AE36" i="262"/>
  <c r="AF36" i="262"/>
  <c r="AD36" i="262"/>
  <c r="AC36" i="262"/>
  <c r="AF45" i="262"/>
  <c r="AD45" i="262"/>
  <c r="AE45" i="262"/>
  <c r="AC45" i="262"/>
  <c r="AE48" i="262"/>
  <c r="AF48" i="262"/>
  <c r="AD48" i="262"/>
  <c r="AC48" i="262"/>
  <c r="AF57" i="262"/>
  <c r="AD57" i="262"/>
  <c r="AE57" i="262"/>
  <c r="AC57" i="262"/>
  <c r="AE58" i="262"/>
  <c r="AF58" i="262"/>
  <c r="AD58" i="262"/>
  <c r="AC58" i="262"/>
  <c r="H25" i="262"/>
  <c r="H26" i="262"/>
  <c r="C27" i="262"/>
  <c r="C28" i="262"/>
  <c r="H36" i="262"/>
  <c r="H37" i="262"/>
  <c r="C38" i="262"/>
  <c r="H39" i="262"/>
  <c r="C47" i="262"/>
  <c r="H48" i="262"/>
  <c r="C50" i="262"/>
  <c r="C61" i="262"/>
  <c r="C59" i="262"/>
  <c r="AF59" i="262"/>
  <c r="AD59" i="262"/>
  <c r="AE59" i="262"/>
  <c r="AC59" i="262"/>
  <c r="H58" i="262"/>
  <c r="AD67" i="262"/>
  <c r="AC67" i="262"/>
  <c r="M74" i="262"/>
  <c r="Q74" i="262"/>
  <c r="U74" i="262"/>
  <c r="AF12" i="263"/>
  <c r="AD12" i="263"/>
  <c r="AE12" i="263"/>
  <c r="AC12" i="263"/>
  <c r="AF15" i="263"/>
  <c r="AD15" i="263"/>
  <c r="AE15" i="263"/>
  <c r="AC15" i="263"/>
  <c r="AE24" i="263"/>
  <c r="AF24" i="263"/>
  <c r="AD24" i="263"/>
  <c r="AC24" i="263"/>
  <c r="C37" i="262"/>
  <c r="H47" i="262"/>
  <c r="H59" i="262"/>
  <c r="H60" i="262"/>
  <c r="C58" i="262"/>
  <c r="AD68" i="262"/>
  <c r="AC68" i="262"/>
  <c r="N74" i="262"/>
  <c r="R74" i="262"/>
  <c r="V74" i="262"/>
  <c r="AF13" i="263"/>
  <c r="AD13" i="263"/>
  <c r="AE13" i="263"/>
  <c r="AC13" i="263"/>
  <c r="AF14" i="263"/>
  <c r="AD14" i="263"/>
  <c r="AE14" i="263"/>
  <c r="AC14" i="263"/>
  <c r="AE23" i="263"/>
  <c r="AF23" i="263"/>
  <c r="AD23" i="263"/>
  <c r="AC23" i="263"/>
  <c r="C69" i="262"/>
  <c r="H70" i="262"/>
  <c r="H71" i="262"/>
  <c r="C72" i="262"/>
  <c r="P73" i="262"/>
  <c r="Z70" i="262" s="1"/>
  <c r="AN70" i="262" s="1"/>
  <c r="T73" i="262"/>
  <c r="AA70" i="262" s="1"/>
  <c r="AK70" i="262" s="1"/>
  <c r="X73" i="262"/>
  <c r="AB70" i="262" s="1"/>
  <c r="AL70" i="262" s="1"/>
  <c r="AW70" i="262" s="1"/>
  <c r="C14" i="263"/>
  <c r="C15" i="263"/>
  <c r="H17" i="263"/>
  <c r="C26" i="263"/>
  <c r="C28" i="263"/>
  <c r="H27" i="263"/>
  <c r="H26" i="263"/>
  <c r="AE25" i="263"/>
  <c r="AF25" i="263"/>
  <c r="AD25" i="263"/>
  <c r="AC25" i="263"/>
  <c r="AE34" i="263"/>
  <c r="AF34" i="263"/>
  <c r="AD34" i="263"/>
  <c r="AC34" i="263"/>
  <c r="AE37" i="263"/>
  <c r="AF37" i="263"/>
  <c r="AD37" i="263"/>
  <c r="AC37" i="263"/>
  <c r="AE46" i="263"/>
  <c r="AF46" i="263"/>
  <c r="AD46" i="263"/>
  <c r="AC46" i="263"/>
  <c r="H69" i="262"/>
  <c r="O73" i="262"/>
  <c r="Z69" i="262" s="1"/>
  <c r="S73" i="262"/>
  <c r="AA69" i="262" s="1"/>
  <c r="AK69" i="262" s="1"/>
  <c r="W73" i="262"/>
  <c r="AB69" i="262" s="1"/>
  <c r="AL69" i="262" s="1"/>
  <c r="AW69" i="262" s="1"/>
  <c r="H15" i="263"/>
  <c r="C25" i="263"/>
  <c r="C27" i="263"/>
  <c r="H28" i="263"/>
  <c r="H25" i="263"/>
  <c r="AE26" i="263"/>
  <c r="AF26" i="263"/>
  <c r="AD26" i="263"/>
  <c r="AC26" i="263"/>
  <c r="AE35" i="263"/>
  <c r="AF35" i="263"/>
  <c r="AD35" i="263"/>
  <c r="AC35" i="263"/>
  <c r="AE36" i="263"/>
  <c r="AF36" i="263"/>
  <c r="AD36" i="263"/>
  <c r="AC36" i="263"/>
  <c r="AF45" i="263"/>
  <c r="AD45" i="263"/>
  <c r="AE45" i="263"/>
  <c r="AC45" i="263"/>
  <c r="H36" i="263"/>
  <c r="H37" i="263"/>
  <c r="C38" i="263"/>
  <c r="H39" i="263"/>
  <c r="C49" i="263"/>
  <c r="C47" i="263"/>
  <c r="H48" i="263"/>
  <c r="H49" i="263"/>
  <c r="AE47" i="263"/>
  <c r="AF47" i="263"/>
  <c r="AD47" i="263"/>
  <c r="AC47" i="263"/>
  <c r="AF56" i="263"/>
  <c r="AD56" i="263"/>
  <c r="AE56" i="263"/>
  <c r="AC56" i="263"/>
  <c r="AE59" i="263"/>
  <c r="AF59" i="263"/>
  <c r="AD59" i="263"/>
  <c r="AC59" i="263"/>
  <c r="C37" i="263"/>
  <c r="C50" i="263"/>
  <c r="C48" i="263"/>
  <c r="H50" i="263"/>
  <c r="H47" i="263"/>
  <c r="AF48" i="263"/>
  <c r="AD48" i="263"/>
  <c r="AE48" i="263"/>
  <c r="AC48" i="263"/>
  <c r="AE57" i="263"/>
  <c r="AF57" i="263"/>
  <c r="AD57" i="263"/>
  <c r="AC57" i="263"/>
  <c r="AF58" i="263"/>
  <c r="AD58" i="263"/>
  <c r="AE58" i="263"/>
  <c r="AC58" i="263"/>
  <c r="AD67" i="263"/>
  <c r="AC67" i="263"/>
  <c r="C58" i="263"/>
  <c r="H59" i="263"/>
  <c r="H61" i="263"/>
  <c r="C70" i="263"/>
  <c r="C72" i="263"/>
  <c r="N74" i="263"/>
  <c r="R74" i="263"/>
  <c r="V74" i="263"/>
  <c r="C59" i="263"/>
  <c r="C71" i="263"/>
  <c r="C69" i="263"/>
  <c r="AD68" i="263"/>
  <c r="AC68" i="263"/>
  <c r="M74" i="263"/>
  <c r="Q74" i="263"/>
  <c r="U74" i="263"/>
  <c r="H70" i="263"/>
  <c r="H71" i="263"/>
  <c r="P73" i="263"/>
  <c r="Z70" i="263" s="1"/>
  <c r="T73" i="263"/>
  <c r="AA70" i="263" s="1"/>
  <c r="AK70" i="263" s="1"/>
  <c r="X73" i="263"/>
  <c r="AB70" i="263" s="1"/>
  <c r="AL70" i="263" s="1"/>
  <c r="AW70" i="263" s="1"/>
  <c r="H69" i="263"/>
  <c r="O73" i="263"/>
  <c r="Z69" i="263" s="1"/>
  <c r="S73" i="263"/>
  <c r="AA69" i="263" s="1"/>
  <c r="AK69" i="263" s="1"/>
  <c r="W73" i="263"/>
  <c r="AB69" i="263" s="1"/>
  <c r="AL69" i="263" s="1"/>
  <c r="AW69" i="263" s="1"/>
  <c r="AF12" i="258"/>
  <c r="AD12" i="258"/>
  <c r="AE12" i="258"/>
  <c r="AC12" i="258"/>
  <c r="AC13" i="258"/>
  <c r="C16" i="258"/>
  <c r="C14" i="258"/>
  <c r="H17" i="258"/>
  <c r="H14" i="258"/>
  <c r="AE15" i="258"/>
  <c r="AF15" i="258"/>
  <c r="AD15" i="258"/>
  <c r="AC15" i="258"/>
  <c r="AE13" i="258"/>
  <c r="AF24" i="258"/>
  <c r="AD24" i="258"/>
  <c r="AE24" i="258"/>
  <c r="AC24" i="258"/>
  <c r="AE25" i="258"/>
  <c r="AF25" i="258"/>
  <c r="AD25" i="258"/>
  <c r="AC25" i="258"/>
  <c r="AE34" i="258"/>
  <c r="AF34" i="258"/>
  <c r="AD34" i="258"/>
  <c r="AC34" i="258"/>
  <c r="AE37" i="258"/>
  <c r="AF37" i="258"/>
  <c r="AD37" i="258"/>
  <c r="AC37" i="258"/>
  <c r="AE46" i="258"/>
  <c r="AF46" i="258"/>
  <c r="AD46" i="258"/>
  <c r="AC46" i="258"/>
  <c r="AF47" i="258"/>
  <c r="AD47" i="258"/>
  <c r="AE47" i="258"/>
  <c r="AC47" i="258"/>
  <c r="AE56" i="258"/>
  <c r="AF56" i="258"/>
  <c r="AD56" i="258"/>
  <c r="AE58" i="258"/>
  <c r="AF58" i="258"/>
  <c r="AD58" i="258"/>
  <c r="AC58" i="258"/>
  <c r="C15" i="258"/>
  <c r="C17" i="258"/>
  <c r="H16" i="258"/>
  <c r="H15" i="258"/>
  <c r="AE14" i="258"/>
  <c r="AF14" i="258"/>
  <c r="AD14" i="258"/>
  <c r="AC14" i="258"/>
  <c r="AD13" i="258"/>
  <c r="AF13" i="258"/>
  <c r="AF23" i="258"/>
  <c r="AD23" i="258"/>
  <c r="AE23" i="258"/>
  <c r="AC23" i="258"/>
  <c r="AE26" i="258"/>
  <c r="AF26" i="258"/>
  <c r="AD26" i="258"/>
  <c r="AC26" i="258"/>
  <c r="AE35" i="258"/>
  <c r="AF35" i="258"/>
  <c r="AD35" i="258"/>
  <c r="AC35" i="258"/>
  <c r="AE36" i="258"/>
  <c r="AF36" i="258"/>
  <c r="AD36" i="258"/>
  <c r="AC36" i="258"/>
  <c r="AF45" i="258"/>
  <c r="AD45" i="258"/>
  <c r="AE45" i="258"/>
  <c r="AC45" i="258"/>
  <c r="AE48" i="258"/>
  <c r="AF48" i="258"/>
  <c r="AD48" i="258"/>
  <c r="AC48" i="258"/>
  <c r="AF57" i="258"/>
  <c r="AD57" i="258"/>
  <c r="AE57" i="258"/>
  <c r="AC57" i="258"/>
  <c r="H25" i="258"/>
  <c r="H26" i="258"/>
  <c r="C27" i="258"/>
  <c r="C28" i="258"/>
  <c r="H36" i="258"/>
  <c r="H37" i="258"/>
  <c r="C38" i="258"/>
  <c r="H39" i="258"/>
  <c r="C47" i="258"/>
  <c r="H48" i="258"/>
  <c r="C50" i="258"/>
  <c r="C61" i="258"/>
  <c r="C59" i="258"/>
  <c r="H61" i="258"/>
  <c r="AE59" i="258"/>
  <c r="AF59" i="258"/>
  <c r="AD59" i="258"/>
  <c r="AC59" i="258"/>
  <c r="H58" i="258"/>
  <c r="AD68" i="258"/>
  <c r="AC68" i="258"/>
  <c r="N74" i="258"/>
  <c r="R74" i="258"/>
  <c r="V74" i="258"/>
  <c r="AE13" i="259"/>
  <c r="AF13" i="259"/>
  <c r="AD13" i="259"/>
  <c r="AC13" i="259"/>
  <c r="AE14" i="259"/>
  <c r="AF14" i="259"/>
  <c r="AD14" i="259"/>
  <c r="AC14" i="259"/>
  <c r="AF23" i="259"/>
  <c r="AD23" i="259"/>
  <c r="AE23" i="259"/>
  <c r="AC23" i="259"/>
  <c r="C37" i="258"/>
  <c r="H47" i="258"/>
  <c r="AC56" i="258"/>
  <c r="H60" i="258"/>
  <c r="H59" i="258"/>
  <c r="C58" i="258"/>
  <c r="AD67" i="258"/>
  <c r="AC67" i="258"/>
  <c r="M74" i="258"/>
  <c r="Q74" i="258"/>
  <c r="U74" i="258"/>
  <c r="AE12" i="259"/>
  <c r="AF12" i="259"/>
  <c r="AD12" i="259"/>
  <c r="AC12" i="259"/>
  <c r="AE15" i="259"/>
  <c r="AF15" i="259"/>
  <c r="AD15" i="259"/>
  <c r="AC15" i="259"/>
  <c r="AF24" i="259"/>
  <c r="AD24" i="259"/>
  <c r="AE24" i="259"/>
  <c r="AC24" i="259"/>
  <c r="H69" i="258"/>
  <c r="C70" i="258"/>
  <c r="C71" i="258"/>
  <c r="H72" i="258"/>
  <c r="O73" i="258"/>
  <c r="Z69" i="258" s="1"/>
  <c r="AN69" i="258" s="1"/>
  <c r="S73" i="258"/>
  <c r="AA69" i="258" s="1"/>
  <c r="AK69" i="258" s="1"/>
  <c r="W73" i="258"/>
  <c r="AB69" i="258" s="1"/>
  <c r="AL69" i="258" s="1"/>
  <c r="AW69" i="258" s="1"/>
  <c r="H14" i="259"/>
  <c r="H15" i="259"/>
  <c r="H16" i="259"/>
  <c r="C17" i="259"/>
  <c r="C25" i="259"/>
  <c r="C27" i="259"/>
  <c r="H28" i="259"/>
  <c r="H25" i="259"/>
  <c r="AE26" i="259"/>
  <c r="AF26" i="259"/>
  <c r="AD26" i="259"/>
  <c r="AC26" i="259"/>
  <c r="AE35" i="259"/>
  <c r="AF35" i="259"/>
  <c r="AD35" i="259"/>
  <c r="AC35" i="259"/>
  <c r="AE36" i="259"/>
  <c r="AF36" i="259"/>
  <c r="AD36" i="259"/>
  <c r="AC36" i="259"/>
  <c r="AF45" i="259"/>
  <c r="AD45" i="259"/>
  <c r="AE45" i="259"/>
  <c r="AC45" i="259"/>
  <c r="H70" i="258"/>
  <c r="P73" i="258"/>
  <c r="Z70" i="258" s="1"/>
  <c r="AN70" i="258" s="1"/>
  <c r="T73" i="258"/>
  <c r="AA70" i="258" s="1"/>
  <c r="AK70" i="258" s="1"/>
  <c r="X73" i="258"/>
  <c r="AB70" i="258" s="1"/>
  <c r="AL70" i="258" s="1"/>
  <c r="AW70" i="258" s="1"/>
  <c r="C14" i="259"/>
  <c r="C26" i="259"/>
  <c r="C28" i="259"/>
  <c r="H27" i="259"/>
  <c r="H26" i="259"/>
  <c r="AE25" i="259"/>
  <c r="AF25" i="259"/>
  <c r="AD25" i="259"/>
  <c r="AC25" i="259"/>
  <c r="AE34" i="259"/>
  <c r="AF34" i="259"/>
  <c r="AD34" i="259"/>
  <c r="AC34" i="259"/>
  <c r="AE37" i="259"/>
  <c r="AF37" i="259"/>
  <c r="AD37" i="259"/>
  <c r="AC37" i="259"/>
  <c r="AE46" i="259"/>
  <c r="AF46" i="259"/>
  <c r="AD46" i="259"/>
  <c r="AC46" i="259"/>
  <c r="H36" i="259"/>
  <c r="H37" i="259"/>
  <c r="C38" i="259"/>
  <c r="H39" i="259"/>
  <c r="C49" i="259"/>
  <c r="C47" i="259"/>
  <c r="H48" i="259"/>
  <c r="H49" i="259"/>
  <c r="AE47" i="259"/>
  <c r="AF47" i="259"/>
  <c r="AD47" i="259"/>
  <c r="AC47" i="259"/>
  <c r="AE57" i="259"/>
  <c r="AF57" i="259"/>
  <c r="AD57" i="259"/>
  <c r="AC57" i="259"/>
  <c r="AF58" i="259"/>
  <c r="AD58" i="259"/>
  <c r="AE58" i="259"/>
  <c r="AC58" i="259"/>
  <c r="AD68" i="259"/>
  <c r="AC68" i="259"/>
  <c r="C37" i="259"/>
  <c r="C50" i="259"/>
  <c r="C48" i="259"/>
  <c r="H50" i="259"/>
  <c r="H47" i="259"/>
  <c r="AF48" i="259"/>
  <c r="AD48" i="259"/>
  <c r="AE48" i="259"/>
  <c r="AC48" i="259"/>
  <c r="AF56" i="259"/>
  <c r="AD56" i="259"/>
  <c r="AE56" i="259"/>
  <c r="AC56" i="259"/>
  <c r="AE59" i="259"/>
  <c r="AF59" i="259"/>
  <c r="AD59" i="259"/>
  <c r="AC59" i="259"/>
  <c r="AD67" i="259"/>
  <c r="AC67" i="259"/>
  <c r="C58" i="259"/>
  <c r="H59" i="259"/>
  <c r="H61" i="259"/>
  <c r="C72" i="259"/>
  <c r="C70" i="259"/>
  <c r="H72" i="259"/>
  <c r="H69" i="259"/>
  <c r="P73" i="259"/>
  <c r="Z70" i="259" s="1"/>
  <c r="AO70" i="259" s="1"/>
  <c r="T73" i="259"/>
  <c r="AA70" i="259" s="1"/>
  <c r="AK70" i="259" s="1"/>
  <c r="X73" i="259"/>
  <c r="AB70" i="259" s="1"/>
  <c r="AL70" i="259" s="1"/>
  <c r="AW70" i="259" s="1"/>
  <c r="N74" i="259"/>
  <c r="R74" i="259"/>
  <c r="V74" i="259"/>
  <c r="C59" i="259"/>
  <c r="C69" i="259"/>
  <c r="C71" i="259"/>
  <c r="H71" i="259"/>
  <c r="H70" i="259"/>
  <c r="O73" i="259"/>
  <c r="Z69" i="259" s="1"/>
  <c r="S73" i="259"/>
  <c r="AA69" i="259" s="1"/>
  <c r="AK69" i="259" s="1"/>
  <c r="W73" i="259"/>
  <c r="AB69" i="259" s="1"/>
  <c r="AL69" i="259" s="1"/>
  <c r="AW69" i="259" s="1"/>
  <c r="M74" i="259"/>
  <c r="Q74" i="259"/>
  <c r="U74" i="259"/>
  <c r="AE13" i="257"/>
  <c r="AF13" i="257"/>
  <c r="AD13" i="257"/>
  <c r="AC13" i="257"/>
  <c r="AE14" i="257"/>
  <c r="AF14" i="257"/>
  <c r="AD14" i="257"/>
  <c r="AC14" i="257"/>
  <c r="AF23" i="257"/>
  <c r="AD23" i="257"/>
  <c r="AE23" i="257"/>
  <c r="AC23" i="257"/>
  <c r="AE12" i="257"/>
  <c r="AF12" i="257"/>
  <c r="AD12" i="257"/>
  <c r="AC12" i="257"/>
  <c r="AE15" i="257"/>
  <c r="AF15" i="257"/>
  <c r="AD15" i="257"/>
  <c r="AC15" i="257"/>
  <c r="AF24" i="257"/>
  <c r="AD24" i="257"/>
  <c r="AE24" i="257"/>
  <c r="AC24" i="257"/>
  <c r="H14" i="257"/>
  <c r="H15" i="257"/>
  <c r="H16" i="257"/>
  <c r="C17" i="257"/>
  <c r="C25" i="257"/>
  <c r="C27" i="257"/>
  <c r="H28" i="257"/>
  <c r="H25" i="257"/>
  <c r="AE26" i="257"/>
  <c r="AF26" i="257"/>
  <c r="AD26" i="257"/>
  <c r="AC26" i="257"/>
  <c r="AE35" i="257"/>
  <c r="AF35" i="257"/>
  <c r="AD35" i="257"/>
  <c r="AC35" i="257"/>
  <c r="AE36" i="257"/>
  <c r="AF36" i="257"/>
  <c r="AD36" i="257"/>
  <c r="AC36" i="257"/>
  <c r="AF45" i="257"/>
  <c r="AD45" i="257"/>
  <c r="AE45" i="257"/>
  <c r="AC45" i="257"/>
  <c r="C14" i="257"/>
  <c r="C26" i="257"/>
  <c r="C28" i="257"/>
  <c r="H27" i="257"/>
  <c r="H26" i="257"/>
  <c r="AE25" i="257"/>
  <c r="AF25" i="257"/>
  <c r="AD25" i="257"/>
  <c r="AC25" i="257"/>
  <c r="AE34" i="257"/>
  <c r="AF34" i="257"/>
  <c r="AD34" i="257"/>
  <c r="AC34" i="257"/>
  <c r="AE37" i="257"/>
  <c r="AF37" i="257"/>
  <c r="AD37" i="257"/>
  <c r="AC37" i="257"/>
  <c r="AE46" i="257"/>
  <c r="AF46" i="257"/>
  <c r="AD46" i="257"/>
  <c r="AC46" i="257"/>
  <c r="AC47" i="257"/>
  <c r="H36" i="257"/>
  <c r="H37" i="257"/>
  <c r="C38" i="257"/>
  <c r="H39" i="257"/>
  <c r="H48" i="257"/>
  <c r="H49" i="257"/>
  <c r="AF47" i="257"/>
  <c r="AD47" i="257"/>
  <c r="C47" i="257"/>
  <c r="AE57" i="257"/>
  <c r="AF57" i="257"/>
  <c r="AD57" i="257"/>
  <c r="AC57" i="257"/>
  <c r="AF58" i="257"/>
  <c r="AD58" i="257"/>
  <c r="AE58" i="257"/>
  <c r="AC58" i="257"/>
  <c r="AD68" i="257"/>
  <c r="AC68" i="257"/>
  <c r="C37" i="257"/>
  <c r="C50" i="257"/>
  <c r="C48" i="257"/>
  <c r="AF48" i="257"/>
  <c r="AD48" i="257"/>
  <c r="AE48" i="257"/>
  <c r="AC48" i="257"/>
  <c r="H47" i="257"/>
  <c r="AE47" i="257"/>
  <c r="AF56" i="257"/>
  <c r="AD56" i="257"/>
  <c r="AE56" i="257"/>
  <c r="AC56" i="257"/>
  <c r="AE59" i="257"/>
  <c r="AF59" i="257"/>
  <c r="AD59" i="257"/>
  <c r="AC59" i="257"/>
  <c r="AD67" i="257"/>
  <c r="AC67" i="257"/>
  <c r="C58" i="257"/>
  <c r="H59" i="257"/>
  <c r="H61" i="257"/>
  <c r="C72" i="257"/>
  <c r="C70" i="257"/>
  <c r="H72" i="257"/>
  <c r="H69" i="257"/>
  <c r="P73" i="257"/>
  <c r="Z70" i="257" s="1"/>
  <c r="AO70" i="257" s="1"/>
  <c r="T73" i="257"/>
  <c r="AA70" i="257" s="1"/>
  <c r="AK70" i="257" s="1"/>
  <c r="X73" i="257"/>
  <c r="AB70" i="257" s="1"/>
  <c r="AL70" i="257" s="1"/>
  <c r="AW70" i="257" s="1"/>
  <c r="N74" i="257"/>
  <c r="R74" i="257"/>
  <c r="V74" i="257"/>
  <c r="C59" i="257"/>
  <c r="C69" i="257"/>
  <c r="C71" i="257"/>
  <c r="H71" i="257"/>
  <c r="H70" i="257"/>
  <c r="O73" i="257"/>
  <c r="Z69" i="257" s="1"/>
  <c r="S73" i="257"/>
  <c r="AA69" i="257" s="1"/>
  <c r="AK69" i="257" s="1"/>
  <c r="W73" i="257"/>
  <c r="AB69" i="257" s="1"/>
  <c r="AL69" i="257" s="1"/>
  <c r="AW69" i="257" s="1"/>
  <c r="M74" i="257"/>
  <c r="Q74" i="257"/>
  <c r="U74" i="257"/>
  <c r="BP67" i="250"/>
  <c r="BP71" i="250"/>
  <c r="BP69" i="250"/>
  <c r="BP57" i="250"/>
  <c r="BP59" i="250"/>
  <c r="BP56" i="250"/>
  <c r="BP58" i="250"/>
  <c r="BP45" i="250"/>
  <c r="P51" i="250"/>
  <c r="Z48" i="250" s="1"/>
  <c r="AO48" i="250" s="1"/>
  <c r="T51" i="250"/>
  <c r="AA48" i="250" s="1"/>
  <c r="AK48" i="250" s="1"/>
  <c r="BP49" i="250"/>
  <c r="BP47" i="250"/>
  <c r="BP34" i="250"/>
  <c r="BP36" i="250"/>
  <c r="BP38" i="250"/>
  <c r="BP24" i="250"/>
  <c r="BP26" i="250"/>
  <c r="BP15" i="250"/>
  <c r="BP17" i="250"/>
  <c r="BP12" i="250"/>
  <c r="BP14" i="250"/>
  <c r="AF13" i="250"/>
  <c r="AD13" i="250"/>
  <c r="AE13" i="250"/>
  <c r="AC13" i="250"/>
  <c r="AF14" i="250"/>
  <c r="AD14" i="250"/>
  <c r="AE14" i="250"/>
  <c r="AC14" i="250"/>
  <c r="AE24" i="250"/>
  <c r="AF24" i="250"/>
  <c r="AD24" i="250"/>
  <c r="AC24" i="250"/>
  <c r="AF25" i="250"/>
  <c r="AD25" i="250"/>
  <c r="AE25" i="250"/>
  <c r="AC25" i="250"/>
  <c r="AF12" i="250"/>
  <c r="AD12" i="250"/>
  <c r="AE12" i="250"/>
  <c r="AC12" i="250"/>
  <c r="AF15" i="250"/>
  <c r="AD15" i="250"/>
  <c r="AE15" i="250"/>
  <c r="AC15" i="250"/>
  <c r="AE23" i="250"/>
  <c r="AF23" i="250"/>
  <c r="AD23" i="250"/>
  <c r="AC23" i="250"/>
  <c r="AF26" i="250"/>
  <c r="AD26" i="250"/>
  <c r="AE26" i="250"/>
  <c r="AC26" i="250"/>
  <c r="C14" i="250"/>
  <c r="C15" i="250"/>
  <c r="H17" i="250"/>
  <c r="C25" i="250"/>
  <c r="C26" i="250"/>
  <c r="AE35" i="250"/>
  <c r="AF35" i="250"/>
  <c r="AD35" i="250"/>
  <c r="AC35" i="250"/>
  <c r="AE36" i="250"/>
  <c r="AF36" i="250"/>
  <c r="AD36" i="250"/>
  <c r="AC36" i="250"/>
  <c r="AE46" i="250"/>
  <c r="AF46" i="250"/>
  <c r="AD46" i="250"/>
  <c r="AC46" i="250"/>
  <c r="AF47" i="250"/>
  <c r="AD47" i="250"/>
  <c r="AE47" i="250"/>
  <c r="AC47" i="250"/>
  <c r="H15" i="250"/>
  <c r="H25" i="250"/>
  <c r="H26" i="250"/>
  <c r="AE34" i="250"/>
  <c r="AF34" i="250"/>
  <c r="AD34" i="250"/>
  <c r="AC34" i="250"/>
  <c r="AE37" i="250"/>
  <c r="AF37" i="250"/>
  <c r="AD37" i="250"/>
  <c r="AC37" i="250"/>
  <c r="AF45" i="250"/>
  <c r="AD45" i="250"/>
  <c r="AE45" i="250"/>
  <c r="AC45" i="250"/>
  <c r="AE48" i="250"/>
  <c r="AF48" i="250"/>
  <c r="AD48" i="250"/>
  <c r="AC48" i="250"/>
  <c r="H36" i="250"/>
  <c r="H37" i="250"/>
  <c r="C38" i="250"/>
  <c r="H39" i="250"/>
  <c r="C47" i="250"/>
  <c r="H48" i="250"/>
  <c r="AE57" i="250"/>
  <c r="AF57" i="250"/>
  <c r="AD57" i="250"/>
  <c r="AC57" i="250"/>
  <c r="AF58" i="250"/>
  <c r="AD58" i="250"/>
  <c r="AE58" i="250"/>
  <c r="AC58" i="250"/>
  <c r="AD67" i="250"/>
  <c r="AC67" i="250"/>
  <c r="C37" i="250"/>
  <c r="H47" i="250"/>
  <c r="C48" i="250"/>
  <c r="AF56" i="250"/>
  <c r="AD56" i="250"/>
  <c r="AE56" i="250"/>
  <c r="AC56" i="250"/>
  <c r="AE59" i="250"/>
  <c r="AF59" i="250"/>
  <c r="AD59" i="250"/>
  <c r="AC59" i="250"/>
  <c r="AD68" i="250"/>
  <c r="AC68" i="250"/>
  <c r="C58" i="250"/>
  <c r="H59" i="250"/>
  <c r="H61" i="250"/>
  <c r="P73" i="250"/>
  <c r="Z70" i="250" s="1"/>
  <c r="T73" i="250"/>
  <c r="AA70" i="250" s="1"/>
  <c r="AK70" i="250" s="1"/>
  <c r="X73" i="250"/>
  <c r="AB70" i="250" s="1"/>
  <c r="AL70" i="250" s="1"/>
  <c r="AW70" i="250" s="1"/>
  <c r="H69" i="250"/>
  <c r="M74" i="250"/>
  <c r="Q74" i="250"/>
  <c r="U74" i="250"/>
  <c r="C70" i="250"/>
  <c r="C59" i="250"/>
  <c r="O73" i="250"/>
  <c r="Z69" i="250" s="1"/>
  <c r="S73" i="250"/>
  <c r="AA69" i="250" s="1"/>
  <c r="AK69" i="250" s="1"/>
  <c r="W73" i="250"/>
  <c r="AB69" i="250" s="1"/>
  <c r="AL69" i="250" s="1"/>
  <c r="AW69" i="250" s="1"/>
  <c r="C69" i="250"/>
  <c r="H70" i="250"/>
  <c r="N74" i="250"/>
  <c r="R74" i="250"/>
  <c r="V74" i="250"/>
  <c r="C7" i="30"/>
  <c r="AF67" i="278" l="1"/>
  <c r="AJ70" i="278"/>
  <c r="AU70" i="278" s="1"/>
  <c r="AV69" i="278"/>
  <c r="AM69" i="278"/>
  <c r="AQ56" i="278"/>
  <c r="AQ57" i="278"/>
  <c r="AH56" i="278"/>
  <c r="AG61" i="278"/>
  <c r="AN57" i="278"/>
  <c r="AN58" i="278"/>
  <c r="AP45" i="278"/>
  <c r="AQ34" i="278"/>
  <c r="AQ35" i="278"/>
  <c r="AG39" i="278"/>
  <c r="AH34" i="278"/>
  <c r="AN36" i="278"/>
  <c r="AN37" i="278"/>
  <c r="AP23" i="278"/>
  <c r="AQ12" i="278"/>
  <c r="AQ13" i="278"/>
  <c r="AH12" i="278"/>
  <c r="AG17" i="278"/>
  <c r="AN13" i="278"/>
  <c r="AN14" i="278"/>
  <c r="AN70" i="278"/>
  <c r="AH58" i="278"/>
  <c r="AP59" i="278"/>
  <c r="AH48" i="278"/>
  <c r="AQ45" i="278"/>
  <c r="AQ46" i="278"/>
  <c r="AG50" i="278"/>
  <c r="AH45" i="278"/>
  <c r="AN47" i="278"/>
  <c r="AN48" i="278"/>
  <c r="AH36" i="278"/>
  <c r="AP37" i="278"/>
  <c r="AH26" i="278"/>
  <c r="AQ23" i="278"/>
  <c r="AQ24" i="278"/>
  <c r="AG28" i="278"/>
  <c r="AH23" i="278"/>
  <c r="AN25" i="278"/>
  <c r="AN26" i="278"/>
  <c r="AH14" i="278"/>
  <c r="AP15" i="278"/>
  <c r="AO14" i="278"/>
  <c r="AV70" i="278"/>
  <c r="AM70" i="278"/>
  <c r="AG70" i="278" s="1"/>
  <c r="AE67" i="278"/>
  <c r="AJ69" i="278"/>
  <c r="AU69" i="278" s="1"/>
  <c r="AO69" i="278"/>
  <c r="AO71" i="278" s="1"/>
  <c r="AR68" i="278" s="1"/>
  <c r="AO70" i="278"/>
  <c r="AQ58" i="278"/>
  <c r="AN59" i="278"/>
  <c r="AP48" i="278"/>
  <c r="AH46" i="278"/>
  <c r="AO47" i="278"/>
  <c r="AO49" i="278" s="1"/>
  <c r="AR46" i="278" s="1"/>
  <c r="AP46" i="278"/>
  <c r="AQ36" i="278"/>
  <c r="AN35" i="278"/>
  <c r="AN38" i="278" s="1"/>
  <c r="AR34" i="278" s="1"/>
  <c r="AP26" i="278"/>
  <c r="AH24" i="278"/>
  <c r="AO25" i="278"/>
  <c r="AO27" i="278" s="1"/>
  <c r="AR24" i="278" s="1"/>
  <c r="AP24" i="278"/>
  <c r="AQ14" i="278"/>
  <c r="AN15" i="278"/>
  <c r="AN68" i="278"/>
  <c r="AN71" i="278" s="1"/>
  <c r="AR67" i="278" s="1"/>
  <c r="AP56" i="278"/>
  <c r="AP60" i="278" s="1"/>
  <c r="AR58" i="278" s="1"/>
  <c r="AH57" i="278"/>
  <c r="AO58" i="278"/>
  <c r="AO60" i="278" s="1"/>
  <c r="AR57" i="278" s="1"/>
  <c r="AP57" i="278"/>
  <c r="AQ47" i="278"/>
  <c r="AN46" i="278"/>
  <c r="AN49" i="278" s="1"/>
  <c r="AR45" i="278" s="1"/>
  <c r="AP34" i="278"/>
  <c r="AH35" i="278"/>
  <c r="AP35" i="278"/>
  <c r="AO34" i="278"/>
  <c r="AO38" i="278" s="1"/>
  <c r="AR35" i="278" s="1"/>
  <c r="AQ25" i="278"/>
  <c r="AN27" i="278"/>
  <c r="AR23" i="278" s="1"/>
  <c r="AH13" i="278"/>
  <c r="AP13" i="278"/>
  <c r="AP16" i="278" s="1"/>
  <c r="AR14" i="278" s="1"/>
  <c r="AO12" i="278"/>
  <c r="AO16" i="278" s="1"/>
  <c r="AR13" i="278" s="1"/>
  <c r="AJ69" i="267"/>
  <c r="AU69" i="267" s="1"/>
  <c r="AF67" i="267"/>
  <c r="AJ70" i="267"/>
  <c r="AU70" i="267" s="1"/>
  <c r="AV58" i="267"/>
  <c r="AM58" i="267"/>
  <c r="AO56" i="267"/>
  <c r="AV48" i="267"/>
  <c r="AM48" i="267"/>
  <c r="AN47" i="267"/>
  <c r="AN48" i="267"/>
  <c r="AJ36" i="267"/>
  <c r="AU36" i="267" s="1"/>
  <c r="AO36" i="267"/>
  <c r="AJ26" i="267"/>
  <c r="AU26" i="267" s="1"/>
  <c r="AV14" i="267"/>
  <c r="AM14" i="267"/>
  <c r="AO15" i="267"/>
  <c r="AO14" i="267"/>
  <c r="AO70" i="267"/>
  <c r="AQ56" i="267"/>
  <c r="AQ57" i="267"/>
  <c r="AN59" i="267"/>
  <c r="AP45" i="267"/>
  <c r="AP46" i="267"/>
  <c r="AQ34" i="267"/>
  <c r="AQ35" i="267"/>
  <c r="AN35" i="267"/>
  <c r="AN36" i="267"/>
  <c r="AP26" i="267"/>
  <c r="AO26" i="267"/>
  <c r="AQ12" i="267"/>
  <c r="AQ13" i="267"/>
  <c r="AN15" i="267"/>
  <c r="AV69" i="267"/>
  <c r="AM69" i="267"/>
  <c r="AG69" i="267" s="1"/>
  <c r="AV70" i="267"/>
  <c r="AM70" i="267"/>
  <c r="AG70" i="267" s="1"/>
  <c r="AH70" i="267" s="1"/>
  <c r="AG67" i="267"/>
  <c r="AN69" i="267"/>
  <c r="AN70" i="267"/>
  <c r="AJ58" i="267"/>
  <c r="AU58" i="267" s="1"/>
  <c r="AO58" i="267"/>
  <c r="AO59" i="267"/>
  <c r="AJ48" i="267"/>
  <c r="AU48" i="267" s="1"/>
  <c r="AN46" i="267"/>
  <c r="AN49" i="267" s="1"/>
  <c r="AR45" i="267" s="1"/>
  <c r="AV36" i="267"/>
  <c r="AM36" i="267"/>
  <c r="AG36" i="267" s="1"/>
  <c r="AH36" i="267" s="1"/>
  <c r="AH35" i="267"/>
  <c r="AO34" i="267"/>
  <c r="AO38" i="267" s="1"/>
  <c r="AR35" i="267" s="1"/>
  <c r="AO37" i="267"/>
  <c r="AV26" i="267"/>
  <c r="AM26" i="267"/>
  <c r="AG26" i="267" s="1"/>
  <c r="AG23" i="267"/>
  <c r="AH25" i="267" s="1"/>
  <c r="AJ14" i="267"/>
  <c r="AU14" i="267" s="1"/>
  <c r="AO12" i="267"/>
  <c r="AO16" i="267" s="1"/>
  <c r="AR13" i="267" s="1"/>
  <c r="AH68" i="267"/>
  <c r="AO69" i="267"/>
  <c r="AO71" i="267" s="1"/>
  <c r="AR68" i="267" s="1"/>
  <c r="AP68" i="267"/>
  <c r="AQ58" i="267"/>
  <c r="AN57" i="267"/>
  <c r="AN60" i="267" s="1"/>
  <c r="AR56" i="267" s="1"/>
  <c r="AP48" i="267"/>
  <c r="AO47" i="267"/>
  <c r="AO49" i="267" s="1"/>
  <c r="AR46" i="267" s="1"/>
  <c r="AO48" i="267"/>
  <c r="AQ36" i="267"/>
  <c r="AN37" i="267"/>
  <c r="AP23" i="267"/>
  <c r="AH24" i="267"/>
  <c r="AO23" i="267"/>
  <c r="AO27" i="267" s="1"/>
  <c r="AR24" i="267" s="1"/>
  <c r="AP24" i="267"/>
  <c r="AQ14" i="267"/>
  <c r="AN13" i="267"/>
  <c r="AN16" i="267" s="1"/>
  <c r="AR12" i="267" s="1"/>
  <c r="AF68" i="284"/>
  <c r="AJ70" i="284"/>
  <c r="AU70" i="284" s="1"/>
  <c r="AO69" i="284"/>
  <c r="AO70" i="284"/>
  <c r="AQ56" i="284"/>
  <c r="AQ57" i="284"/>
  <c r="AG61" i="284"/>
  <c r="AH56" i="284"/>
  <c r="AN58" i="284"/>
  <c r="AN59" i="284"/>
  <c r="AP45" i="284"/>
  <c r="AQ35" i="284"/>
  <c r="AQ36" i="284"/>
  <c r="AG39" i="284"/>
  <c r="AH34" i="284"/>
  <c r="AN35" i="284"/>
  <c r="AN36" i="284"/>
  <c r="AP26" i="284"/>
  <c r="AP24" i="284"/>
  <c r="AQ12" i="284"/>
  <c r="AQ13" i="284"/>
  <c r="AH12" i="284"/>
  <c r="AG17" i="284"/>
  <c r="AN13" i="284"/>
  <c r="AN14" i="284"/>
  <c r="AN70" i="284"/>
  <c r="AH58" i="284"/>
  <c r="AP59" i="284"/>
  <c r="AH48" i="284"/>
  <c r="AQ45" i="284"/>
  <c r="AQ46" i="284"/>
  <c r="AG50" i="284"/>
  <c r="AH45" i="284"/>
  <c r="AN47" i="284"/>
  <c r="AN48" i="284"/>
  <c r="AH36" i="284"/>
  <c r="AP34" i="284"/>
  <c r="AP35" i="284"/>
  <c r="AH26" i="284"/>
  <c r="AQ24" i="284"/>
  <c r="AQ25" i="284"/>
  <c r="AG28" i="284"/>
  <c r="AH23" i="284"/>
  <c r="AN25" i="284"/>
  <c r="AN26" i="284"/>
  <c r="AH14" i="284"/>
  <c r="AP15" i="284"/>
  <c r="AO14" i="284"/>
  <c r="AV70" i="284"/>
  <c r="AM70" i="284"/>
  <c r="AG70" i="284" s="1"/>
  <c r="AQ69" i="284" s="1"/>
  <c r="AV69" i="284"/>
  <c r="AM69" i="284"/>
  <c r="AG69" i="284" s="1"/>
  <c r="AH69" i="284" s="1"/>
  <c r="AJ69" i="284"/>
  <c r="AU69" i="284" s="1"/>
  <c r="AP70" i="284"/>
  <c r="AH68" i="284"/>
  <c r="AO67" i="284"/>
  <c r="AO71" i="284" s="1"/>
  <c r="AR68" i="284" s="1"/>
  <c r="AP68" i="284"/>
  <c r="AQ58" i="284"/>
  <c r="AN57" i="284"/>
  <c r="AN60" i="284" s="1"/>
  <c r="AR56" i="284" s="1"/>
  <c r="AP48" i="284"/>
  <c r="AH46" i="284"/>
  <c r="AO45" i="284"/>
  <c r="AO49" i="284" s="1"/>
  <c r="AR46" i="284" s="1"/>
  <c r="AP46" i="284"/>
  <c r="AQ34" i="284"/>
  <c r="AQ38" i="284" s="1"/>
  <c r="AR37" i="284" s="1"/>
  <c r="AN37" i="284"/>
  <c r="AP23" i="284"/>
  <c r="AP27" i="284" s="1"/>
  <c r="AR25" i="284" s="1"/>
  <c r="AH24" i="284"/>
  <c r="AO26" i="284"/>
  <c r="AO23" i="284"/>
  <c r="AQ14" i="284"/>
  <c r="AN15" i="284"/>
  <c r="AN68" i="284"/>
  <c r="AN71" i="284" s="1"/>
  <c r="AR67" i="284" s="1"/>
  <c r="AP56" i="284"/>
  <c r="AH57" i="284"/>
  <c r="AP57" i="284"/>
  <c r="AO56" i="284"/>
  <c r="AO60" i="284" s="1"/>
  <c r="AR57" i="284" s="1"/>
  <c r="AQ47" i="284"/>
  <c r="AN46" i="284"/>
  <c r="AN49" i="284" s="1"/>
  <c r="AR45" i="284" s="1"/>
  <c r="AP37" i="284"/>
  <c r="AH35" i="284"/>
  <c r="AO37" i="284"/>
  <c r="AO34" i="284"/>
  <c r="AO38" i="284" s="1"/>
  <c r="AR35" i="284" s="1"/>
  <c r="AQ23" i="284"/>
  <c r="AQ27" i="284" s="1"/>
  <c r="AR26" i="284" s="1"/>
  <c r="AN24" i="284"/>
  <c r="AN27" i="284" s="1"/>
  <c r="AR23" i="284" s="1"/>
  <c r="AH13" i="284"/>
  <c r="AP13" i="284"/>
  <c r="AP16" i="284" s="1"/>
  <c r="AR14" i="284" s="1"/>
  <c r="AO12" i="284"/>
  <c r="AO16" i="284" s="1"/>
  <c r="AR13" i="284" s="1"/>
  <c r="AJ70" i="250"/>
  <c r="AU70" i="250" s="1"/>
  <c r="AV48" i="250"/>
  <c r="AM48" i="250"/>
  <c r="AP59" i="250"/>
  <c r="AP45" i="250"/>
  <c r="AP37" i="250"/>
  <c r="AP35" i="250"/>
  <c r="AP26" i="250"/>
  <c r="AP24" i="250"/>
  <c r="AP12" i="250"/>
  <c r="AP16" i="250" s="1"/>
  <c r="AR14" i="250" s="1"/>
  <c r="AP13" i="250"/>
  <c r="AV69" i="250"/>
  <c r="AM69" i="250"/>
  <c r="AJ69" i="250"/>
  <c r="AU69" i="250" s="1"/>
  <c r="AV70" i="250"/>
  <c r="AM70" i="250"/>
  <c r="AG70" i="250" s="1"/>
  <c r="AQ68" i="250" s="1"/>
  <c r="AJ48" i="250"/>
  <c r="AG67" i="250"/>
  <c r="AN69" i="250"/>
  <c r="AN70" i="250"/>
  <c r="AG59" i="250"/>
  <c r="AG56" i="250"/>
  <c r="AG45" i="250"/>
  <c r="AN48" i="250" s="1"/>
  <c r="AG37" i="250"/>
  <c r="AG34" i="250"/>
  <c r="AG26" i="250"/>
  <c r="AG23" i="250"/>
  <c r="AG15" i="250"/>
  <c r="AG12" i="250"/>
  <c r="AO69" i="250"/>
  <c r="AO71" i="250" s="1"/>
  <c r="AR68" i="250" s="1"/>
  <c r="AO70" i="250"/>
  <c r="AP56" i="250"/>
  <c r="AH57" i="250"/>
  <c r="AO58" i="250"/>
  <c r="AO60" i="250" s="1"/>
  <c r="AR57" i="250" s="1"/>
  <c r="AP57" i="250"/>
  <c r="AP48" i="250"/>
  <c r="AO47" i="250"/>
  <c r="AO49" i="250" s="1"/>
  <c r="AR46" i="250" s="1"/>
  <c r="AP46" i="250"/>
  <c r="AP34" i="250"/>
  <c r="AP38" i="250" s="1"/>
  <c r="AR36" i="250" s="1"/>
  <c r="AH35" i="250"/>
  <c r="AO37" i="250"/>
  <c r="AO36" i="250"/>
  <c r="AO38" i="250" s="1"/>
  <c r="AR35" i="250" s="1"/>
  <c r="AP23" i="250"/>
  <c r="AP27" i="250" s="1"/>
  <c r="AR25" i="250" s="1"/>
  <c r="AH24" i="250"/>
  <c r="AO26" i="250"/>
  <c r="AO25" i="250"/>
  <c r="AO27" i="250" s="1"/>
  <c r="AR24" i="250" s="1"/>
  <c r="AH13" i="250"/>
  <c r="AO14" i="250"/>
  <c r="AO16" i="250" s="1"/>
  <c r="AR13" i="250" s="1"/>
  <c r="AO15" i="250"/>
  <c r="AV70" i="271"/>
  <c r="AM70" i="271"/>
  <c r="AF67" i="271"/>
  <c r="AJ70" i="271"/>
  <c r="AU70" i="271" s="1"/>
  <c r="AV69" i="271"/>
  <c r="AM69" i="271"/>
  <c r="AO58" i="271"/>
  <c r="AU48" i="271"/>
  <c r="AG48" i="271"/>
  <c r="AU45" i="271"/>
  <c r="AG45" i="271"/>
  <c r="AO36" i="271"/>
  <c r="AO37" i="271"/>
  <c r="AO14" i="271"/>
  <c r="AO70" i="271"/>
  <c r="AH59" i="271"/>
  <c r="AQ56" i="271"/>
  <c r="AQ57" i="271"/>
  <c r="AG61" i="271"/>
  <c r="AH56" i="271"/>
  <c r="AN58" i="271"/>
  <c r="AN59" i="271"/>
  <c r="AU47" i="271"/>
  <c r="AG47" i="271"/>
  <c r="AH37" i="271"/>
  <c r="AQ34" i="271"/>
  <c r="AQ35" i="271"/>
  <c r="AG39" i="271"/>
  <c r="AH34" i="271"/>
  <c r="AN35" i="271"/>
  <c r="AN36" i="271"/>
  <c r="AP26" i="271"/>
  <c r="AP24" i="271"/>
  <c r="AH15" i="271"/>
  <c r="AQ13" i="271"/>
  <c r="AQ14" i="271"/>
  <c r="AH12" i="271"/>
  <c r="AG17" i="271"/>
  <c r="AN13" i="271"/>
  <c r="AN14" i="271"/>
  <c r="X74" i="271"/>
  <c r="T74" i="271"/>
  <c r="P74" i="271"/>
  <c r="AJ69" i="271"/>
  <c r="AU69" i="271" s="1"/>
  <c r="AG67" i="271"/>
  <c r="AN69" i="271"/>
  <c r="AH58" i="271"/>
  <c r="AP56" i="271"/>
  <c r="AP60" i="271" s="1"/>
  <c r="AR58" i="271" s="1"/>
  <c r="AO56" i="271"/>
  <c r="AO59" i="271"/>
  <c r="AH36" i="271"/>
  <c r="AP34" i="271"/>
  <c r="AO34" i="271"/>
  <c r="AO38" i="271" s="1"/>
  <c r="AR35" i="271" s="1"/>
  <c r="AP35" i="271"/>
  <c r="AG26" i="271"/>
  <c r="AG23" i="271"/>
  <c r="AH14" i="271"/>
  <c r="AP15" i="271"/>
  <c r="AP16" i="271" s="1"/>
  <c r="AR14" i="271" s="1"/>
  <c r="AO15" i="271"/>
  <c r="AO12" i="271"/>
  <c r="AO16" i="271" s="1"/>
  <c r="AR13" i="271" s="1"/>
  <c r="AO67" i="271"/>
  <c r="AO71" i="271" s="1"/>
  <c r="AR68" i="271" s="1"/>
  <c r="AQ58" i="271"/>
  <c r="AN57" i="271"/>
  <c r="AN60" i="271" s="1"/>
  <c r="AR56" i="271" s="1"/>
  <c r="AU46" i="271"/>
  <c r="AG46" i="271"/>
  <c r="AQ36" i="271"/>
  <c r="AN37" i="271"/>
  <c r="AP23" i="271"/>
  <c r="AP27" i="271" s="1"/>
  <c r="AR25" i="271" s="1"/>
  <c r="AH24" i="271"/>
  <c r="AO26" i="271"/>
  <c r="AO25" i="271"/>
  <c r="AO27" i="271" s="1"/>
  <c r="AR24" i="271" s="1"/>
  <c r="AQ12" i="271"/>
  <c r="AQ16" i="271" s="1"/>
  <c r="AR15" i="271" s="1"/>
  <c r="AN15" i="271"/>
  <c r="AV69" i="272"/>
  <c r="AM69" i="272"/>
  <c r="AV70" i="272"/>
  <c r="AM70" i="272"/>
  <c r="AO70" i="272"/>
  <c r="AQ56" i="272"/>
  <c r="AQ57" i="272"/>
  <c r="AH56" i="272"/>
  <c r="AG61" i="272"/>
  <c r="AN57" i="272"/>
  <c r="AN58" i="272"/>
  <c r="AP45" i="272"/>
  <c r="AQ34" i="272"/>
  <c r="AQ35" i="272"/>
  <c r="AG39" i="272"/>
  <c r="AH34" i="272"/>
  <c r="AN36" i="272"/>
  <c r="AN37" i="272"/>
  <c r="AP23" i="272"/>
  <c r="AQ12" i="272"/>
  <c r="AQ13" i="272"/>
  <c r="AH12" i="272"/>
  <c r="AG17" i="272"/>
  <c r="AN13" i="272"/>
  <c r="AN14" i="272"/>
  <c r="AH58" i="272"/>
  <c r="AP59" i="272"/>
  <c r="AH48" i="272"/>
  <c r="AQ45" i="272"/>
  <c r="AQ46" i="272"/>
  <c r="AG50" i="272"/>
  <c r="AH45" i="272"/>
  <c r="AN47" i="272"/>
  <c r="AN48" i="272"/>
  <c r="AH36" i="272"/>
  <c r="AP37" i="272"/>
  <c r="AH26" i="272"/>
  <c r="AQ23" i="272"/>
  <c r="AQ24" i="272"/>
  <c r="AG28" i="272"/>
  <c r="AH23" i="272"/>
  <c r="AN25" i="272"/>
  <c r="AN26" i="272"/>
  <c r="AH14" i="272"/>
  <c r="AP15" i="272"/>
  <c r="AO14" i="272"/>
  <c r="AJ69" i="272"/>
  <c r="AU69" i="272" s="1"/>
  <c r="AJ70" i="272"/>
  <c r="AU70" i="272" s="1"/>
  <c r="AO69" i="272"/>
  <c r="AO71" i="272" s="1"/>
  <c r="AR68" i="272" s="1"/>
  <c r="AQ58" i="272"/>
  <c r="AN59" i="272"/>
  <c r="AP48" i="272"/>
  <c r="AH46" i="272"/>
  <c r="AO47" i="272"/>
  <c r="AO49" i="272" s="1"/>
  <c r="AR46" i="272" s="1"/>
  <c r="AP46" i="272"/>
  <c r="AQ36" i="272"/>
  <c r="AN35" i="272"/>
  <c r="AN38" i="272" s="1"/>
  <c r="AR34" i="272" s="1"/>
  <c r="AP26" i="272"/>
  <c r="AH24" i="272"/>
  <c r="AO25" i="272"/>
  <c r="AO27" i="272" s="1"/>
  <c r="AR24" i="272" s="1"/>
  <c r="AP24" i="272"/>
  <c r="AQ14" i="272"/>
  <c r="AN15" i="272"/>
  <c r="AN68" i="272"/>
  <c r="AN71" i="272" s="1"/>
  <c r="AR67" i="272" s="1"/>
  <c r="AP56" i="272"/>
  <c r="AH57" i="272"/>
  <c r="AP57" i="272"/>
  <c r="AO56" i="272"/>
  <c r="AO60" i="272" s="1"/>
  <c r="AR57" i="272" s="1"/>
  <c r="AQ47" i="272"/>
  <c r="AN46" i="272"/>
  <c r="AN49" i="272" s="1"/>
  <c r="AR45" i="272" s="1"/>
  <c r="AP34" i="272"/>
  <c r="AH35" i="272"/>
  <c r="AP35" i="272"/>
  <c r="AO34" i="272"/>
  <c r="AO38" i="272" s="1"/>
  <c r="AR35" i="272" s="1"/>
  <c r="AQ25" i="272"/>
  <c r="AN27" i="272"/>
  <c r="AR23" i="272" s="1"/>
  <c r="AH13" i="272"/>
  <c r="AP13" i="272"/>
  <c r="AP16" i="272" s="1"/>
  <c r="AR14" i="272" s="1"/>
  <c r="AO12" i="272"/>
  <c r="AO16" i="272" s="1"/>
  <c r="AR13" i="272" s="1"/>
  <c r="AV69" i="277"/>
  <c r="AM69" i="277"/>
  <c r="AF68" i="277"/>
  <c r="AJ70" i="277"/>
  <c r="AU70" i="277" s="1"/>
  <c r="AV58" i="277"/>
  <c r="AM58" i="277"/>
  <c r="AO58" i="277"/>
  <c r="AV48" i="277"/>
  <c r="AM48" i="277"/>
  <c r="AN47" i="277"/>
  <c r="AN48" i="277"/>
  <c r="AJ36" i="277"/>
  <c r="AU36" i="277" s="1"/>
  <c r="AJ26" i="277"/>
  <c r="AU26" i="277" s="1"/>
  <c r="AV14" i="277"/>
  <c r="AM14" i="277"/>
  <c r="AO14" i="277"/>
  <c r="AO15" i="277"/>
  <c r="AQ56" i="277"/>
  <c r="AQ57" i="277"/>
  <c r="AN57" i="277"/>
  <c r="AP45" i="277"/>
  <c r="AP46" i="277"/>
  <c r="AQ34" i="277"/>
  <c r="AQ35" i="277"/>
  <c r="AN35" i="277"/>
  <c r="AN36" i="277"/>
  <c r="AP26" i="277"/>
  <c r="AP24" i="277"/>
  <c r="AQ13" i="277"/>
  <c r="AQ14" i="277"/>
  <c r="AN13" i="277"/>
  <c r="AE68" i="277"/>
  <c r="AJ69" i="277"/>
  <c r="AU69" i="277" s="1"/>
  <c r="AV70" i="277"/>
  <c r="AM70" i="277"/>
  <c r="AG70" i="277" s="1"/>
  <c r="AQ68" i="277" s="1"/>
  <c r="AG67" i="277"/>
  <c r="AN69" i="277"/>
  <c r="AN70" i="277"/>
  <c r="AJ58" i="277"/>
  <c r="AU58" i="277" s="1"/>
  <c r="AO56" i="277"/>
  <c r="AO59" i="277"/>
  <c r="AJ48" i="277"/>
  <c r="AU48" i="277" s="1"/>
  <c r="AN46" i="277"/>
  <c r="AN49" i="277" s="1"/>
  <c r="AR45" i="277" s="1"/>
  <c r="AV36" i="277"/>
  <c r="AM36" i="277"/>
  <c r="AG36" i="277" s="1"/>
  <c r="AH36" i="277" s="1"/>
  <c r="AO37" i="277"/>
  <c r="AO36" i="277"/>
  <c r="AO38" i="277" s="1"/>
  <c r="AR35" i="277" s="1"/>
  <c r="AV26" i="277"/>
  <c r="AM26" i="277"/>
  <c r="AG26" i="277" s="1"/>
  <c r="AQ23" i="277" s="1"/>
  <c r="AG23" i="277"/>
  <c r="AJ14" i="277"/>
  <c r="AU14" i="277" s="1"/>
  <c r="AO12" i="277"/>
  <c r="AO16" i="277" s="1"/>
  <c r="AR13" i="277" s="1"/>
  <c r="AO69" i="277"/>
  <c r="AO71" i="277" s="1"/>
  <c r="AR68" i="277" s="1"/>
  <c r="AO70" i="277"/>
  <c r="AQ58" i="277"/>
  <c r="AN59" i="277"/>
  <c r="AP48" i="277"/>
  <c r="AO47" i="277"/>
  <c r="AO49" i="277" s="1"/>
  <c r="AR46" i="277" s="1"/>
  <c r="AO48" i="277"/>
  <c r="AQ36" i="277"/>
  <c r="AN37" i="277"/>
  <c r="AP23" i="277"/>
  <c r="AP27" i="277" s="1"/>
  <c r="AR25" i="277" s="1"/>
  <c r="AH24" i="277"/>
  <c r="AO26" i="277"/>
  <c r="AO25" i="277"/>
  <c r="AO27" i="277" s="1"/>
  <c r="AR24" i="277" s="1"/>
  <c r="AQ12" i="277"/>
  <c r="AQ16" i="277" s="1"/>
  <c r="AR15" i="277" s="1"/>
  <c r="AN15" i="277"/>
  <c r="AV69" i="287"/>
  <c r="AM69" i="287"/>
  <c r="AF68" i="287"/>
  <c r="AJ70" i="287"/>
  <c r="AU70" i="287" s="1"/>
  <c r="AO56" i="287"/>
  <c r="AO34" i="287"/>
  <c r="AO12" i="287"/>
  <c r="AO15" i="287"/>
  <c r="AO70" i="287"/>
  <c r="AH59" i="287"/>
  <c r="AQ56" i="287"/>
  <c r="AQ57" i="287"/>
  <c r="AH56" i="287"/>
  <c r="AG61" i="287"/>
  <c r="AN57" i="287"/>
  <c r="AN58" i="287"/>
  <c r="AP45" i="287"/>
  <c r="AH37" i="287"/>
  <c r="AQ34" i="287"/>
  <c r="AQ35" i="287"/>
  <c r="AG39" i="287"/>
  <c r="AH34" i="287"/>
  <c r="AN35" i="287"/>
  <c r="AN36" i="287"/>
  <c r="AP26" i="287"/>
  <c r="AH15" i="287"/>
  <c r="AQ12" i="287"/>
  <c r="AQ13" i="287"/>
  <c r="AG17" i="287"/>
  <c r="AH12" i="287"/>
  <c r="AN14" i="287"/>
  <c r="AN15" i="287"/>
  <c r="AJ69" i="287"/>
  <c r="AU69" i="287" s="1"/>
  <c r="AV70" i="287"/>
  <c r="AM70" i="287"/>
  <c r="AG70" i="287" s="1"/>
  <c r="AG67" i="287"/>
  <c r="AN69" i="287"/>
  <c r="AN70" i="287"/>
  <c r="AH58" i="287"/>
  <c r="AP59" i="287"/>
  <c r="AP60" i="287" s="1"/>
  <c r="AR58" i="287" s="1"/>
  <c r="AO58" i="287"/>
  <c r="AO59" i="287"/>
  <c r="AG48" i="287"/>
  <c r="AG45" i="287"/>
  <c r="AH47" i="287" s="1"/>
  <c r="AH36" i="287"/>
  <c r="AP34" i="287"/>
  <c r="AP38" i="287" s="1"/>
  <c r="AR36" i="287" s="1"/>
  <c r="AO36" i="287"/>
  <c r="AO37" i="287"/>
  <c r="AG26" i="287"/>
  <c r="AG23" i="287"/>
  <c r="AH25" i="287" s="1"/>
  <c r="AH14" i="287"/>
  <c r="AP12" i="287"/>
  <c r="AO14" i="287"/>
  <c r="AP13" i="287"/>
  <c r="AO69" i="287"/>
  <c r="AO71" i="287" s="1"/>
  <c r="AR68" i="287" s="1"/>
  <c r="AQ58" i="287"/>
  <c r="AN59" i="287"/>
  <c r="AP48" i="287"/>
  <c r="AH46" i="287"/>
  <c r="AO47" i="287"/>
  <c r="AO49" i="287" s="1"/>
  <c r="AR46" i="287" s="1"/>
  <c r="AP46" i="287"/>
  <c r="AQ36" i="287"/>
  <c r="AN37" i="287"/>
  <c r="AP23" i="287"/>
  <c r="AH24" i="287"/>
  <c r="AP24" i="287"/>
  <c r="AO25" i="287"/>
  <c r="AO27" i="287" s="1"/>
  <c r="AR24" i="287" s="1"/>
  <c r="AQ14" i="287"/>
  <c r="AN13" i="287"/>
  <c r="AN16" i="287" s="1"/>
  <c r="AR12" i="287" s="1"/>
  <c r="AV69" i="269"/>
  <c r="AM69" i="269"/>
  <c r="AV70" i="269"/>
  <c r="AM70" i="269"/>
  <c r="AO59" i="269"/>
  <c r="AO58" i="269"/>
  <c r="AO37" i="269"/>
  <c r="AO36" i="269"/>
  <c r="AO15" i="269"/>
  <c r="AO14" i="269"/>
  <c r="AO69" i="269"/>
  <c r="AH59" i="269"/>
  <c r="AQ57" i="269"/>
  <c r="AQ58" i="269"/>
  <c r="AH56" i="269"/>
  <c r="AG61" i="269"/>
  <c r="AN57" i="269"/>
  <c r="AN58" i="269"/>
  <c r="AP45" i="269"/>
  <c r="AP46" i="269"/>
  <c r="AH37" i="269"/>
  <c r="AQ35" i="269"/>
  <c r="AQ36" i="269"/>
  <c r="AG39" i="269"/>
  <c r="AH34" i="269"/>
  <c r="AN36" i="269"/>
  <c r="AN37" i="269"/>
  <c r="AP23" i="269"/>
  <c r="AP24" i="269"/>
  <c r="AH15" i="269"/>
  <c r="AQ13" i="269"/>
  <c r="AQ14" i="269"/>
  <c r="AH12" i="269"/>
  <c r="AG17" i="269"/>
  <c r="AN13" i="269"/>
  <c r="AN14" i="269"/>
  <c r="AE68" i="269"/>
  <c r="AJ69" i="269"/>
  <c r="AU69" i="269" s="1"/>
  <c r="AF68" i="269"/>
  <c r="AJ70" i="269"/>
  <c r="AU70" i="269" s="1"/>
  <c r="AG67" i="269"/>
  <c r="AN70" i="269"/>
  <c r="AH58" i="269"/>
  <c r="AP59" i="269"/>
  <c r="AP57" i="269"/>
  <c r="AP60" i="269" s="1"/>
  <c r="AR58" i="269" s="1"/>
  <c r="AO56" i="269"/>
  <c r="AO60" i="269" s="1"/>
  <c r="AR57" i="269" s="1"/>
  <c r="AG48" i="269"/>
  <c r="AG45" i="269"/>
  <c r="AH36" i="269"/>
  <c r="AP37" i="269"/>
  <c r="AP35" i="269"/>
  <c r="AP38" i="269" s="1"/>
  <c r="AR36" i="269" s="1"/>
  <c r="AS36" i="269" s="1"/>
  <c r="AO34" i="269"/>
  <c r="AO38" i="269" s="1"/>
  <c r="AR35" i="269" s="1"/>
  <c r="AG26" i="269"/>
  <c r="AG23" i="269"/>
  <c r="AH14" i="269"/>
  <c r="AP15" i="269"/>
  <c r="AP13" i="269"/>
  <c r="AP16" i="269" s="1"/>
  <c r="AR14" i="269" s="1"/>
  <c r="AO12" i="269"/>
  <c r="AO16" i="269" s="1"/>
  <c r="AR13" i="269" s="1"/>
  <c r="AO70" i="269"/>
  <c r="AO67" i="269"/>
  <c r="AQ56" i="269"/>
  <c r="AQ60" i="269" s="1"/>
  <c r="AR59" i="269" s="1"/>
  <c r="AN59" i="269"/>
  <c r="AP48" i="269"/>
  <c r="AH46" i="269"/>
  <c r="AO48" i="269"/>
  <c r="AO45" i="269"/>
  <c r="AQ34" i="269"/>
  <c r="AQ38" i="269" s="1"/>
  <c r="AR37" i="269" s="1"/>
  <c r="AN35" i="269"/>
  <c r="AN38" i="269" s="1"/>
  <c r="AR34" i="269" s="1"/>
  <c r="AP26" i="269"/>
  <c r="AH24" i="269"/>
  <c r="AO26" i="269"/>
  <c r="AO23" i="269"/>
  <c r="AQ12" i="269"/>
  <c r="AQ16" i="269" s="1"/>
  <c r="AR15" i="269" s="1"/>
  <c r="AN15" i="269"/>
  <c r="AV70" i="268"/>
  <c r="AM70" i="268"/>
  <c r="AV69" i="268"/>
  <c r="AM69" i="268"/>
  <c r="AQ56" i="268"/>
  <c r="AQ57" i="268"/>
  <c r="AG61" i="268"/>
  <c r="AH56" i="268"/>
  <c r="AN58" i="268"/>
  <c r="AN59" i="268"/>
  <c r="AP45" i="268"/>
  <c r="AQ35" i="268"/>
  <c r="AQ36" i="268"/>
  <c r="AG25" i="268"/>
  <c r="AU25" i="268"/>
  <c r="AQ13" i="268"/>
  <c r="AQ14" i="268"/>
  <c r="AG17" i="268"/>
  <c r="AH12" i="268"/>
  <c r="AN14" i="268"/>
  <c r="AN15" i="268"/>
  <c r="AN68" i="268"/>
  <c r="AH58" i="268"/>
  <c r="AP56" i="268"/>
  <c r="AP57" i="268"/>
  <c r="AH48" i="268"/>
  <c r="AQ45" i="268"/>
  <c r="AQ46" i="268"/>
  <c r="AG50" i="268"/>
  <c r="AH45" i="268"/>
  <c r="AN47" i="268"/>
  <c r="AN48" i="268"/>
  <c r="AG36" i="268"/>
  <c r="AU36" i="268"/>
  <c r="AQ24" i="268"/>
  <c r="AQ25" i="268"/>
  <c r="AH14" i="268"/>
  <c r="AP15" i="268"/>
  <c r="AO12" i="268"/>
  <c r="AJ70" i="268"/>
  <c r="AU70" i="268" s="1"/>
  <c r="AJ69" i="268"/>
  <c r="AU69" i="268" s="1"/>
  <c r="AO69" i="268"/>
  <c r="AO71" i="268" s="1"/>
  <c r="AR68" i="268" s="1"/>
  <c r="AQ58" i="268"/>
  <c r="AN57" i="268"/>
  <c r="AN60" i="268" s="1"/>
  <c r="AR56" i="268" s="1"/>
  <c r="AP48" i="268"/>
  <c r="AH46" i="268"/>
  <c r="AO47" i="268"/>
  <c r="AO49" i="268" s="1"/>
  <c r="AR46" i="268" s="1"/>
  <c r="AP46" i="268"/>
  <c r="AQ34" i="268"/>
  <c r="AQ38" i="268" s="1"/>
  <c r="AR37" i="268" s="1"/>
  <c r="AU34" i="268"/>
  <c r="AG34" i="268"/>
  <c r="AH37" i="268" s="1"/>
  <c r="AO23" i="268"/>
  <c r="AO27" i="268" s="1"/>
  <c r="AR24" i="268" s="1"/>
  <c r="AQ12" i="268"/>
  <c r="AQ16" i="268" s="1"/>
  <c r="AR15" i="268" s="1"/>
  <c r="AN13" i="268"/>
  <c r="AN16" i="268" s="1"/>
  <c r="AR12" i="268" s="1"/>
  <c r="AN70" i="268"/>
  <c r="AP59" i="268"/>
  <c r="AH57" i="268"/>
  <c r="AO58" i="268"/>
  <c r="AO60" i="268" s="1"/>
  <c r="AR57" i="268" s="1"/>
  <c r="AO59" i="268"/>
  <c r="AQ47" i="268"/>
  <c r="AN46" i="268"/>
  <c r="AN49" i="268" s="1"/>
  <c r="AR45" i="268" s="1"/>
  <c r="AH35" i="268"/>
  <c r="AO37" i="268"/>
  <c r="AO34" i="268"/>
  <c r="AO38" i="268" s="1"/>
  <c r="AR35" i="268" s="1"/>
  <c r="AQ23" i="268"/>
  <c r="AQ27" i="268" s="1"/>
  <c r="AR26" i="268" s="1"/>
  <c r="AU23" i="268"/>
  <c r="AG23" i="268"/>
  <c r="AH13" i="268"/>
  <c r="AP13" i="268"/>
  <c r="AP16" i="268" s="1"/>
  <c r="AR14" i="268" s="1"/>
  <c r="AO14" i="268"/>
  <c r="AV70" i="285"/>
  <c r="AM70" i="285"/>
  <c r="AE68" i="285"/>
  <c r="AJ69" i="285"/>
  <c r="AU69" i="285" s="1"/>
  <c r="AV58" i="285"/>
  <c r="AM58" i="285"/>
  <c r="AO56" i="285"/>
  <c r="AV48" i="285"/>
  <c r="AM48" i="285"/>
  <c r="AN47" i="285"/>
  <c r="AN48" i="285"/>
  <c r="AJ36" i="285"/>
  <c r="AU36" i="285" s="1"/>
  <c r="AO36" i="285"/>
  <c r="AJ26" i="285"/>
  <c r="AU26" i="285" s="1"/>
  <c r="AV14" i="285"/>
  <c r="AM14" i="285"/>
  <c r="AO12" i="285"/>
  <c r="AQ56" i="285"/>
  <c r="AQ57" i="285"/>
  <c r="AN57" i="285"/>
  <c r="AP45" i="285"/>
  <c r="AQ34" i="285"/>
  <c r="AQ35" i="285"/>
  <c r="AN36" i="285"/>
  <c r="AN37" i="285"/>
  <c r="AP23" i="285"/>
  <c r="AQ12" i="285"/>
  <c r="AQ13" i="285"/>
  <c r="AN13" i="285"/>
  <c r="AJ70" i="285"/>
  <c r="AU70" i="285" s="1"/>
  <c r="AV69" i="285"/>
  <c r="AM69" i="285"/>
  <c r="AG69" i="285" s="1"/>
  <c r="AP67" i="285" s="1"/>
  <c r="AG67" i="285"/>
  <c r="AN69" i="285" s="1"/>
  <c r="AN70" i="285"/>
  <c r="AJ58" i="285"/>
  <c r="AU58" i="285" s="1"/>
  <c r="AO58" i="285"/>
  <c r="AO59" i="285"/>
  <c r="AJ48" i="285"/>
  <c r="AU48" i="285" s="1"/>
  <c r="AN46" i="285"/>
  <c r="AV36" i="285"/>
  <c r="AM36" i="285"/>
  <c r="AO34" i="285"/>
  <c r="AO38" i="285" s="1"/>
  <c r="AR35" i="285" s="1"/>
  <c r="AV26" i="285"/>
  <c r="AM26" i="285"/>
  <c r="AG26" i="285" s="1"/>
  <c r="AQ24" i="285" s="1"/>
  <c r="AG23" i="285"/>
  <c r="AN26" i="285"/>
  <c r="AJ14" i="285"/>
  <c r="AU14" i="285" s="1"/>
  <c r="AO14" i="285"/>
  <c r="AO15" i="285"/>
  <c r="AO69" i="285"/>
  <c r="AO71" i="285" s="1"/>
  <c r="AR68" i="285" s="1"/>
  <c r="AQ58" i="285"/>
  <c r="AN59" i="285"/>
  <c r="AP48" i="285"/>
  <c r="AO47" i="285"/>
  <c r="AO49" i="285" s="1"/>
  <c r="AR46" i="285" s="1"/>
  <c r="AP46" i="285"/>
  <c r="AQ36" i="285"/>
  <c r="AN35" i="285"/>
  <c r="AN38" i="285" s="1"/>
  <c r="AR34" i="285" s="1"/>
  <c r="AP26" i="285"/>
  <c r="AG24" i="285"/>
  <c r="AH24" i="285" s="1"/>
  <c r="AJ24" i="285"/>
  <c r="AU24" i="285" s="1"/>
  <c r="AO26" i="285"/>
  <c r="AP24" i="285"/>
  <c r="AO23" i="285"/>
  <c r="AQ14" i="285"/>
  <c r="AN15" i="285"/>
  <c r="AV70" i="275"/>
  <c r="AM70" i="275"/>
  <c r="AV69" i="275"/>
  <c r="AM69" i="275"/>
  <c r="AG69" i="275" s="1"/>
  <c r="AJ69" i="275"/>
  <c r="AU69" i="275" s="1"/>
  <c r="AP70" i="275"/>
  <c r="AO58" i="275"/>
  <c r="AO37" i="275"/>
  <c r="AO36" i="275"/>
  <c r="AO14" i="275"/>
  <c r="AO15" i="275"/>
  <c r="AP68" i="275"/>
  <c r="AH59" i="275"/>
  <c r="AQ56" i="275"/>
  <c r="AQ57" i="275"/>
  <c r="AH56" i="275"/>
  <c r="AG61" i="275"/>
  <c r="AN57" i="275"/>
  <c r="AN58" i="275"/>
  <c r="AP45" i="275"/>
  <c r="AP46" i="275"/>
  <c r="AH37" i="275"/>
  <c r="AQ34" i="275"/>
  <c r="AQ35" i="275"/>
  <c r="AG39" i="275"/>
  <c r="AH34" i="275"/>
  <c r="AN35" i="275"/>
  <c r="AN36" i="275"/>
  <c r="AP26" i="275"/>
  <c r="AP24" i="275"/>
  <c r="AH15" i="275"/>
  <c r="AQ13" i="275"/>
  <c r="AQ14" i="275"/>
  <c r="AH12" i="275"/>
  <c r="AG17" i="275"/>
  <c r="AN13" i="275"/>
  <c r="AN14" i="275"/>
  <c r="AJ70" i="275"/>
  <c r="AU70" i="275" s="1"/>
  <c r="W74" i="275"/>
  <c r="S74" i="275"/>
  <c r="O74" i="275"/>
  <c r="AG67" i="275"/>
  <c r="AN69" i="275" s="1"/>
  <c r="AN70" i="275"/>
  <c r="AH58" i="275"/>
  <c r="AP59" i="275"/>
  <c r="AP60" i="275" s="1"/>
  <c r="AR58" i="275" s="1"/>
  <c r="AO56" i="275"/>
  <c r="AO59" i="275"/>
  <c r="AG48" i="275"/>
  <c r="AG45" i="275"/>
  <c r="AH47" i="275" s="1"/>
  <c r="AH36" i="275"/>
  <c r="AP37" i="275"/>
  <c r="AP35" i="275"/>
  <c r="AP38" i="275" s="1"/>
  <c r="AR36" i="275" s="1"/>
  <c r="AO34" i="275"/>
  <c r="AO38" i="275" s="1"/>
  <c r="AR35" i="275" s="1"/>
  <c r="AG26" i="275"/>
  <c r="AG23" i="275"/>
  <c r="AH14" i="275"/>
  <c r="AP12" i="275"/>
  <c r="AO12" i="275"/>
  <c r="AO16" i="275" s="1"/>
  <c r="AR13" i="275" s="1"/>
  <c r="AP13" i="275"/>
  <c r="AO69" i="275"/>
  <c r="AO71" i="275" s="1"/>
  <c r="AR68" i="275" s="1"/>
  <c r="AO70" i="275"/>
  <c r="AQ58" i="275"/>
  <c r="AN59" i="275"/>
  <c r="AP48" i="275"/>
  <c r="AH46" i="275"/>
  <c r="AO47" i="275"/>
  <c r="AO49" i="275" s="1"/>
  <c r="AR46" i="275" s="1"/>
  <c r="AO48" i="275"/>
  <c r="AQ36" i="275"/>
  <c r="AN37" i="275"/>
  <c r="AP23" i="275"/>
  <c r="AP27" i="275" s="1"/>
  <c r="AR25" i="275" s="1"/>
  <c r="AH24" i="275"/>
  <c r="AO26" i="275"/>
  <c r="AO25" i="275"/>
  <c r="AO27" i="275" s="1"/>
  <c r="AR24" i="275" s="1"/>
  <c r="AQ12" i="275"/>
  <c r="AQ16" i="275" s="1"/>
  <c r="AR15" i="275" s="1"/>
  <c r="AN15" i="275"/>
  <c r="AF67" i="286"/>
  <c r="AJ70" i="286"/>
  <c r="AU70" i="286" s="1"/>
  <c r="AJ69" i="286"/>
  <c r="AU69" i="286" s="1"/>
  <c r="AO70" i="286"/>
  <c r="AQ57" i="286"/>
  <c r="AQ58" i="286"/>
  <c r="AG61" i="286"/>
  <c r="AH56" i="286"/>
  <c r="AN58" i="286"/>
  <c r="AN59" i="286"/>
  <c r="AP48" i="286"/>
  <c r="AQ35" i="286"/>
  <c r="AQ36" i="286"/>
  <c r="AO37" i="286"/>
  <c r="AO36" i="286"/>
  <c r="AO14" i="286"/>
  <c r="AH57" i="286"/>
  <c r="AO59" i="286"/>
  <c r="AO58" i="286"/>
  <c r="AP26" i="286"/>
  <c r="AH15" i="286"/>
  <c r="AQ12" i="286"/>
  <c r="AQ13" i="286"/>
  <c r="AG17" i="286"/>
  <c r="AH12" i="286"/>
  <c r="AN14" i="286"/>
  <c r="AN15" i="286"/>
  <c r="AG34" i="286"/>
  <c r="AH37" i="286" s="1"/>
  <c r="AV70" i="286"/>
  <c r="AM70" i="286"/>
  <c r="AG70" i="286" s="1"/>
  <c r="AQ67" i="286" s="1"/>
  <c r="AV69" i="286"/>
  <c r="AM69" i="286"/>
  <c r="AG69" i="286" s="1"/>
  <c r="AP70" i="286" s="1"/>
  <c r="AP68" i="286"/>
  <c r="AO69" i="286"/>
  <c r="AO71" i="286" s="1"/>
  <c r="AR68" i="286" s="1"/>
  <c r="AQ56" i="286"/>
  <c r="AQ60" i="286" s="1"/>
  <c r="AR59" i="286" s="1"/>
  <c r="AN57" i="286"/>
  <c r="AN60" i="286" s="1"/>
  <c r="AR56" i="286" s="1"/>
  <c r="AP45" i="286"/>
  <c r="AP46" i="286"/>
  <c r="AO47" i="286"/>
  <c r="AO49" i="286" s="1"/>
  <c r="AR46" i="286" s="1"/>
  <c r="AQ34" i="286"/>
  <c r="AQ38" i="286" s="1"/>
  <c r="AR37" i="286" s="1"/>
  <c r="AO34" i="286"/>
  <c r="AO38" i="286" s="1"/>
  <c r="AR35" i="286" s="1"/>
  <c r="AG26" i="286"/>
  <c r="AG23" i="286"/>
  <c r="AH14" i="286"/>
  <c r="AP12" i="286"/>
  <c r="AP16" i="286" s="1"/>
  <c r="AR14" i="286" s="1"/>
  <c r="AO12" i="286"/>
  <c r="AO16" i="286" s="1"/>
  <c r="AR13" i="286" s="1"/>
  <c r="AO15" i="286"/>
  <c r="AG67" i="286"/>
  <c r="AH68" i="286" s="1"/>
  <c r="AH58" i="286"/>
  <c r="AP56" i="286"/>
  <c r="AP57" i="286"/>
  <c r="AO56" i="286"/>
  <c r="AO60" i="286" s="1"/>
  <c r="AR57" i="286" s="1"/>
  <c r="AG48" i="286"/>
  <c r="AG45" i="286"/>
  <c r="AH36" i="286"/>
  <c r="AP34" i="286"/>
  <c r="AP38" i="286" s="1"/>
  <c r="AR36" i="286" s="1"/>
  <c r="AP23" i="286"/>
  <c r="AH24" i="286"/>
  <c r="AP24" i="286"/>
  <c r="AO25" i="286"/>
  <c r="AO27" i="286" s="1"/>
  <c r="AR24" i="286" s="1"/>
  <c r="AQ14" i="286"/>
  <c r="AN13" i="286"/>
  <c r="AN16" i="286" s="1"/>
  <c r="AR12" i="286" s="1"/>
  <c r="AV70" i="270"/>
  <c r="AM70" i="270"/>
  <c r="AV69" i="270"/>
  <c r="AM69" i="270"/>
  <c r="AO59" i="270"/>
  <c r="AO56" i="270"/>
  <c r="AO37" i="270"/>
  <c r="AO36" i="270"/>
  <c r="AO14" i="270"/>
  <c r="AO69" i="270"/>
  <c r="AH59" i="270"/>
  <c r="AQ56" i="270"/>
  <c r="AQ57" i="270"/>
  <c r="AH56" i="270"/>
  <c r="AG61" i="270"/>
  <c r="AN57" i="270"/>
  <c r="AN58" i="270"/>
  <c r="AP45" i="270"/>
  <c r="AP46" i="270"/>
  <c r="AH37" i="270"/>
  <c r="AQ35" i="270"/>
  <c r="AQ36" i="270"/>
  <c r="AG39" i="270"/>
  <c r="AH34" i="270"/>
  <c r="AN36" i="270"/>
  <c r="AN37" i="270"/>
  <c r="AP23" i="270"/>
  <c r="AP24" i="270"/>
  <c r="AH15" i="270"/>
  <c r="AQ13" i="270"/>
  <c r="AQ14" i="270"/>
  <c r="AH12" i="270"/>
  <c r="AG17" i="270"/>
  <c r="AN13" i="270"/>
  <c r="AN14" i="270"/>
  <c r="AF67" i="270"/>
  <c r="AJ70" i="270"/>
  <c r="AU70" i="270" s="1"/>
  <c r="AJ69" i="270"/>
  <c r="AU69" i="270" s="1"/>
  <c r="AG67" i="270"/>
  <c r="AN70" i="270"/>
  <c r="AH58" i="270"/>
  <c r="AP56" i="270"/>
  <c r="AO58" i="270"/>
  <c r="AP57" i="270"/>
  <c r="AG48" i="270"/>
  <c r="AG45" i="270"/>
  <c r="AH36" i="270"/>
  <c r="AP37" i="270"/>
  <c r="AP35" i="270"/>
  <c r="AP38" i="270" s="1"/>
  <c r="AR36" i="270" s="1"/>
  <c r="AS36" i="270" s="1"/>
  <c r="AO34" i="270"/>
  <c r="AO38" i="270" s="1"/>
  <c r="AR35" i="270" s="1"/>
  <c r="AG26" i="270"/>
  <c r="AG23" i="270"/>
  <c r="AH14" i="270"/>
  <c r="AP15" i="270"/>
  <c r="AP16" i="270" s="1"/>
  <c r="AR14" i="270" s="1"/>
  <c r="AO15" i="270"/>
  <c r="AO12" i="270"/>
  <c r="AO16" i="270" s="1"/>
  <c r="AR13" i="270" s="1"/>
  <c r="AO70" i="270"/>
  <c r="AO67" i="270"/>
  <c r="AQ58" i="270"/>
  <c r="AN59" i="270"/>
  <c r="AP48" i="270"/>
  <c r="AH46" i="270"/>
  <c r="AO48" i="270"/>
  <c r="AO45" i="270"/>
  <c r="AQ34" i="270"/>
  <c r="AQ38" i="270" s="1"/>
  <c r="AR37" i="270" s="1"/>
  <c r="AN35" i="270"/>
  <c r="AN38" i="270" s="1"/>
  <c r="AR34" i="270" s="1"/>
  <c r="AP26" i="270"/>
  <c r="AH24" i="270"/>
  <c r="AO26" i="270"/>
  <c r="AO25" i="270"/>
  <c r="AO27" i="270" s="1"/>
  <c r="AR24" i="270" s="1"/>
  <c r="AQ12" i="270"/>
  <c r="AQ16" i="270" s="1"/>
  <c r="AR15" i="270" s="1"/>
  <c r="AN15" i="270"/>
  <c r="W74" i="294"/>
  <c r="S74" i="294"/>
  <c r="O74" i="294"/>
  <c r="AV70" i="294"/>
  <c r="AM70" i="294"/>
  <c r="AO56" i="294"/>
  <c r="AO34" i="294"/>
  <c r="AO15" i="294"/>
  <c r="AO14" i="294"/>
  <c r="AH59" i="294"/>
  <c r="AQ56" i="294"/>
  <c r="AQ57" i="294"/>
  <c r="AH56" i="294"/>
  <c r="AG61" i="294"/>
  <c r="AN57" i="294"/>
  <c r="AN58" i="294"/>
  <c r="AP45" i="294"/>
  <c r="AH37" i="294"/>
  <c r="AQ34" i="294"/>
  <c r="AQ35" i="294"/>
  <c r="AG39" i="294"/>
  <c r="AH34" i="294"/>
  <c r="AN35" i="294"/>
  <c r="AN36" i="294"/>
  <c r="AP26" i="294"/>
  <c r="AH15" i="294"/>
  <c r="AQ13" i="294"/>
  <c r="AQ14" i="294"/>
  <c r="AH12" i="294"/>
  <c r="AG17" i="294"/>
  <c r="AN13" i="294"/>
  <c r="AN14" i="294"/>
  <c r="AV69" i="294"/>
  <c r="AM69" i="294"/>
  <c r="AE68" i="294"/>
  <c r="AJ69" i="294"/>
  <c r="AU69" i="294" s="1"/>
  <c r="AJ70" i="294"/>
  <c r="AU70" i="294" s="1"/>
  <c r="AG67" i="294"/>
  <c r="AN69" i="294"/>
  <c r="AH58" i="294"/>
  <c r="AP59" i="294"/>
  <c r="AP60" i="294" s="1"/>
  <c r="AR58" i="294" s="1"/>
  <c r="AO58" i="294"/>
  <c r="AO59" i="294"/>
  <c r="AG48" i="294"/>
  <c r="AG45" i="294"/>
  <c r="AH47" i="294" s="1"/>
  <c r="AH36" i="294"/>
  <c r="AP34" i="294"/>
  <c r="AP38" i="294" s="1"/>
  <c r="AR36" i="294" s="1"/>
  <c r="AO36" i="294"/>
  <c r="AO37" i="294"/>
  <c r="AG26" i="294"/>
  <c r="AG23" i="294"/>
  <c r="AH25" i="294" s="1"/>
  <c r="AH14" i="294"/>
  <c r="AP15" i="294"/>
  <c r="AP13" i="294"/>
  <c r="AP16" i="294" s="1"/>
  <c r="AR14" i="294" s="1"/>
  <c r="AO12" i="294"/>
  <c r="AO16" i="294" s="1"/>
  <c r="AR13" i="294" s="1"/>
  <c r="AO67" i="294"/>
  <c r="AO71" i="294" s="1"/>
  <c r="AR68" i="294" s="1"/>
  <c r="AQ58" i="294"/>
  <c r="AN59" i="294"/>
  <c r="AP48" i="294"/>
  <c r="AH46" i="294"/>
  <c r="AO47" i="294"/>
  <c r="AO49" i="294" s="1"/>
  <c r="AR46" i="294" s="1"/>
  <c r="AP46" i="294"/>
  <c r="AQ36" i="294"/>
  <c r="AN37" i="294"/>
  <c r="AP23" i="294"/>
  <c r="AH24" i="294"/>
  <c r="AP24" i="294"/>
  <c r="AO25" i="294"/>
  <c r="AO27" i="294" s="1"/>
  <c r="AR24" i="294" s="1"/>
  <c r="AQ12" i="294"/>
  <c r="AQ16" i="294" s="1"/>
  <c r="AR15" i="294" s="1"/>
  <c r="AN15" i="294"/>
  <c r="AJ69" i="297"/>
  <c r="AU69" i="297" s="1"/>
  <c r="AJ70" i="297"/>
  <c r="AU70" i="297" s="1"/>
  <c r="AQ57" i="297"/>
  <c r="AQ58" i="297"/>
  <c r="AG61" i="297"/>
  <c r="AH56" i="297"/>
  <c r="AN58" i="297"/>
  <c r="AN59" i="297"/>
  <c r="AP48" i="297"/>
  <c r="AQ34" i="297"/>
  <c r="AQ35" i="297"/>
  <c r="AG39" i="297"/>
  <c r="AH34" i="297"/>
  <c r="AN35" i="297"/>
  <c r="AN36" i="297"/>
  <c r="AP26" i="297"/>
  <c r="AP24" i="297"/>
  <c r="AQ13" i="297"/>
  <c r="AQ14" i="297"/>
  <c r="AG17" i="297"/>
  <c r="AH12" i="297"/>
  <c r="AN14" i="297"/>
  <c r="AN15" i="297"/>
  <c r="AN68" i="297"/>
  <c r="AN69" i="297"/>
  <c r="AH58" i="297"/>
  <c r="AP56" i="297"/>
  <c r="AP57" i="297"/>
  <c r="AH48" i="297"/>
  <c r="AQ45" i="297"/>
  <c r="AQ46" i="297"/>
  <c r="AH45" i="297"/>
  <c r="AG50" i="297"/>
  <c r="AN46" i="297"/>
  <c r="AN47" i="297"/>
  <c r="AH36" i="297"/>
  <c r="AP34" i="297"/>
  <c r="AH26" i="297"/>
  <c r="AQ23" i="297"/>
  <c r="AQ24" i="297"/>
  <c r="AG28" i="297"/>
  <c r="AH23" i="297"/>
  <c r="AN24" i="297"/>
  <c r="AN25" i="297"/>
  <c r="AH14" i="297"/>
  <c r="AP15" i="297"/>
  <c r="AO15" i="297"/>
  <c r="AV69" i="297"/>
  <c r="AM69" i="297"/>
  <c r="AG69" i="297" s="1"/>
  <c r="AP67" i="297" s="1"/>
  <c r="AV70" i="297"/>
  <c r="AM70" i="297"/>
  <c r="AG70" i="297" s="1"/>
  <c r="AH70" i="297" s="1"/>
  <c r="AO70" i="297"/>
  <c r="AO69" i="297"/>
  <c r="AO71" i="297" s="1"/>
  <c r="AR68" i="297" s="1"/>
  <c r="AQ56" i="297"/>
  <c r="AQ60" i="297" s="1"/>
  <c r="AR59" i="297" s="1"/>
  <c r="AN57" i="297"/>
  <c r="AN60" i="297" s="1"/>
  <c r="AR56" i="297" s="1"/>
  <c r="AP45" i="297"/>
  <c r="AH46" i="297"/>
  <c r="AP46" i="297"/>
  <c r="AO47" i="297"/>
  <c r="AO49" i="297" s="1"/>
  <c r="AR46" i="297" s="1"/>
  <c r="AQ36" i="297"/>
  <c r="AN37" i="297"/>
  <c r="AP23" i="297"/>
  <c r="AP27" i="297" s="1"/>
  <c r="AR25" i="297" s="1"/>
  <c r="AH24" i="297"/>
  <c r="AO26" i="297"/>
  <c r="AO23" i="297"/>
  <c r="AQ12" i="297"/>
  <c r="AQ16" i="297" s="1"/>
  <c r="AR15" i="297" s="1"/>
  <c r="AN13" i="297"/>
  <c r="AN16" i="297" s="1"/>
  <c r="AR12" i="297" s="1"/>
  <c r="AN70" i="297"/>
  <c r="AP59" i="297"/>
  <c r="AH57" i="297"/>
  <c r="AO59" i="297"/>
  <c r="AO56" i="297"/>
  <c r="AO60" i="297" s="1"/>
  <c r="AR57" i="297" s="1"/>
  <c r="AQ47" i="297"/>
  <c r="AN48" i="297"/>
  <c r="AP37" i="297"/>
  <c r="AH35" i="297"/>
  <c r="AO34" i="297"/>
  <c r="AO38" i="297" s="1"/>
  <c r="AR35" i="297" s="1"/>
  <c r="AP35" i="297"/>
  <c r="AQ25" i="297"/>
  <c r="AN26" i="297"/>
  <c r="AH13" i="297"/>
  <c r="AP13" i="297"/>
  <c r="AP16" i="297" s="1"/>
  <c r="AR14" i="297" s="1"/>
  <c r="AS14" i="297" s="1"/>
  <c r="AO12" i="297"/>
  <c r="AO16" i="297" s="1"/>
  <c r="AR13" i="297" s="1"/>
  <c r="AV70" i="296"/>
  <c r="AM70" i="296"/>
  <c r="AF67" i="296"/>
  <c r="AJ70" i="296"/>
  <c r="AU70" i="296" s="1"/>
  <c r="AV69" i="296"/>
  <c r="AM69" i="296"/>
  <c r="AO59" i="296"/>
  <c r="AO58" i="296"/>
  <c r="AU48" i="296"/>
  <c r="AG48" i="296"/>
  <c r="AO36" i="296"/>
  <c r="AO12" i="296"/>
  <c r="AO69" i="296"/>
  <c r="AH59" i="296"/>
  <c r="AQ57" i="296"/>
  <c r="AQ58" i="296"/>
  <c r="AH56" i="296"/>
  <c r="AG61" i="296"/>
  <c r="AN57" i="296"/>
  <c r="AN58" i="296"/>
  <c r="AP48" i="296"/>
  <c r="AH37" i="296"/>
  <c r="AQ34" i="296"/>
  <c r="AQ35" i="296"/>
  <c r="AG39" i="296"/>
  <c r="AH34" i="296"/>
  <c r="AN35" i="296"/>
  <c r="AN36" i="296"/>
  <c r="AP23" i="296"/>
  <c r="AP24" i="296"/>
  <c r="AH15" i="296"/>
  <c r="AQ12" i="296"/>
  <c r="AQ13" i="296"/>
  <c r="AH12" i="296"/>
  <c r="AG17" i="296"/>
  <c r="AN13" i="296"/>
  <c r="AN14" i="296"/>
  <c r="AE67" i="296"/>
  <c r="AJ69" i="296"/>
  <c r="AU69" i="296" s="1"/>
  <c r="AG67" i="296"/>
  <c r="AN69" i="296"/>
  <c r="AN70" i="296"/>
  <c r="AH58" i="296"/>
  <c r="AP59" i="296"/>
  <c r="AP57" i="296"/>
  <c r="AP60" i="296" s="1"/>
  <c r="AR58" i="296" s="1"/>
  <c r="AO56" i="296"/>
  <c r="AO60" i="296" s="1"/>
  <c r="AR57" i="296" s="1"/>
  <c r="AG45" i="296"/>
  <c r="AH36" i="296"/>
  <c r="AP34" i="296"/>
  <c r="AP38" i="296" s="1"/>
  <c r="AR36" i="296" s="1"/>
  <c r="AO34" i="296"/>
  <c r="AO37" i="296"/>
  <c r="AG26" i="296"/>
  <c r="AG23" i="296"/>
  <c r="AH14" i="296"/>
  <c r="AP15" i="296"/>
  <c r="AP16" i="296" s="1"/>
  <c r="AR14" i="296" s="1"/>
  <c r="AO14" i="296"/>
  <c r="AO15" i="296"/>
  <c r="AO70" i="296"/>
  <c r="AO67" i="296"/>
  <c r="AQ56" i="296"/>
  <c r="AQ60" i="296" s="1"/>
  <c r="AR59" i="296" s="1"/>
  <c r="AN59" i="296"/>
  <c r="AP45" i="296"/>
  <c r="AH46" i="296"/>
  <c r="AP46" i="296"/>
  <c r="AO45" i="296"/>
  <c r="AO49" i="296" s="1"/>
  <c r="AR46" i="296" s="1"/>
  <c r="AQ36" i="296"/>
  <c r="AN37" i="296"/>
  <c r="AP26" i="296"/>
  <c r="AO25" i="296"/>
  <c r="AO27" i="296" s="1"/>
  <c r="AR24" i="296" s="1"/>
  <c r="AO26" i="296"/>
  <c r="AQ14" i="296"/>
  <c r="AN15" i="296"/>
  <c r="AJ69" i="279"/>
  <c r="AU69" i="279" s="1"/>
  <c r="AJ70" i="279"/>
  <c r="AU70" i="279" s="1"/>
  <c r="AQ56" i="279"/>
  <c r="AQ57" i="279"/>
  <c r="AH56" i="279"/>
  <c r="AG61" i="279"/>
  <c r="AN57" i="279"/>
  <c r="AN58" i="279"/>
  <c r="AP45" i="279"/>
  <c r="AP46" i="279"/>
  <c r="AQ34" i="279"/>
  <c r="AQ35" i="279"/>
  <c r="AG39" i="279"/>
  <c r="AH34" i="279"/>
  <c r="AN35" i="279"/>
  <c r="AN36" i="279"/>
  <c r="AP26" i="279"/>
  <c r="AP24" i="279"/>
  <c r="AQ13" i="279"/>
  <c r="AQ14" i="279"/>
  <c r="AH12" i="279"/>
  <c r="AG17" i="279"/>
  <c r="AN13" i="279"/>
  <c r="AN14" i="279"/>
  <c r="AN69" i="279"/>
  <c r="AN70" i="279"/>
  <c r="AH58" i="279"/>
  <c r="AP59" i="279"/>
  <c r="AH48" i="279"/>
  <c r="AQ45" i="279"/>
  <c r="AQ46" i="279"/>
  <c r="AG50" i="279"/>
  <c r="AH45" i="279"/>
  <c r="AN47" i="279"/>
  <c r="AN48" i="279"/>
  <c r="AH36" i="279"/>
  <c r="AP37" i="279"/>
  <c r="AP35" i="279"/>
  <c r="AH26" i="279"/>
  <c r="AQ24" i="279"/>
  <c r="AQ25" i="279"/>
  <c r="AH23" i="279"/>
  <c r="AG28" i="279"/>
  <c r="AN24" i="279"/>
  <c r="AN25" i="279"/>
  <c r="AH14" i="279"/>
  <c r="AP12" i="279"/>
  <c r="AP13" i="279"/>
  <c r="AV69" i="279"/>
  <c r="AM69" i="279"/>
  <c r="AG69" i="279" s="1"/>
  <c r="AV70" i="279"/>
  <c r="AM70" i="279"/>
  <c r="AG70" i="279" s="1"/>
  <c r="AH70" i="279" s="1"/>
  <c r="AO69" i="279"/>
  <c r="AO71" i="279" s="1"/>
  <c r="AR68" i="279" s="1"/>
  <c r="AO70" i="279"/>
  <c r="AQ58" i="279"/>
  <c r="AN59" i="279"/>
  <c r="AP48" i="279"/>
  <c r="AH46" i="279"/>
  <c r="AO47" i="279"/>
  <c r="AO49" i="279" s="1"/>
  <c r="AR46" i="279" s="1"/>
  <c r="AO48" i="279"/>
  <c r="AQ36" i="279"/>
  <c r="AN37" i="279"/>
  <c r="AP23" i="279"/>
  <c r="AP27" i="279" s="1"/>
  <c r="AR25" i="279" s="1"/>
  <c r="AH24" i="279"/>
  <c r="AO26" i="279"/>
  <c r="AO25" i="279"/>
  <c r="AO27" i="279" s="1"/>
  <c r="AR24" i="279" s="1"/>
  <c r="AQ12" i="279"/>
  <c r="AQ16" i="279" s="1"/>
  <c r="AR15" i="279" s="1"/>
  <c r="AN15" i="279"/>
  <c r="AN68" i="279"/>
  <c r="AN71" i="279" s="1"/>
  <c r="AR67" i="279" s="1"/>
  <c r="AP56" i="279"/>
  <c r="AH57" i="279"/>
  <c r="AO58" i="279"/>
  <c r="AO60" i="279" s="1"/>
  <c r="AR57" i="279" s="1"/>
  <c r="AP57" i="279"/>
  <c r="AQ47" i="279"/>
  <c r="AN46" i="279"/>
  <c r="AN49" i="279" s="1"/>
  <c r="AR45" i="279" s="1"/>
  <c r="AP34" i="279"/>
  <c r="AP38" i="279" s="1"/>
  <c r="AR36" i="279" s="1"/>
  <c r="AH35" i="279"/>
  <c r="AO37" i="279"/>
  <c r="AO36" i="279"/>
  <c r="AO38" i="279" s="1"/>
  <c r="AR35" i="279" s="1"/>
  <c r="AQ23" i="279"/>
  <c r="AQ27" i="279" s="1"/>
  <c r="AR26" i="279" s="1"/>
  <c r="AN26" i="279"/>
  <c r="AH13" i="279"/>
  <c r="AO14" i="279"/>
  <c r="AO16" i="279" s="1"/>
  <c r="AR13" i="279" s="1"/>
  <c r="AO15" i="279"/>
  <c r="AV70" i="298"/>
  <c r="AM70" i="298"/>
  <c r="AV69" i="298"/>
  <c r="AM69" i="298"/>
  <c r="AO58" i="298"/>
  <c r="AO36" i="298"/>
  <c r="AO14" i="298"/>
  <c r="AO69" i="298"/>
  <c r="AH59" i="298"/>
  <c r="AQ56" i="298"/>
  <c r="AQ57" i="298"/>
  <c r="AH56" i="298"/>
  <c r="AG61" i="298"/>
  <c r="AN57" i="298"/>
  <c r="AN58" i="298"/>
  <c r="AP45" i="298"/>
  <c r="AP46" i="298"/>
  <c r="AH37" i="298"/>
  <c r="AQ35" i="298"/>
  <c r="AQ36" i="298"/>
  <c r="AG39" i="298"/>
  <c r="AH34" i="298"/>
  <c r="AN36" i="298"/>
  <c r="AN37" i="298"/>
  <c r="AP23" i="298"/>
  <c r="AP24" i="298"/>
  <c r="AH15" i="298"/>
  <c r="AQ13" i="298"/>
  <c r="AQ14" i="298"/>
  <c r="AH12" i="298"/>
  <c r="AG17" i="298"/>
  <c r="AN13" i="298"/>
  <c r="AN14" i="298"/>
  <c r="AJ70" i="298"/>
  <c r="AU70" i="298" s="1"/>
  <c r="AJ69" i="298"/>
  <c r="AU69" i="298" s="1"/>
  <c r="AG67" i="298"/>
  <c r="AN69" i="298" s="1"/>
  <c r="AN70" i="298"/>
  <c r="AH58" i="298"/>
  <c r="AP59" i="298"/>
  <c r="AP60" i="298" s="1"/>
  <c r="AR58" i="298" s="1"/>
  <c r="AO59" i="298"/>
  <c r="AO56" i="298"/>
  <c r="AO60" i="298" s="1"/>
  <c r="AR57" i="298" s="1"/>
  <c r="AG48" i="298"/>
  <c r="AG45" i="298"/>
  <c r="AH47" i="298" s="1"/>
  <c r="AH36" i="298"/>
  <c r="AP37" i="298"/>
  <c r="AP38" i="298" s="1"/>
  <c r="AR36" i="298" s="1"/>
  <c r="AS36" i="298" s="1"/>
  <c r="AO37" i="298"/>
  <c r="AO34" i="298"/>
  <c r="AO38" i="298" s="1"/>
  <c r="AR35" i="298" s="1"/>
  <c r="AG26" i="298"/>
  <c r="AG23" i="298"/>
  <c r="AH24" i="298" s="1"/>
  <c r="AH14" i="298"/>
  <c r="AP15" i="298"/>
  <c r="AP16" i="298" s="1"/>
  <c r="AR14" i="298" s="1"/>
  <c r="AO15" i="298"/>
  <c r="AO12" i="298"/>
  <c r="AO16" i="298" s="1"/>
  <c r="AR13" i="298" s="1"/>
  <c r="AO70" i="298"/>
  <c r="AO67" i="298"/>
  <c r="AQ58" i="298"/>
  <c r="AN59" i="298"/>
  <c r="AP48" i="298"/>
  <c r="AO48" i="298"/>
  <c r="AO47" i="298"/>
  <c r="AO49" i="298" s="1"/>
  <c r="AR46" i="298" s="1"/>
  <c r="AQ34" i="298"/>
  <c r="AQ38" i="298" s="1"/>
  <c r="AR37" i="298" s="1"/>
  <c r="AN35" i="298"/>
  <c r="AN38" i="298" s="1"/>
  <c r="AR34" i="298" s="1"/>
  <c r="AP26" i="298"/>
  <c r="AO26" i="298"/>
  <c r="AO25" i="298"/>
  <c r="AO27" i="298" s="1"/>
  <c r="AR24" i="298" s="1"/>
  <c r="AQ12" i="298"/>
  <c r="AQ16" i="298" s="1"/>
  <c r="AR15" i="298" s="1"/>
  <c r="AV70" i="276"/>
  <c r="AM70" i="276"/>
  <c r="AV69" i="276"/>
  <c r="AM69" i="276"/>
  <c r="AP59" i="276"/>
  <c r="AH57" i="276"/>
  <c r="AO59" i="276"/>
  <c r="AO58" i="276"/>
  <c r="AQ45" i="276"/>
  <c r="AP37" i="276"/>
  <c r="AP26" i="276"/>
  <c r="AP24" i="276"/>
  <c r="AO25" i="276"/>
  <c r="AG15" i="276"/>
  <c r="AG12" i="276"/>
  <c r="AP45" i="276"/>
  <c r="AH46" i="276"/>
  <c r="AO47" i="276"/>
  <c r="AH26" i="276"/>
  <c r="AQ24" i="276"/>
  <c r="AQ25" i="276"/>
  <c r="AG28" i="276"/>
  <c r="AH23" i="276"/>
  <c r="AN25" i="276"/>
  <c r="AN26" i="276"/>
  <c r="AH14" i="276"/>
  <c r="AP12" i="276"/>
  <c r="AP13" i="276"/>
  <c r="AG34" i="276"/>
  <c r="AJ70" i="276"/>
  <c r="AU70" i="276" s="1"/>
  <c r="AE67" i="276"/>
  <c r="AJ69" i="276"/>
  <c r="AU69" i="276" s="1"/>
  <c r="AN68" i="276"/>
  <c r="AN71" i="276" s="1"/>
  <c r="AR67" i="276" s="1"/>
  <c r="AN69" i="276"/>
  <c r="AP56" i="276"/>
  <c r="AP60" i="276" s="1"/>
  <c r="AR58" i="276" s="1"/>
  <c r="AP57" i="276"/>
  <c r="AO60" i="276"/>
  <c r="AR57" i="276" s="1"/>
  <c r="AQ46" i="276"/>
  <c r="AQ47" i="276"/>
  <c r="AH45" i="276"/>
  <c r="AG50" i="276"/>
  <c r="AN46" i="276"/>
  <c r="AN47" i="276"/>
  <c r="AH36" i="276"/>
  <c r="AP34" i="276"/>
  <c r="AP38" i="276" s="1"/>
  <c r="AR36" i="276" s="1"/>
  <c r="AP27" i="276"/>
  <c r="AR25" i="276" s="1"/>
  <c r="AO26" i="276"/>
  <c r="AO23" i="276"/>
  <c r="AO70" i="276"/>
  <c r="AO71" i="276" s="1"/>
  <c r="AR68" i="276" s="1"/>
  <c r="AH59" i="276"/>
  <c r="AQ57" i="276"/>
  <c r="AQ60" i="276" s="1"/>
  <c r="AR59" i="276" s="1"/>
  <c r="AQ58" i="276"/>
  <c r="AG61" i="276"/>
  <c r="AH56" i="276"/>
  <c r="AN58" i="276"/>
  <c r="AN60" i="276" s="1"/>
  <c r="AR56" i="276" s="1"/>
  <c r="AR61" i="276" s="1"/>
  <c r="C62" i="276" s="1"/>
  <c r="AN59" i="276"/>
  <c r="AH47" i="276"/>
  <c r="AP48" i="276"/>
  <c r="AO48" i="276"/>
  <c r="AO45" i="276"/>
  <c r="AO49" i="276" s="1"/>
  <c r="AR46" i="276" s="1"/>
  <c r="AH37" i="276"/>
  <c r="AQ35" i="276"/>
  <c r="AQ38" i="276" s="1"/>
  <c r="AR37" i="276" s="1"/>
  <c r="AQ36" i="276"/>
  <c r="AH35" i="276"/>
  <c r="AO37" i="276"/>
  <c r="AO36" i="276"/>
  <c r="AO38" i="276" s="1"/>
  <c r="AR35" i="276" s="1"/>
  <c r="AQ23" i="276"/>
  <c r="AQ27" i="276" s="1"/>
  <c r="AR26" i="276" s="1"/>
  <c r="AN24" i="276"/>
  <c r="AN27" i="276" s="1"/>
  <c r="AR23" i="276" s="1"/>
  <c r="AH13" i="276"/>
  <c r="AO15" i="276"/>
  <c r="AO14" i="276"/>
  <c r="AO16" i="276" s="1"/>
  <c r="AR13" i="276" s="1"/>
  <c r="AV69" i="289"/>
  <c r="AM69" i="289"/>
  <c r="AJ70" i="289"/>
  <c r="AU70" i="289" s="1"/>
  <c r="AO70" i="289"/>
  <c r="AQ57" i="289"/>
  <c r="AQ58" i="289"/>
  <c r="AG61" i="289"/>
  <c r="AH56" i="289"/>
  <c r="AN58" i="289"/>
  <c r="AN59" i="289"/>
  <c r="AP48" i="289"/>
  <c r="AQ34" i="289"/>
  <c r="AQ35" i="289"/>
  <c r="AG39" i="289"/>
  <c r="AH34" i="289"/>
  <c r="AN35" i="289"/>
  <c r="AN36" i="289"/>
  <c r="AP26" i="289"/>
  <c r="AQ12" i="289"/>
  <c r="AQ13" i="289"/>
  <c r="AG17" i="289"/>
  <c r="AH12" i="289"/>
  <c r="AN13" i="289"/>
  <c r="AN14" i="289"/>
  <c r="AN70" i="289"/>
  <c r="AH58" i="289"/>
  <c r="AP56" i="289"/>
  <c r="AP57" i="289"/>
  <c r="AH48" i="289"/>
  <c r="AQ46" i="289"/>
  <c r="AQ47" i="289"/>
  <c r="AH45" i="289"/>
  <c r="AG50" i="289"/>
  <c r="AN46" i="289"/>
  <c r="AN47" i="289"/>
  <c r="AH36" i="289"/>
  <c r="AP34" i="289"/>
  <c r="AO36" i="289"/>
  <c r="AG26" i="289"/>
  <c r="AH25" i="289" s="1"/>
  <c r="AH23" i="289"/>
  <c r="AN25" i="289"/>
  <c r="AN26" i="289"/>
  <c r="AH14" i="289"/>
  <c r="AP12" i="289"/>
  <c r="AO14" i="289"/>
  <c r="AJ69" i="289"/>
  <c r="AU69" i="289" s="1"/>
  <c r="AV70" i="289"/>
  <c r="AM70" i="289"/>
  <c r="AG70" i="289" s="1"/>
  <c r="AQ67" i="289" s="1"/>
  <c r="AO69" i="289"/>
  <c r="AO71" i="289" s="1"/>
  <c r="AR68" i="289" s="1"/>
  <c r="AQ56" i="289"/>
  <c r="AQ60" i="289" s="1"/>
  <c r="AR59" i="289" s="1"/>
  <c r="AN57" i="289"/>
  <c r="AN60" i="289" s="1"/>
  <c r="AR56" i="289" s="1"/>
  <c r="AP45" i="289"/>
  <c r="AH46" i="289"/>
  <c r="AP46" i="289"/>
  <c r="AO47" i="289"/>
  <c r="AO49" i="289" s="1"/>
  <c r="AR46" i="289" s="1"/>
  <c r="AQ36" i="289"/>
  <c r="AN37" i="289"/>
  <c r="AP23" i="289"/>
  <c r="AH24" i="289"/>
  <c r="AP24" i="289"/>
  <c r="AO25" i="289"/>
  <c r="AO27" i="289" s="1"/>
  <c r="AR24" i="289" s="1"/>
  <c r="AQ14" i="289"/>
  <c r="AN15" i="289"/>
  <c r="AN68" i="289"/>
  <c r="AN71" i="289" s="1"/>
  <c r="AR67" i="289" s="1"/>
  <c r="AP59" i="289"/>
  <c r="AH57" i="289"/>
  <c r="AO59" i="289"/>
  <c r="AO58" i="289"/>
  <c r="AO60" i="289" s="1"/>
  <c r="AR57" i="289" s="1"/>
  <c r="AQ45" i="289"/>
  <c r="AQ49" i="289" s="1"/>
  <c r="AR48" i="289" s="1"/>
  <c r="AN48" i="289"/>
  <c r="AH35" i="289"/>
  <c r="AO34" i="289"/>
  <c r="AO38" i="289" s="1"/>
  <c r="AR35" i="289" s="1"/>
  <c r="AP35" i="289"/>
  <c r="AN27" i="289"/>
  <c r="AR23" i="289" s="1"/>
  <c r="AH13" i="289"/>
  <c r="AO12" i="289"/>
  <c r="AO16" i="289" s="1"/>
  <c r="AR13" i="289" s="1"/>
  <c r="AP13" i="289"/>
  <c r="AE67" i="266"/>
  <c r="AJ69" i="266"/>
  <c r="AU69" i="266" s="1"/>
  <c r="AV70" i="266"/>
  <c r="AM70" i="266"/>
  <c r="AO67" i="266"/>
  <c r="AV59" i="266"/>
  <c r="AM59" i="266"/>
  <c r="AN58" i="266"/>
  <c r="AN59" i="266"/>
  <c r="AJ47" i="266"/>
  <c r="AU47" i="266" s="1"/>
  <c r="AO47" i="266"/>
  <c r="AJ37" i="266"/>
  <c r="AU37" i="266" s="1"/>
  <c r="AV25" i="266"/>
  <c r="AM25" i="266"/>
  <c r="AO26" i="266"/>
  <c r="AO25" i="266"/>
  <c r="AV15" i="266"/>
  <c r="AM15" i="266"/>
  <c r="AN13" i="266"/>
  <c r="AN14" i="266"/>
  <c r="AN68" i="266"/>
  <c r="AN69" i="266"/>
  <c r="AP56" i="266"/>
  <c r="AQ45" i="266"/>
  <c r="AQ46" i="266"/>
  <c r="AN46" i="266"/>
  <c r="AN47" i="266"/>
  <c r="AP34" i="266"/>
  <c r="AP35" i="266"/>
  <c r="AQ23" i="266"/>
  <c r="AQ24" i="266"/>
  <c r="AN26" i="266"/>
  <c r="AP15" i="266"/>
  <c r="AV69" i="266"/>
  <c r="AM69" i="266"/>
  <c r="AG69" i="266" s="1"/>
  <c r="AF67" i="266"/>
  <c r="AJ70" i="266"/>
  <c r="AU70" i="266" s="1"/>
  <c r="AO69" i="266"/>
  <c r="AO70" i="266"/>
  <c r="AJ59" i="266"/>
  <c r="AU59" i="266" s="1"/>
  <c r="AN57" i="266"/>
  <c r="AN60" i="266" s="1"/>
  <c r="AR56" i="266" s="1"/>
  <c r="AV47" i="266"/>
  <c r="AM47" i="266"/>
  <c r="AG47" i="266" s="1"/>
  <c r="AH47" i="266" s="1"/>
  <c r="AP46" i="266"/>
  <c r="AO45" i="266"/>
  <c r="AO49" i="266" s="1"/>
  <c r="AR46" i="266" s="1"/>
  <c r="AV37" i="266"/>
  <c r="AM37" i="266"/>
  <c r="AG37" i="266" s="1"/>
  <c r="AQ35" i="266" s="1"/>
  <c r="AG34" i="266"/>
  <c r="AJ25" i="266"/>
  <c r="AU25" i="266" s="1"/>
  <c r="AO23" i="266"/>
  <c r="AO27" i="266" s="1"/>
  <c r="AR24" i="266" s="1"/>
  <c r="AJ15" i="266"/>
  <c r="AU15" i="266" s="1"/>
  <c r="AN15" i="266"/>
  <c r="AN70" i="266"/>
  <c r="AP59" i="266"/>
  <c r="AO58" i="266"/>
  <c r="AO60" i="266" s="1"/>
  <c r="AR57" i="266" s="1"/>
  <c r="AP57" i="266"/>
  <c r="AQ47" i="266"/>
  <c r="AN48" i="266"/>
  <c r="AP37" i="266"/>
  <c r="AH35" i="266"/>
  <c r="AO36" i="266"/>
  <c r="AO38" i="266" s="1"/>
  <c r="AR35" i="266" s="1"/>
  <c r="AO37" i="266"/>
  <c r="AQ25" i="266"/>
  <c r="AN27" i="266"/>
  <c r="AR23" i="266" s="1"/>
  <c r="AP13" i="266"/>
  <c r="AP16" i="266" s="1"/>
  <c r="AR14" i="266" s="1"/>
  <c r="AO14" i="266"/>
  <c r="AO16" i="266" s="1"/>
  <c r="AR13" i="266" s="1"/>
  <c r="AV70" i="282"/>
  <c r="AM70" i="282"/>
  <c r="AE68" i="282"/>
  <c r="AJ69" i="282"/>
  <c r="AU69" i="282" s="1"/>
  <c r="AO59" i="282"/>
  <c r="AO58" i="282"/>
  <c r="AO34" i="282"/>
  <c r="AO12" i="282"/>
  <c r="AH59" i="282"/>
  <c r="AQ57" i="282"/>
  <c r="AQ58" i="282"/>
  <c r="AG61" i="282"/>
  <c r="AH56" i="282"/>
  <c r="AN58" i="282"/>
  <c r="AN59" i="282"/>
  <c r="AP48" i="282"/>
  <c r="AH37" i="282"/>
  <c r="AQ34" i="282"/>
  <c r="AQ35" i="282"/>
  <c r="AG39" i="282"/>
  <c r="AH34" i="282"/>
  <c r="AN35" i="282"/>
  <c r="AN36" i="282"/>
  <c r="AP26" i="282"/>
  <c r="AH15" i="282"/>
  <c r="AQ12" i="282"/>
  <c r="AQ13" i="282"/>
  <c r="AG17" i="282"/>
  <c r="AH12" i="282"/>
  <c r="AN13" i="282"/>
  <c r="AN14" i="282"/>
  <c r="AJ70" i="282"/>
  <c r="AU70" i="282" s="1"/>
  <c r="AV69" i="282"/>
  <c r="AM69" i="282"/>
  <c r="AG69" i="282" s="1"/>
  <c r="AP70" i="282" s="1"/>
  <c r="AG67" i="282"/>
  <c r="AH58" i="282"/>
  <c r="AP56" i="282"/>
  <c r="AP57" i="282"/>
  <c r="AO56" i="282"/>
  <c r="AO60" i="282" s="1"/>
  <c r="AR57" i="282" s="1"/>
  <c r="AG48" i="282"/>
  <c r="AG45" i="282"/>
  <c r="AH47" i="282" s="1"/>
  <c r="AH36" i="282"/>
  <c r="AP34" i="282"/>
  <c r="AP38" i="282" s="1"/>
  <c r="AR36" i="282" s="1"/>
  <c r="AO36" i="282"/>
  <c r="AO37" i="282"/>
  <c r="AG26" i="282"/>
  <c r="AG23" i="282"/>
  <c r="AH25" i="282" s="1"/>
  <c r="AH14" i="282"/>
  <c r="AP12" i="282"/>
  <c r="AP16" i="282" s="1"/>
  <c r="AR14" i="282" s="1"/>
  <c r="AO14" i="282"/>
  <c r="AO15" i="282"/>
  <c r="AP68" i="282"/>
  <c r="AO69" i="282"/>
  <c r="AO71" i="282" s="1"/>
  <c r="AR68" i="282" s="1"/>
  <c r="AQ56" i="282"/>
  <c r="AQ60" i="282" s="1"/>
  <c r="AR59" i="282" s="1"/>
  <c r="AN57" i="282"/>
  <c r="AN60" i="282" s="1"/>
  <c r="AR56" i="282" s="1"/>
  <c r="AP45" i="282"/>
  <c r="AH46" i="282"/>
  <c r="AP46" i="282"/>
  <c r="AO47" i="282"/>
  <c r="AO49" i="282" s="1"/>
  <c r="AR46" i="282" s="1"/>
  <c r="AQ36" i="282"/>
  <c r="AN37" i="282"/>
  <c r="AP23" i="282"/>
  <c r="AH24" i="282"/>
  <c r="AP24" i="282"/>
  <c r="AO25" i="282"/>
  <c r="AO27" i="282" s="1"/>
  <c r="AR24" i="282" s="1"/>
  <c r="AQ14" i="282"/>
  <c r="AN15" i="282"/>
  <c r="AE68" i="274"/>
  <c r="AJ69" i="274"/>
  <c r="AU69" i="274" s="1"/>
  <c r="AV70" i="274"/>
  <c r="AM70" i="274"/>
  <c r="AG59" i="274"/>
  <c r="AG56" i="274"/>
  <c r="AH47" i="274"/>
  <c r="AP45" i="274"/>
  <c r="AO45" i="274"/>
  <c r="AP46" i="274"/>
  <c r="AG37" i="274"/>
  <c r="AG34" i="274"/>
  <c r="AH25" i="274"/>
  <c r="AP26" i="274"/>
  <c r="AP24" i="274"/>
  <c r="AO23" i="274"/>
  <c r="AG15" i="274"/>
  <c r="AH13" i="274"/>
  <c r="AO14" i="274"/>
  <c r="AO15" i="274"/>
  <c r="AP56" i="274"/>
  <c r="AH57" i="274"/>
  <c r="AO58" i="274"/>
  <c r="AH35" i="274"/>
  <c r="AO37" i="274"/>
  <c r="AO36" i="274"/>
  <c r="AH12" i="274"/>
  <c r="AG17" i="274"/>
  <c r="AV69" i="274"/>
  <c r="AM69" i="274"/>
  <c r="AG69" i="274" s="1"/>
  <c r="AJ70" i="274"/>
  <c r="AU70" i="274" s="1"/>
  <c r="AO69" i="274"/>
  <c r="AO71" i="274" s="1"/>
  <c r="AR68" i="274" s="1"/>
  <c r="AO70" i="274"/>
  <c r="AO47" i="274"/>
  <c r="AO48" i="274"/>
  <c r="AP27" i="274"/>
  <c r="AR25" i="274" s="1"/>
  <c r="AO26" i="274"/>
  <c r="AO25" i="274"/>
  <c r="AO16" i="274"/>
  <c r="AR13" i="274" s="1"/>
  <c r="AN69" i="274"/>
  <c r="AN71" i="274" s="1"/>
  <c r="AR67" i="274" s="1"/>
  <c r="AN70" i="274"/>
  <c r="AH58" i="274"/>
  <c r="AP59" i="274"/>
  <c r="AO60" i="274"/>
  <c r="AR57" i="274" s="1"/>
  <c r="AH48" i="274"/>
  <c r="AQ45" i="274"/>
  <c r="AQ49" i="274" s="1"/>
  <c r="AR48" i="274" s="1"/>
  <c r="AQ46" i="274"/>
  <c r="AG50" i="274"/>
  <c r="AH45" i="274"/>
  <c r="AN47" i="274"/>
  <c r="AN49" i="274" s="1"/>
  <c r="AR45" i="274" s="1"/>
  <c r="AN48" i="274"/>
  <c r="AH36" i="274"/>
  <c r="AP37" i="274"/>
  <c r="AP35" i="274"/>
  <c r="AP38" i="274" s="1"/>
  <c r="AR36" i="274" s="1"/>
  <c r="AO38" i="274"/>
  <c r="AR35" i="274" s="1"/>
  <c r="AH26" i="274"/>
  <c r="AQ24" i="274"/>
  <c r="AQ27" i="274" s="1"/>
  <c r="AR26" i="274" s="1"/>
  <c r="AQ25" i="274"/>
  <c r="AH23" i="274"/>
  <c r="AG28" i="274"/>
  <c r="AN24" i="274"/>
  <c r="AN25" i="274"/>
  <c r="AH14" i="274"/>
  <c r="AP12" i="274"/>
  <c r="AP16" i="274" s="1"/>
  <c r="AR14" i="274" s="1"/>
  <c r="AV69" i="280"/>
  <c r="AM69" i="280"/>
  <c r="AG69" i="280" s="1"/>
  <c r="AP67" i="280" s="1"/>
  <c r="AP71" i="280" s="1"/>
  <c r="AR69" i="280" s="1"/>
  <c r="AJ69" i="280"/>
  <c r="AU69" i="280" s="1"/>
  <c r="AP70" i="280"/>
  <c r="X74" i="280"/>
  <c r="T74" i="280"/>
  <c r="AN69" i="280"/>
  <c r="AN70" i="280"/>
  <c r="AP59" i="280"/>
  <c r="AP57" i="280"/>
  <c r="AQ46" i="280"/>
  <c r="AQ47" i="280"/>
  <c r="AG50" i="280"/>
  <c r="AH45" i="280"/>
  <c r="AN47" i="280"/>
  <c r="AN48" i="280"/>
  <c r="AP37" i="280"/>
  <c r="AQ23" i="280"/>
  <c r="AQ24" i="280"/>
  <c r="AN25" i="280"/>
  <c r="AN26" i="280"/>
  <c r="AP15" i="280"/>
  <c r="AO67" i="280"/>
  <c r="AH46" i="280"/>
  <c r="AO48" i="280"/>
  <c r="AO47" i="280"/>
  <c r="AV25" i="280"/>
  <c r="AM25" i="280"/>
  <c r="AO25" i="280"/>
  <c r="AV15" i="280"/>
  <c r="AM15" i="280"/>
  <c r="AN13" i="280"/>
  <c r="AN14" i="280"/>
  <c r="W74" i="280"/>
  <c r="S74" i="280"/>
  <c r="O74" i="280"/>
  <c r="AV70" i="280"/>
  <c r="AM70" i="280"/>
  <c r="AJ70" i="280"/>
  <c r="AU70" i="280" s="1"/>
  <c r="AN68" i="280"/>
  <c r="AN71" i="280" s="1"/>
  <c r="AR67" i="280" s="1"/>
  <c r="AP56" i="280"/>
  <c r="AP60" i="280" s="1"/>
  <c r="AR58" i="280" s="1"/>
  <c r="AO59" i="280"/>
  <c r="AO58" i="280"/>
  <c r="AO60" i="280" s="1"/>
  <c r="AR57" i="280" s="1"/>
  <c r="AQ45" i="280"/>
  <c r="AQ49" i="280" s="1"/>
  <c r="AR48" i="280" s="1"/>
  <c r="AN46" i="280"/>
  <c r="AN49" i="280" s="1"/>
  <c r="AR45" i="280" s="1"/>
  <c r="AP34" i="280"/>
  <c r="AP35" i="280"/>
  <c r="AO36" i="280"/>
  <c r="AO38" i="280" s="1"/>
  <c r="AR35" i="280" s="1"/>
  <c r="AQ25" i="280"/>
  <c r="AN24" i="280"/>
  <c r="AN27" i="280" s="1"/>
  <c r="AR23" i="280" s="1"/>
  <c r="AP12" i="280"/>
  <c r="AP13" i="280"/>
  <c r="AO12" i="280"/>
  <c r="AO16" i="280" s="1"/>
  <c r="AR13" i="280" s="1"/>
  <c r="AO69" i="280"/>
  <c r="AP68" i="280"/>
  <c r="AG59" i="280"/>
  <c r="AG56" i="280"/>
  <c r="AH47" i="280"/>
  <c r="AP45" i="280"/>
  <c r="AP49" i="280" s="1"/>
  <c r="AR47" i="280" s="1"/>
  <c r="AP46" i="280"/>
  <c r="AO45" i="280"/>
  <c r="AO49" i="280" s="1"/>
  <c r="AR46" i="280" s="1"/>
  <c r="AS46" i="280" s="1"/>
  <c r="AG37" i="280"/>
  <c r="AG34" i="280"/>
  <c r="AJ25" i="280"/>
  <c r="AU25" i="280" s="1"/>
  <c r="AO23" i="280"/>
  <c r="AO27" i="280" s="1"/>
  <c r="AR24" i="280" s="1"/>
  <c r="AO26" i="280"/>
  <c r="AJ15" i="280"/>
  <c r="AU15" i="280" s="1"/>
  <c r="AN15" i="280"/>
  <c r="AO12" i="264"/>
  <c r="AP59" i="263"/>
  <c r="AP45" i="263"/>
  <c r="AP34" i="263"/>
  <c r="AH59" i="263"/>
  <c r="AH48" i="263"/>
  <c r="AH26" i="263"/>
  <c r="AH15" i="263"/>
  <c r="AO14" i="262"/>
  <c r="AO45" i="261"/>
  <c r="AP45" i="260"/>
  <c r="AH46" i="260"/>
  <c r="AP37" i="260"/>
  <c r="AH35" i="260"/>
  <c r="AO15" i="260"/>
  <c r="AP37" i="259"/>
  <c r="AG58" i="259"/>
  <c r="AP59" i="259" s="1"/>
  <c r="AO45" i="258"/>
  <c r="AO15" i="258"/>
  <c r="AG68" i="258"/>
  <c r="AO67" i="258" s="1"/>
  <c r="AH58" i="258"/>
  <c r="AH47" i="258"/>
  <c r="AH36" i="258"/>
  <c r="AO12" i="257"/>
  <c r="AH59" i="265"/>
  <c r="AG25" i="265"/>
  <c r="AP26" i="265" s="1"/>
  <c r="AG47" i="265"/>
  <c r="AP48" i="265" s="1"/>
  <c r="S74" i="265"/>
  <c r="BP40" i="285"/>
  <c r="BP18" i="265"/>
  <c r="BP18" i="303"/>
  <c r="BP18" i="261"/>
  <c r="BP18" i="258"/>
  <c r="BP62" i="280"/>
  <c r="BP62" i="271"/>
  <c r="BP18" i="302"/>
  <c r="BP18" i="298"/>
  <c r="BP18" i="294"/>
  <c r="BP18" i="282"/>
  <c r="BP18" i="272"/>
  <c r="BP18" i="283"/>
  <c r="BP18" i="279"/>
  <c r="BP18" i="273"/>
  <c r="BP18" i="264"/>
  <c r="BP62" i="287"/>
  <c r="BP18" i="292"/>
  <c r="BP18" i="267"/>
  <c r="BP18" i="262"/>
  <c r="BP73" i="298"/>
  <c r="BP73" i="257"/>
  <c r="BP73" i="304"/>
  <c r="BP62" i="283"/>
  <c r="BP62" i="292"/>
  <c r="BP62" i="276"/>
  <c r="BP62" i="296"/>
  <c r="W74" i="264"/>
  <c r="S74" i="264"/>
  <c r="O74" i="264"/>
  <c r="AO23" i="264"/>
  <c r="AV70" i="264"/>
  <c r="AM70" i="264"/>
  <c r="AV69" i="264"/>
  <c r="AM69" i="264"/>
  <c r="AE68" i="264"/>
  <c r="AJ69" i="264"/>
  <c r="AU69" i="264" s="1"/>
  <c r="AP56" i="264"/>
  <c r="AP57" i="264"/>
  <c r="AP48" i="264"/>
  <c r="AP46" i="264"/>
  <c r="AP34" i="264"/>
  <c r="AP35" i="264"/>
  <c r="AP23" i="264"/>
  <c r="AP15" i="264"/>
  <c r="AN68" i="264"/>
  <c r="AN69" i="264"/>
  <c r="AH59" i="264"/>
  <c r="AQ57" i="264"/>
  <c r="AQ58" i="264"/>
  <c r="AG61" i="264"/>
  <c r="AH56" i="264"/>
  <c r="AN58" i="264"/>
  <c r="AN59" i="264"/>
  <c r="AH48" i="264"/>
  <c r="AQ46" i="264"/>
  <c r="AQ47" i="264"/>
  <c r="AH45" i="264"/>
  <c r="AG50" i="264"/>
  <c r="AN46" i="264"/>
  <c r="AN47" i="264"/>
  <c r="AH37" i="264"/>
  <c r="AQ35" i="264"/>
  <c r="AQ36" i="264"/>
  <c r="AG39" i="264"/>
  <c r="AH34" i="264"/>
  <c r="AN35" i="264"/>
  <c r="AN36" i="264"/>
  <c r="AH26" i="264"/>
  <c r="AQ23" i="264"/>
  <c r="AQ24" i="264"/>
  <c r="AG28" i="264"/>
  <c r="AH23" i="264"/>
  <c r="AN25" i="264"/>
  <c r="AN26" i="264"/>
  <c r="AH15" i="264"/>
  <c r="AQ12" i="264"/>
  <c r="AQ13" i="264"/>
  <c r="AH12" i="264"/>
  <c r="AG17" i="264"/>
  <c r="AN13" i="264"/>
  <c r="AN14" i="264"/>
  <c r="AJ70" i="264"/>
  <c r="AU70" i="264" s="1"/>
  <c r="AO70" i="264"/>
  <c r="AO69" i="264"/>
  <c r="AP59" i="264"/>
  <c r="AH57" i="264"/>
  <c r="AO59" i="264"/>
  <c r="AO56" i="264"/>
  <c r="AO60" i="264" s="1"/>
  <c r="AR57" i="264" s="1"/>
  <c r="AP45" i="264"/>
  <c r="AP49" i="264" s="1"/>
  <c r="AR47" i="264" s="1"/>
  <c r="AH46" i="264"/>
  <c r="AO48" i="264"/>
  <c r="AO47" i="264"/>
  <c r="AO49" i="264" s="1"/>
  <c r="AR46" i="264" s="1"/>
  <c r="AP37" i="264"/>
  <c r="AH35" i="264"/>
  <c r="AO37" i="264"/>
  <c r="AO34" i="264"/>
  <c r="AO38" i="264" s="1"/>
  <c r="AR35" i="264" s="1"/>
  <c r="AP26" i="264"/>
  <c r="AH24" i="264"/>
  <c r="AO25" i="264"/>
  <c r="AO27" i="264" s="1"/>
  <c r="AR24" i="264" s="1"/>
  <c r="AP24" i="264"/>
  <c r="AP12" i="264"/>
  <c r="AH13" i="264"/>
  <c r="AP13" i="264"/>
  <c r="AO14" i="264"/>
  <c r="AO16" i="264" s="1"/>
  <c r="AR13" i="264" s="1"/>
  <c r="AN70" i="264"/>
  <c r="AQ56" i="264"/>
  <c r="AQ60" i="264" s="1"/>
  <c r="AR59" i="264" s="1"/>
  <c r="AN57" i="264"/>
  <c r="AN60" i="264" s="1"/>
  <c r="AR56" i="264" s="1"/>
  <c r="AQ45" i="264"/>
  <c r="AQ49" i="264" s="1"/>
  <c r="AR48" i="264" s="1"/>
  <c r="AN48" i="264"/>
  <c r="AQ34" i="264"/>
  <c r="AQ38" i="264" s="1"/>
  <c r="AR37" i="264" s="1"/>
  <c r="AN37" i="264"/>
  <c r="AQ25" i="264"/>
  <c r="AN24" i="264"/>
  <c r="AN27" i="264" s="1"/>
  <c r="AR23" i="264" s="1"/>
  <c r="AQ14" i="264"/>
  <c r="AN15" i="264"/>
  <c r="AJ69" i="263"/>
  <c r="AU69" i="263" s="1"/>
  <c r="AF68" i="263"/>
  <c r="AJ70" i="263"/>
  <c r="AU70" i="263" s="1"/>
  <c r="AQ56" i="263"/>
  <c r="AQ45" i="263"/>
  <c r="AQ25" i="263"/>
  <c r="AQ14" i="263"/>
  <c r="AO69" i="263"/>
  <c r="AH58" i="263"/>
  <c r="AP56" i="263"/>
  <c r="AP60" i="263" s="1"/>
  <c r="AR58" i="263" s="1"/>
  <c r="AO56" i="263"/>
  <c r="AH47" i="263"/>
  <c r="AP48" i="263"/>
  <c r="AO48" i="263"/>
  <c r="AP37" i="263"/>
  <c r="AH25" i="263"/>
  <c r="AP23" i="263"/>
  <c r="AO25" i="263"/>
  <c r="AH14" i="263"/>
  <c r="AP15" i="263"/>
  <c r="AO12" i="263"/>
  <c r="AV69" i="263"/>
  <c r="AM69" i="263"/>
  <c r="AG69" i="263" s="1"/>
  <c r="AV70" i="263"/>
  <c r="AM70" i="263"/>
  <c r="AG70" i="263" s="1"/>
  <c r="AH70" i="263" s="1"/>
  <c r="AJ37" i="263"/>
  <c r="AU37" i="263" s="1"/>
  <c r="AH67" i="263"/>
  <c r="AN69" i="263"/>
  <c r="AN70" i="263"/>
  <c r="AQ57" i="263"/>
  <c r="AQ58" i="263"/>
  <c r="AG61" i="263"/>
  <c r="AH56" i="263"/>
  <c r="AN58" i="263"/>
  <c r="AN60" i="263" s="1"/>
  <c r="AR56" i="263" s="1"/>
  <c r="AN59" i="263"/>
  <c r="AQ46" i="263"/>
  <c r="AQ47" i="263"/>
  <c r="AH45" i="263"/>
  <c r="AG50" i="263"/>
  <c r="AN46" i="263"/>
  <c r="AN47" i="263"/>
  <c r="AM37" i="263"/>
  <c r="AG37" i="263" s="1"/>
  <c r="AH37" i="263" s="1"/>
  <c r="AN36" i="263"/>
  <c r="AN37" i="263"/>
  <c r="AQ23" i="263"/>
  <c r="AQ24" i="263"/>
  <c r="AG28" i="263"/>
  <c r="AH23" i="263"/>
  <c r="AN24" i="263"/>
  <c r="AN25" i="263"/>
  <c r="AQ12" i="263"/>
  <c r="AQ13" i="263"/>
  <c r="AG17" i="263"/>
  <c r="AH12" i="263"/>
  <c r="AN14" i="263"/>
  <c r="AN15" i="263"/>
  <c r="AH68" i="263"/>
  <c r="AO70" i="263"/>
  <c r="AO67" i="263"/>
  <c r="AH57" i="263"/>
  <c r="AO58" i="263"/>
  <c r="AP49" i="263"/>
  <c r="AR47" i="263" s="1"/>
  <c r="AH46" i="263"/>
  <c r="AO47" i="263"/>
  <c r="AO49" i="263" s="1"/>
  <c r="AR46" i="263" s="1"/>
  <c r="AP38" i="263"/>
  <c r="AR36" i="263" s="1"/>
  <c r="AH35" i="263"/>
  <c r="AO36" i="263"/>
  <c r="AO38" i="263" s="1"/>
  <c r="AR35" i="263" s="1"/>
  <c r="AH24" i="263"/>
  <c r="AO23" i="263"/>
  <c r="AO27" i="263" s="1"/>
  <c r="AR24" i="263" s="1"/>
  <c r="AP24" i="263"/>
  <c r="AH13" i="263"/>
  <c r="AP13" i="263"/>
  <c r="AP16" i="263" s="1"/>
  <c r="AR14" i="263" s="1"/>
  <c r="AO14" i="263"/>
  <c r="AO36" i="262"/>
  <c r="AO45" i="262"/>
  <c r="AE68" i="262"/>
  <c r="AJ69" i="262"/>
  <c r="AU69" i="262" s="1"/>
  <c r="AV70" i="262"/>
  <c r="AM70" i="262"/>
  <c r="AO70" i="262"/>
  <c r="AP59" i="262"/>
  <c r="AP45" i="262"/>
  <c r="AP37" i="262"/>
  <c r="AP23" i="262"/>
  <c r="AP15" i="262"/>
  <c r="AN69" i="262"/>
  <c r="AH59" i="262"/>
  <c r="AQ56" i="262"/>
  <c r="AQ57" i="262"/>
  <c r="AH56" i="262"/>
  <c r="AG61" i="262"/>
  <c r="AN57" i="262"/>
  <c r="AN58" i="262"/>
  <c r="AH48" i="262"/>
  <c r="AQ45" i="262"/>
  <c r="AQ46" i="262"/>
  <c r="AG50" i="262"/>
  <c r="AH45" i="262"/>
  <c r="AN47" i="262"/>
  <c r="AN48" i="262"/>
  <c r="AH37" i="262"/>
  <c r="AQ34" i="262"/>
  <c r="AQ35" i="262"/>
  <c r="AG39" i="262"/>
  <c r="AH34" i="262"/>
  <c r="AN36" i="262"/>
  <c r="AN37" i="262"/>
  <c r="AH26" i="262"/>
  <c r="AQ23" i="262"/>
  <c r="AQ24" i="262"/>
  <c r="AG28" i="262"/>
  <c r="AH23" i="262"/>
  <c r="AN25" i="262"/>
  <c r="AN26" i="262"/>
  <c r="AH15" i="262"/>
  <c r="AQ12" i="262"/>
  <c r="AQ13" i="262"/>
  <c r="AH12" i="262"/>
  <c r="AG17" i="262"/>
  <c r="AN13" i="262"/>
  <c r="AN14" i="262"/>
  <c r="AV69" i="262"/>
  <c r="AM69" i="262"/>
  <c r="AG69" i="262" s="1"/>
  <c r="AP67" i="262" s="1"/>
  <c r="AF68" i="262"/>
  <c r="AJ70" i="262"/>
  <c r="AU70" i="262" s="1"/>
  <c r="AO69" i="262"/>
  <c r="AO71" i="262" s="1"/>
  <c r="AR68" i="262" s="1"/>
  <c r="AP68" i="262"/>
  <c r="AP56" i="262"/>
  <c r="AH57" i="262"/>
  <c r="AP57" i="262"/>
  <c r="AO56" i="262"/>
  <c r="AO60" i="262" s="1"/>
  <c r="AR57" i="262" s="1"/>
  <c r="AP48" i="262"/>
  <c r="AH46" i="262"/>
  <c r="AO47" i="262"/>
  <c r="AO49" i="262" s="1"/>
  <c r="AR46" i="262" s="1"/>
  <c r="AP46" i="262"/>
  <c r="AP34" i="262"/>
  <c r="AH35" i="262"/>
  <c r="AP35" i="262"/>
  <c r="AO34" i="262"/>
  <c r="AO38" i="262" s="1"/>
  <c r="AR35" i="262" s="1"/>
  <c r="AP26" i="262"/>
  <c r="AH24" i="262"/>
  <c r="AO25" i="262"/>
  <c r="AO27" i="262" s="1"/>
  <c r="AR24" i="262" s="1"/>
  <c r="AP24" i="262"/>
  <c r="AP12" i="262"/>
  <c r="AH13" i="262"/>
  <c r="AP13" i="262"/>
  <c r="AO12" i="262"/>
  <c r="AO16" i="262" s="1"/>
  <c r="AR13" i="262" s="1"/>
  <c r="AN68" i="262"/>
  <c r="AN71" i="262" s="1"/>
  <c r="AR67" i="262" s="1"/>
  <c r="AQ58" i="262"/>
  <c r="AN59" i="262"/>
  <c r="AQ47" i="262"/>
  <c r="AN46" i="262"/>
  <c r="AN49" i="262" s="1"/>
  <c r="AR45" i="262" s="1"/>
  <c r="AQ36" i="262"/>
  <c r="AN35" i="262"/>
  <c r="AN38" i="262" s="1"/>
  <c r="AR34" i="262" s="1"/>
  <c r="AQ25" i="262"/>
  <c r="AN24" i="262"/>
  <c r="AN27" i="262" s="1"/>
  <c r="AR23" i="262" s="1"/>
  <c r="AQ14" i="262"/>
  <c r="AN15" i="262"/>
  <c r="AF57" i="261"/>
  <c r="AE59" i="261"/>
  <c r="AF59" i="261"/>
  <c r="AG58" i="261"/>
  <c r="AG57" i="261"/>
  <c r="AO58" i="261" s="1"/>
  <c r="AJ69" i="261"/>
  <c r="AU69" i="261" s="1"/>
  <c r="AV70" i="261"/>
  <c r="AM70" i="261"/>
  <c r="AV59" i="261"/>
  <c r="AM59" i="261"/>
  <c r="AJ47" i="261"/>
  <c r="AU47" i="261" s="1"/>
  <c r="AV37" i="261"/>
  <c r="AM37" i="261"/>
  <c r="AJ25" i="261"/>
  <c r="AU25" i="261" s="1"/>
  <c r="AV15" i="261"/>
  <c r="AM15" i="261"/>
  <c r="AN59" i="261"/>
  <c r="AQ47" i="261"/>
  <c r="AQ25" i="261"/>
  <c r="AP59" i="261"/>
  <c r="AO47" i="261"/>
  <c r="AP34" i="261"/>
  <c r="AO34" i="261"/>
  <c r="AP12" i="261"/>
  <c r="AP13" i="261"/>
  <c r="AV69" i="261"/>
  <c r="AM69" i="261"/>
  <c r="AG69" i="261" s="1"/>
  <c r="AP67" i="261" s="1"/>
  <c r="AF67" i="261"/>
  <c r="AJ70" i="261"/>
  <c r="AU70" i="261" s="1"/>
  <c r="AJ59" i="261"/>
  <c r="AU59" i="261" s="1"/>
  <c r="AV47" i="261"/>
  <c r="AM47" i="261"/>
  <c r="AG47" i="261" s="1"/>
  <c r="AH47" i="261" s="1"/>
  <c r="AJ37" i="261"/>
  <c r="AU37" i="261" s="1"/>
  <c r="AV25" i="261"/>
  <c r="AM25" i="261"/>
  <c r="AG25" i="261" s="1"/>
  <c r="AH25" i="261" s="1"/>
  <c r="AJ15" i="261"/>
  <c r="AU15" i="261" s="1"/>
  <c r="AN69" i="261"/>
  <c r="AN71" i="261" s="1"/>
  <c r="AR67" i="261" s="1"/>
  <c r="AN70" i="261"/>
  <c r="AN57" i="261"/>
  <c r="AN58" i="261"/>
  <c r="AH48" i="261"/>
  <c r="AQ45" i="261"/>
  <c r="AQ46" i="261"/>
  <c r="AG50" i="261"/>
  <c r="AH45" i="261"/>
  <c r="AN47" i="261"/>
  <c r="AN49" i="261" s="1"/>
  <c r="AR45" i="261" s="1"/>
  <c r="AN48" i="261"/>
  <c r="AN36" i="261"/>
  <c r="AN38" i="261" s="1"/>
  <c r="AR34" i="261" s="1"/>
  <c r="AN37" i="261"/>
  <c r="AH26" i="261"/>
  <c r="AQ23" i="261"/>
  <c r="AQ24" i="261"/>
  <c r="AG28" i="261"/>
  <c r="AH23" i="261"/>
  <c r="AN25" i="261"/>
  <c r="AN26" i="261"/>
  <c r="AN13" i="261"/>
  <c r="AN14" i="261"/>
  <c r="AO69" i="261"/>
  <c r="AO71" i="261" s="1"/>
  <c r="AR68" i="261" s="1"/>
  <c r="AP68" i="261"/>
  <c r="AO56" i="261"/>
  <c r="AO49" i="261"/>
  <c r="AR46" i="261" s="1"/>
  <c r="AP37" i="261"/>
  <c r="AO37" i="261"/>
  <c r="AH24" i="261"/>
  <c r="AO25" i="261"/>
  <c r="AO26" i="261"/>
  <c r="AP15" i="261"/>
  <c r="AO14" i="261"/>
  <c r="AO15" i="261"/>
  <c r="AH57" i="260"/>
  <c r="AF67" i="260"/>
  <c r="AJ70" i="260"/>
  <c r="AU70" i="260" s="1"/>
  <c r="AV69" i="260"/>
  <c r="AM69" i="260"/>
  <c r="AO69" i="260"/>
  <c r="AO59" i="260"/>
  <c r="AO58" i="260"/>
  <c r="AO47" i="260"/>
  <c r="AO34" i="260"/>
  <c r="AP12" i="260"/>
  <c r="AN68" i="260"/>
  <c r="AH59" i="260"/>
  <c r="AQ57" i="260"/>
  <c r="AQ58" i="260"/>
  <c r="AG61" i="260"/>
  <c r="AH56" i="260"/>
  <c r="AN58" i="260"/>
  <c r="AN59" i="260"/>
  <c r="AH48" i="260"/>
  <c r="AQ46" i="260"/>
  <c r="AQ47" i="260"/>
  <c r="AH45" i="260"/>
  <c r="AG50" i="260"/>
  <c r="AN46" i="260"/>
  <c r="AN47" i="260"/>
  <c r="AH37" i="260"/>
  <c r="AQ34" i="260"/>
  <c r="AQ35" i="260"/>
  <c r="AG39" i="260"/>
  <c r="AH34" i="260"/>
  <c r="AN35" i="260"/>
  <c r="AN36" i="260"/>
  <c r="AQ23" i="260"/>
  <c r="AQ24" i="260"/>
  <c r="AN26" i="260"/>
  <c r="AH15" i="260"/>
  <c r="AQ12" i="260"/>
  <c r="AQ13" i="260"/>
  <c r="AG17" i="260"/>
  <c r="AH12" i="260"/>
  <c r="AN13" i="260"/>
  <c r="AN14" i="260"/>
  <c r="AV70" i="260"/>
  <c r="AM70" i="260"/>
  <c r="AG70" i="260" s="1"/>
  <c r="AE67" i="260"/>
  <c r="AJ69" i="260"/>
  <c r="AU69" i="260" s="1"/>
  <c r="AJ25" i="260"/>
  <c r="AU25" i="260" s="1"/>
  <c r="AO70" i="260"/>
  <c r="AO67" i="260"/>
  <c r="AH58" i="260"/>
  <c r="AP56" i="260"/>
  <c r="AP57" i="260"/>
  <c r="AO56" i="260"/>
  <c r="AO60" i="260" s="1"/>
  <c r="AR57" i="260" s="1"/>
  <c r="AH47" i="260"/>
  <c r="AP48" i="260"/>
  <c r="AP49" i="260" s="1"/>
  <c r="AR47" i="260" s="1"/>
  <c r="AO48" i="260"/>
  <c r="AO45" i="260"/>
  <c r="AH36" i="260"/>
  <c r="AP34" i="260"/>
  <c r="AP38" i="260" s="1"/>
  <c r="AR36" i="260" s="1"/>
  <c r="AO36" i="260"/>
  <c r="AO37" i="260"/>
  <c r="AM25" i="260"/>
  <c r="AG25" i="260" s="1"/>
  <c r="AH25" i="260" s="1"/>
  <c r="AP24" i="260"/>
  <c r="AO25" i="260"/>
  <c r="AO27" i="260" s="1"/>
  <c r="AR24" i="260" s="1"/>
  <c r="AP15" i="260"/>
  <c r="AH13" i="260"/>
  <c r="AO12" i="260"/>
  <c r="AO16" i="260" s="1"/>
  <c r="AR13" i="260" s="1"/>
  <c r="AP13" i="260"/>
  <c r="AN70" i="260"/>
  <c r="AQ56" i="260"/>
  <c r="AN57" i="260"/>
  <c r="AN60" i="260" s="1"/>
  <c r="AR56" i="260" s="1"/>
  <c r="AQ45" i="260"/>
  <c r="AQ49" i="260" s="1"/>
  <c r="AR48" i="260" s="1"/>
  <c r="AN48" i="260"/>
  <c r="AQ36" i="260"/>
  <c r="AN37" i="260"/>
  <c r="AQ25" i="260"/>
  <c r="AN24" i="260"/>
  <c r="AN27" i="260" s="1"/>
  <c r="AR23" i="260" s="1"/>
  <c r="AQ14" i="260"/>
  <c r="AN15" i="260"/>
  <c r="AH26" i="259"/>
  <c r="AJ69" i="259"/>
  <c r="AU69" i="259" s="1"/>
  <c r="AV70" i="259"/>
  <c r="AM70" i="259"/>
  <c r="AN70" i="259"/>
  <c r="AQ57" i="259"/>
  <c r="AQ46" i="259"/>
  <c r="AQ35" i="259"/>
  <c r="AQ24" i="259"/>
  <c r="AQ14" i="259"/>
  <c r="AH58" i="259"/>
  <c r="AP56" i="259"/>
  <c r="AP57" i="259"/>
  <c r="AH47" i="259"/>
  <c r="AP48" i="259"/>
  <c r="AP46" i="259"/>
  <c r="AH36" i="259"/>
  <c r="AP34" i="259"/>
  <c r="AP38" i="259" s="1"/>
  <c r="AR36" i="259" s="1"/>
  <c r="AO34" i="259"/>
  <c r="AH25" i="259"/>
  <c r="AP23" i="259"/>
  <c r="AP24" i="259"/>
  <c r="AH14" i="259"/>
  <c r="AP15" i="259"/>
  <c r="AP13" i="259"/>
  <c r="AV69" i="259"/>
  <c r="AM69" i="259"/>
  <c r="AG69" i="259" s="1"/>
  <c r="AP67" i="259" s="1"/>
  <c r="AF67" i="259"/>
  <c r="AJ70" i="259"/>
  <c r="AU70" i="259" s="1"/>
  <c r="AN68" i="259"/>
  <c r="AN69" i="259"/>
  <c r="AQ56" i="259"/>
  <c r="AQ60" i="259" s="1"/>
  <c r="AR59" i="259" s="1"/>
  <c r="AQ58" i="259"/>
  <c r="AG61" i="259"/>
  <c r="AH56" i="259"/>
  <c r="AN57" i="259"/>
  <c r="AN60" i="259" s="1"/>
  <c r="AR56" i="259" s="1"/>
  <c r="AN59" i="259"/>
  <c r="AQ45" i="259"/>
  <c r="AQ49" i="259" s="1"/>
  <c r="AR48" i="259" s="1"/>
  <c r="AQ47" i="259"/>
  <c r="AG50" i="259"/>
  <c r="AH45" i="259"/>
  <c r="AN46" i="259"/>
  <c r="AN49" i="259" s="1"/>
  <c r="AR45" i="259" s="1"/>
  <c r="AN47" i="259"/>
  <c r="AQ36" i="259"/>
  <c r="AQ34" i="259"/>
  <c r="AG39" i="259"/>
  <c r="AH34" i="259"/>
  <c r="AN36" i="259"/>
  <c r="AN38" i="259" s="1"/>
  <c r="AR34" i="259" s="1"/>
  <c r="AN37" i="259"/>
  <c r="AQ25" i="259"/>
  <c r="AQ23" i="259"/>
  <c r="AG28" i="259"/>
  <c r="AH23" i="259"/>
  <c r="AN24" i="259"/>
  <c r="AN25" i="259"/>
  <c r="AQ12" i="259"/>
  <c r="AQ16" i="259" s="1"/>
  <c r="AR15" i="259" s="1"/>
  <c r="AQ13" i="259"/>
  <c r="AH12" i="259"/>
  <c r="AG17" i="259"/>
  <c r="AN15" i="259"/>
  <c r="AN13" i="259"/>
  <c r="AO69" i="259"/>
  <c r="AO71" i="259" s="1"/>
  <c r="AR68" i="259" s="1"/>
  <c r="AP68" i="259"/>
  <c r="AH57" i="259"/>
  <c r="AO58" i="259"/>
  <c r="AO59" i="259"/>
  <c r="AP49" i="259"/>
  <c r="AR47" i="259" s="1"/>
  <c r="AH46" i="259"/>
  <c r="AO45" i="259"/>
  <c r="AO48" i="259"/>
  <c r="AH35" i="259"/>
  <c r="AO37" i="259"/>
  <c r="AH24" i="259"/>
  <c r="AO23" i="259"/>
  <c r="AO26" i="259"/>
  <c r="AP16" i="259"/>
  <c r="AR14" i="259" s="1"/>
  <c r="AH13" i="259"/>
  <c r="AO15" i="259"/>
  <c r="AO12" i="259"/>
  <c r="AO59" i="258"/>
  <c r="AO37" i="258"/>
  <c r="AV70" i="258"/>
  <c r="AM70" i="258"/>
  <c r="AV69" i="258"/>
  <c r="AM69" i="258"/>
  <c r="AJ26" i="258"/>
  <c r="AU26" i="258" s="1"/>
  <c r="AO70" i="258"/>
  <c r="AP59" i="258"/>
  <c r="AP45" i="258"/>
  <c r="AP37" i="258"/>
  <c r="AP23" i="258"/>
  <c r="AO26" i="258"/>
  <c r="AP15" i="258"/>
  <c r="AH59" i="258"/>
  <c r="AQ56" i="258"/>
  <c r="AQ57" i="258"/>
  <c r="AH56" i="258"/>
  <c r="AG61" i="258"/>
  <c r="AN57" i="258"/>
  <c r="AN58" i="258"/>
  <c r="AH48" i="258"/>
  <c r="AQ45" i="258"/>
  <c r="AQ46" i="258"/>
  <c r="AG50" i="258"/>
  <c r="AH45" i="258"/>
  <c r="AN47" i="258"/>
  <c r="AN48" i="258"/>
  <c r="AH37" i="258"/>
  <c r="AQ34" i="258"/>
  <c r="AQ35" i="258"/>
  <c r="AG39" i="258"/>
  <c r="AH34" i="258"/>
  <c r="AN36" i="258"/>
  <c r="AN37" i="258"/>
  <c r="AM26" i="258"/>
  <c r="AG26" i="258" s="1"/>
  <c r="AH26" i="258" s="1"/>
  <c r="AG28" i="258"/>
  <c r="AH23" i="258"/>
  <c r="AN25" i="258"/>
  <c r="AN26" i="258"/>
  <c r="AH15" i="258"/>
  <c r="AQ12" i="258"/>
  <c r="AQ13" i="258"/>
  <c r="AH12" i="258"/>
  <c r="AG17" i="258"/>
  <c r="AN13" i="258"/>
  <c r="AN14" i="258"/>
  <c r="AJ70" i="258"/>
  <c r="AU70" i="258" s="1"/>
  <c r="AE68" i="258"/>
  <c r="AJ69" i="258"/>
  <c r="AU69" i="258" s="1"/>
  <c r="AO69" i="258"/>
  <c r="AO71" i="258" s="1"/>
  <c r="AR68" i="258" s="1"/>
  <c r="AP56" i="258"/>
  <c r="AH57" i="258"/>
  <c r="AP57" i="258"/>
  <c r="AO56" i="258"/>
  <c r="AO60" i="258" s="1"/>
  <c r="AR57" i="258" s="1"/>
  <c r="AP48" i="258"/>
  <c r="AH46" i="258"/>
  <c r="AO47" i="258"/>
  <c r="AO49" i="258" s="1"/>
  <c r="AR46" i="258" s="1"/>
  <c r="AP46" i="258"/>
  <c r="AP34" i="258"/>
  <c r="AH35" i="258"/>
  <c r="AP35" i="258"/>
  <c r="AO34" i="258"/>
  <c r="AO38" i="258" s="1"/>
  <c r="AR35" i="258" s="1"/>
  <c r="AP26" i="258"/>
  <c r="AH24" i="258"/>
  <c r="AO25" i="258"/>
  <c r="AO27" i="258" s="1"/>
  <c r="AR24" i="258" s="1"/>
  <c r="AP24" i="258"/>
  <c r="AP12" i="258"/>
  <c r="AH13" i="258"/>
  <c r="AP13" i="258"/>
  <c r="AO12" i="258"/>
  <c r="AO16" i="258" s="1"/>
  <c r="AR13" i="258" s="1"/>
  <c r="AN68" i="258"/>
  <c r="AN71" i="258" s="1"/>
  <c r="AR67" i="258" s="1"/>
  <c r="AQ58" i="258"/>
  <c r="AN59" i="258"/>
  <c r="AQ47" i="258"/>
  <c r="AN46" i="258"/>
  <c r="AN49" i="258" s="1"/>
  <c r="AR45" i="258" s="1"/>
  <c r="AQ36" i="258"/>
  <c r="AN35" i="258"/>
  <c r="AN38" i="258" s="1"/>
  <c r="AR34" i="258" s="1"/>
  <c r="AN24" i="258"/>
  <c r="AN27" i="258" s="1"/>
  <c r="AR23" i="258" s="1"/>
  <c r="AQ14" i="258"/>
  <c r="AN15" i="258"/>
  <c r="AE68" i="257"/>
  <c r="AJ69" i="257"/>
  <c r="AU69" i="257" s="1"/>
  <c r="AV58" i="257"/>
  <c r="AM58" i="257"/>
  <c r="AJ48" i="257"/>
  <c r="AU48" i="257" s="1"/>
  <c r="AV36" i="257"/>
  <c r="AM36" i="257"/>
  <c r="AJ26" i="257"/>
  <c r="AU26" i="257" s="1"/>
  <c r="AV14" i="257"/>
  <c r="AM14" i="257"/>
  <c r="AN69" i="257"/>
  <c r="AN70" i="257"/>
  <c r="AQ56" i="257"/>
  <c r="AQ57" i="257"/>
  <c r="AN59" i="257"/>
  <c r="AN46" i="257"/>
  <c r="AN47" i="257"/>
  <c r="AQ34" i="257"/>
  <c r="AQ35" i="257"/>
  <c r="AN36" i="257"/>
  <c r="AN37" i="257"/>
  <c r="AN24" i="257"/>
  <c r="AN25" i="257"/>
  <c r="AQ12" i="257"/>
  <c r="AQ13" i="257"/>
  <c r="AN15" i="257"/>
  <c r="AO69" i="257"/>
  <c r="AO56" i="257"/>
  <c r="AP48" i="257"/>
  <c r="AO48" i="257"/>
  <c r="AP26" i="257"/>
  <c r="AO23" i="257"/>
  <c r="AV70" i="257"/>
  <c r="AM70" i="257"/>
  <c r="AV69" i="257"/>
  <c r="AM69" i="257"/>
  <c r="AG69" i="257" s="1"/>
  <c r="AF68" i="257"/>
  <c r="AJ70" i="257"/>
  <c r="AU70" i="257" s="1"/>
  <c r="AJ58" i="257"/>
  <c r="AU58" i="257" s="1"/>
  <c r="AV48" i="257"/>
  <c r="AM48" i="257"/>
  <c r="AG48" i="257" s="1"/>
  <c r="AH48" i="257" s="1"/>
  <c r="AJ36" i="257"/>
  <c r="AU36" i="257" s="1"/>
  <c r="AV26" i="257"/>
  <c r="AM26" i="257"/>
  <c r="AG26" i="257" s="1"/>
  <c r="AH26" i="257" s="1"/>
  <c r="AJ14" i="257"/>
  <c r="AU14" i="257" s="1"/>
  <c r="AN68" i="257"/>
  <c r="AN71" i="257" s="1"/>
  <c r="AR67" i="257" s="1"/>
  <c r="AQ58" i="257"/>
  <c r="AN57" i="257"/>
  <c r="AN60" i="257" s="1"/>
  <c r="AR56" i="257" s="1"/>
  <c r="AN48" i="257"/>
  <c r="AQ36" i="257"/>
  <c r="AN35" i="257"/>
  <c r="AN38" i="257" s="1"/>
  <c r="AR34" i="257" s="1"/>
  <c r="AN26" i="257"/>
  <c r="AQ14" i="257"/>
  <c r="AN13" i="257"/>
  <c r="AN16" i="257" s="1"/>
  <c r="AR12" i="257" s="1"/>
  <c r="AO67" i="257"/>
  <c r="AO71" i="257" s="1"/>
  <c r="AR68" i="257" s="1"/>
  <c r="AP68" i="257"/>
  <c r="AO58" i="257"/>
  <c r="AP45" i="257"/>
  <c r="AH46" i="257"/>
  <c r="AO47" i="257"/>
  <c r="AO49" i="257" s="1"/>
  <c r="AR46" i="257" s="1"/>
  <c r="AP46" i="257"/>
  <c r="AO34" i="257"/>
  <c r="AO37" i="257"/>
  <c r="AH25" i="257"/>
  <c r="AP23" i="257"/>
  <c r="AP27" i="257" s="1"/>
  <c r="AR25" i="257" s="1"/>
  <c r="AO25" i="257"/>
  <c r="AO26" i="257"/>
  <c r="AO14" i="257"/>
  <c r="AO16" i="257" s="1"/>
  <c r="AR13" i="257" s="1"/>
  <c r="AV70" i="265"/>
  <c r="AM70" i="265"/>
  <c r="AJ70" i="265"/>
  <c r="AU70" i="265" s="1"/>
  <c r="AV69" i="265"/>
  <c r="AM69" i="265"/>
  <c r="AJ69" i="265"/>
  <c r="AU69" i="265" s="1"/>
  <c r="AG67" i="265"/>
  <c r="AN69" i="265" s="1"/>
  <c r="AO69" i="265"/>
  <c r="AO71" i="265" s="1"/>
  <c r="AR68" i="265" s="1"/>
  <c r="AQ56" i="265"/>
  <c r="AQ57" i="265"/>
  <c r="AH56" i="265"/>
  <c r="AG61" i="265"/>
  <c r="AN59" i="265"/>
  <c r="AN58" i="265"/>
  <c r="AH58" i="265"/>
  <c r="AP59" i="265"/>
  <c r="AO58" i="265"/>
  <c r="AQ58" i="265"/>
  <c r="AN57" i="265"/>
  <c r="AH57" i="265"/>
  <c r="AP57" i="265"/>
  <c r="AO56" i="265"/>
  <c r="AQ45" i="265"/>
  <c r="AQ46" i="265"/>
  <c r="AG50" i="265"/>
  <c r="AH45" i="265"/>
  <c r="AN47" i="265"/>
  <c r="AN48" i="265"/>
  <c r="AH47" i="265"/>
  <c r="AP45" i="265"/>
  <c r="AO45" i="265"/>
  <c r="AQ47" i="265"/>
  <c r="AN46" i="265"/>
  <c r="AH46" i="265"/>
  <c r="AO47" i="265"/>
  <c r="AP46" i="265"/>
  <c r="AJ36" i="265"/>
  <c r="AU36" i="265" s="1"/>
  <c r="AQ36" i="265"/>
  <c r="AO36" i="265"/>
  <c r="AV36" i="265"/>
  <c r="AM36" i="265"/>
  <c r="AG36" i="265" s="1"/>
  <c r="AH36" i="265" s="1"/>
  <c r="AQ34" i="265"/>
  <c r="AQ35" i="265"/>
  <c r="AH34" i="265"/>
  <c r="AN36" i="265"/>
  <c r="AN37" i="265"/>
  <c r="AH35" i="265"/>
  <c r="AO34" i="265"/>
  <c r="AO38" i="265" s="1"/>
  <c r="AR35" i="265" s="1"/>
  <c r="AQ23" i="265"/>
  <c r="AQ24" i="265"/>
  <c r="AG28" i="265"/>
  <c r="AH23" i="265"/>
  <c r="AN25" i="265"/>
  <c r="AN26" i="265"/>
  <c r="AH25" i="265"/>
  <c r="AP23" i="265"/>
  <c r="AO23" i="265"/>
  <c r="AQ25" i="265"/>
  <c r="AN24" i="265"/>
  <c r="AH24" i="265"/>
  <c r="AO25" i="265"/>
  <c r="AP24" i="265"/>
  <c r="AJ15" i="265"/>
  <c r="AU15" i="265" s="1"/>
  <c r="AM15" i="265"/>
  <c r="AN13" i="265"/>
  <c r="AN14" i="265"/>
  <c r="AP15" i="265"/>
  <c r="AO15" i="265"/>
  <c r="AN15" i="265"/>
  <c r="AP13" i="265"/>
  <c r="AO12" i="265"/>
  <c r="AT58" i="304"/>
  <c r="AP55" i="304"/>
  <c r="AT57" i="304"/>
  <c r="AO55" i="304"/>
  <c r="AT35" i="304"/>
  <c r="AO33" i="304"/>
  <c r="AT14" i="304"/>
  <c r="AP11" i="304"/>
  <c r="AT13" i="304"/>
  <c r="AO11" i="304"/>
  <c r="AT68" i="303"/>
  <c r="AO66" i="303"/>
  <c r="AT56" i="303"/>
  <c r="AN55" i="303"/>
  <c r="AT47" i="303"/>
  <c r="AP44" i="303"/>
  <c r="AT46" i="303"/>
  <c r="AO44" i="303"/>
  <c r="AT37" i="303"/>
  <c r="AQ33" i="303"/>
  <c r="AT34" i="303"/>
  <c r="AN33" i="303"/>
  <c r="AT25" i="303"/>
  <c r="AP22" i="303"/>
  <c r="AT24" i="303"/>
  <c r="AO22" i="303"/>
  <c r="AT69" i="302"/>
  <c r="AP66" i="302"/>
  <c r="AT68" i="302"/>
  <c r="AO66" i="302"/>
  <c r="AT59" i="302"/>
  <c r="AQ55" i="302"/>
  <c r="AT56" i="302"/>
  <c r="AN55" i="302"/>
  <c r="AT47" i="302"/>
  <c r="AP44" i="302"/>
  <c r="AT46" i="302"/>
  <c r="AO44" i="302"/>
  <c r="AT37" i="302"/>
  <c r="AQ33" i="302"/>
  <c r="AT34" i="302"/>
  <c r="AN33" i="302"/>
  <c r="AT25" i="302"/>
  <c r="AP22" i="302"/>
  <c r="AT24" i="302"/>
  <c r="AO22" i="302"/>
  <c r="AT12" i="302"/>
  <c r="AN11" i="302"/>
  <c r="AT70" i="301"/>
  <c r="AQ66" i="301"/>
  <c r="AT67" i="301"/>
  <c r="AN66" i="301"/>
  <c r="AT58" i="301"/>
  <c r="AP55" i="301"/>
  <c r="AT57" i="301"/>
  <c r="AO55" i="301"/>
  <c r="AT48" i="301"/>
  <c r="AQ44" i="301"/>
  <c r="AT45" i="301"/>
  <c r="AN44" i="301"/>
  <c r="AT36" i="301"/>
  <c r="AP33" i="301"/>
  <c r="AT35" i="301"/>
  <c r="AO33" i="301"/>
  <c r="AT26" i="301"/>
  <c r="AQ22" i="301"/>
  <c r="AT23" i="301"/>
  <c r="AN22" i="301"/>
  <c r="AT14" i="301"/>
  <c r="AP11" i="301"/>
  <c r="AT13" i="301"/>
  <c r="AO11" i="301"/>
  <c r="AT68" i="300"/>
  <c r="AO66" i="300"/>
  <c r="AT59" i="300"/>
  <c r="AQ55" i="300"/>
  <c r="AT56" i="300"/>
  <c r="AN55" i="300"/>
  <c r="AT46" i="300"/>
  <c r="AO44" i="300"/>
  <c r="AT37" i="300"/>
  <c r="AQ33" i="300"/>
  <c r="AT34" i="300"/>
  <c r="AN33" i="300"/>
  <c r="AT25" i="300"/>
  <c r="AP22" i="300"/>
  <c r="AT24" i="300"/>
  <c r="AO22" i="300"/>
  <c r="AT15" i="300"/>
  <c r="AQ11" i="300"/>
  <c r="AT12" i="300"/>
  <c r="AN11" i="300"/>
  <c r="AT67" i="299"/>
  <c r="AN66" i="299"/>
  <c r="AT58" i="299"/>
  <c r="AP55" i="299"/>
  <c r="AT57" i="299"/>
  <c r="AO55" i="299"/>
  <c r="AT48" i="299"/>
  <c r="AQ44" i="299"/>
  <c r="AT45" i="299"/>
  <c r="AN44" i="299"/>
  <c r="AT35" i="299"/>
  <c r="AO33" i="299"/>
  <c r="AT26" i="299"/>
  <c r="AQ22" i="299"/>
  <c r="AT23" i="299"/>
  <c r="AN22" i="299"/>
  <c r="AT14" i="299"/>
  <c r="AP11" i="299"/>
  <c r="AT13" i="299"/>
  <c r="AO11" i="299"/>
  <c r="AT68" i="298"/>
  <c r="AO66" i="298"/>
  <c r="AT59" i="298"/>
  <c r="AQ55" i="298"/>
  <c r="AT56" i="298"/>
  <c r="AN55" i="298"/>
  <c r="AT46" i="298"/>
  <c r="AO44" i="298"/>
  <c r="AT37" i="298"/>
  <c r="AQ33" i="298"/>
  <c r="AT34" i="298"/>
  <c r="AN33" i="298"/>
  <c r="AT25" i="298"/>
  <c r="AP22" i="298"/>
  <c r="AT24" i="298"/>
  <c r="AO22" i="298"/>
  <c r="AT15" i="298"/>
  <c r="AQ11" i="298"/>
  <c r="AT12" i="298"/>
  <c r="AN11" i="298"/>
  <c r="AT67" i="297"/>
  <c r="AN66" i="297"/>
  <c r="AT58" i="297"/>
  <c r="AP55" i="297"/>
  <c r="AT57" i="297"/>
  <c r="AO55" i="297"/>
  <c r="AT48" i="297"/>
  <c r="AQ44" i="297"/>
  <c r="AT45" i="297"/>
  <c r="AN44" i="297"/>
  <c r="AT35" i="297"/>
  <c r="AO33" i="297"/>
  <c r="AT26" i="297"/>
  <c r="AQ22" i="297"/>
  <c r="AT23" i="297"/>
  <c r="AN22" i="297"/>
  <c r="AT14" i="297"/>
  <c r="AP11" i="297"/>
  <c r="AT13" i="297"/>
  <c r="AO11" i="297"/>
  <c r="AT68" i="296"/>
  <c r="AO66" i="296"/>
  <c r="AT59" i="296"/>
  <c r="AQ55" i="296"/>
  <c r="AT56" i="296"/>
  <c r="AN55" i="296"/>
  <c r="AT46" i="296"/>
  <c r="AO44" i="296"/>
  <c r="AT25" i="296"/>
  <c r="AP22" i="296"/>
  <c r="AO22" i="296"/>
  <c r="AT24" i="296"/>
  <c r="AT12" i="296"/>
  <c r="AN11" i="296"/>
  <c r="AT70" i="295"/>
  <c r="AQ66" i="295"/>
  <c r="AT67" i="295"/>
  <c r="AN66" i="295"/>
  <c r="AT58" i="295"/>
  <c r="AP55" i="295"/>
  <c r="AT57" i="295"/>
  <c r="AO55" i="295"/>
  <c r="AT48" i="295"/>
  <c r="AQ44" i="295"/>
  <c r="AT45" i="295"/>
  <c r="AN44" i="295"/>
  <c r="AT36" i="295"/>
  <c r="AP33" i="295"/>
  <c r="AT35" i="295"/>
  <c r="AO33" i="295"/>
  <c r="AT26" i="295"/>
  <c r="AQ22" i="295"/>
  <c r="AT23" i="295"/>
  <c r="AN22" i="295"/>
  <c r="AT14" i="295"/>
  <c r="AP11" i="295"/>
  <c r="AT13" i="295"/>
  <c r="AO11" i="295"/>
  <c r="AT69" i="294"/>
  <c r="AP66" i="294"/>
  <c r="AO66" i="294"/>
  <c r="AT68" i="294"/>
  <c r="AQ55" i="294"/>
  <c r="AT59" i="294"/>
  <c r="AT56" i="294"/>
  <c r="AN55" i="294"/>
  <c r="AT47" i="294"/>
  <c r="AP44" i="294"/>
  <c r="AT46" i="294"/>
  <c r="AO44" i="294"/>
  <c r="AT37" i="294"/>
  <c r="AQ33" i="294"/>
  <c r="AT34" i="294"/>
  <c r="AN33" i="294"/>
  <c r="AT25" i="294"/>
  <c r="AP22" i="294"/>
  <c r="AT24" i="294"/>
  <c r="AO22" i="294"/>
  <c r="AT12" i="294"/>
  <c r="AN11" i="294"/>
  <c r="AT70" i="293"/>
  <c r="AQ66" i="293"/>
  <c r="AT67" i="293"/>
  <c r="AN66" i="293"/>
  <c r="AT58" i="293"/>
  <c r="AP55" i="293"/>
  <c r="AT57" i="293"/>
  <c r="AO55" i="293"/>
  <c r="AT48" i="293"/>
  <c r="AQ44" i="293"/>
  <c r="AT45" i="293"/>
  <c r="AN44" i="293"/>
  <c r="AT36" i="293"/>
  <c r="AP33" i="293"/>
  <c r="AO33" i="293"/>
  <c r="AT35" i="293"/>
  <c r="AT26" i="293"/>
  <c r="AQ22" i="293"/>
  <c r="AT23" i="293"/>
  <c r="AN22" i="293"/>
  <c r="AT14" i="293"/>
  <c r="AP11" i="293"/>
  <c r="AO11" i="293"/>
  <c r="AT13" i="293"/>
  <c r="AT69" i="292"/>
  <c r="AP66" i="292"/>
  <c r="AT68" i="292"/>
  <c r="AO66" i="292"/>
  <c r="AT59" i="292"/>
  <c r="AQ55" i="292"/>
  <c r="AT56" i="292"/>
  <c r="AN55" i="292"/>
  <c r="AT47" i="292"/>
  <c r="AP44" i="292"/>
  <c r="AT46" i="292"/>
  <c r="AO44" i="292"/>
  <c r="AT37" i="292"/>
  <c r="AQ33" i="292"/>
  <c r="AT34" i="292"/>
  <c r="AN33" i="292"/>
  <c r="AT25" i="292"/>
  <c r="AP22" i="292"/>
  <c r="AT24" i="292"/>
  <c r="AO22" i="292"/>
  <c r="AT12" i="292"/>
  <c r="AN11" i="292"/>
  <c r="AT70" i="291"/>
  <c r="AQ66" i="291"/>
  <c r="AT67" i="291"/>
  <c r="AN66" i="291"/>
  <c r="AT58" i="291"/>
  <c r="AP55" i="291"/>
  <c r="AT57" i="291"/>
  <c r="AO55" i="291"/>
  <c r="AT48" i="291"/>
  <c r="AQ44" i="291"/>
  <c r="AT45" i="291"/>
  <c r="AN44" i="291"/>
  <c r="AT36" i="291"/>
  <c r="AP33" i="291"/>
  <c r="AO33" i="291"/>
  <c r="AT35" i="291"/>
  <c r="AT26" i="291"/>
  <c r="AQ22" i="291"/>
  <c r="AT23" i="291"/>
  <c r="AN22" i="291"/>
  <c r="AT14" i="291"/>
  <c r="AP11" i="291"/>
  <c r="AT13" i="291"/>
  <c r="AO11" i="291"/>
  <c r="AT68" i="290"/>
  <c r="AO66" i="290"/>
  <c r="AT59" i="290"/>
  <c r="AQ55" i="290"/>
  <c r="AT56" i="290"/>
  <c r="AN55" i="290"/>
  <c r="AT46" i="290"/>
  <c r="AO44" i="290"/>
  <c r="AT37" i="290"/>
  <c r="AQ33" i="290"/>
  <c r="AT34" i="290"/>
  <c r="AN33" i="290"/>
  <c r="AT25" i="290"/>
  <c r="AP22" i="290"/>
  <c r="AT24" i="290"/>
  <c r="AO22" i="290"/>
  <c r="AT15" i="290"/>
  <c r="AQ11" i="290"/>
  <c r="AT12" i="290"/>
  <c r="AN11" i="290"/>
  <c r="AT67" i="289"/>
  <c r="AN66" i="289"/>
  <c r="AT58" i="289"/>
  <c r="AP55" i="289"/>
  <c r="AT57" i="289"/>
  <c r="AO55" i="289"/>
  <c r="AT48" i="289"/>
  <c r="AQ44" i="289"/>
  <c r="AT45" i="289"/>
  <c r="AN44" i="289"/>
  <c r="AT35" i="289"/>
  <c r="AO33" i="289"/>
  <c r="AT26" i="289"/>
  <c r="AQ22" i="289"/>
  <c r="AT23" i="289"/>
  <c r="AN22" i="289"/>
  <c r="AT14" i="289"/>
  <c r="AP11" i="289"/>
  <c r="AT13" i="289"/>
  <c r="AO11" i="289"/>
  <c r="AT68" i="288"/>
  <c r="AO66" i="288"/>
  <c r="AT48" i="288"/>
  <c r="AQ44" i="288"/>
  <c r="AT45" i="288"/>
  <c r="AN44" i="288"/>
  <c r="AT36" i="288"/>
  <c r="AP33" i="288"/>
  <c r="AT35" i="288"/>
  <c r="AO33" i="288"/>
  <c r="AT26" i="288"/>
  <c r="AQ22" i="288"/>
  <c r="AT23" i="288"/>
  <c r="AN22" i="288"/>
  <c r="AT14" i="288"/>
  <c r="AP11" i="288"/>
  <c r="AT13" i="288"/>
  <c r="AO11" i="288"/>
  <c r="AT69" i="287"/>
  <c r="AP66" i="287"/>
  <c r="AT68" i="287"/>
  <c r="AO66" i="287"/>
  <c r="AT59" i="287"/>
  <c r="AQ55" i="287"/>
  <c r="AT56" i="287"/>
  <c r="AN55" i="287"/>
  <c r="AT47" i="287"/>
  <c r="AP44" i="287"/>
  <c r="AT46" i="287"/>
  <c r="AO44" i="287"/>
  <c r="AT37" i="287"/>
  <c r="AQ33" i="287"/>
  <c r="AT34" i="287"/>
  <c r="AN33" i="287"/>
  <c r="AT25" i="287"/>
  <c r="AP22" i="287"/>
  <c r="AT24" i="287"/>
  <c r="AO22" i="287"/>
  <c r="AT12" i="287"/>
  <c r="AN11" i="287"/>
  <c r="AT70" i="286"/>
  <c r="AQ66" i="286"/>
  <c r="AT67" i="286"/>
  <c r="AN66" i="286"/>
  <c r="AT58" i="286"/>
  <c r="AP55" i="286"/>
  <c r="AT57" i="286"/>
  <c r="AO55" i="286"/>
  <c r="AT48" i="286"/>
  <c r="AQ44" i="286"/>
  <c r="AT45" i="286"/>
  <c r="AN44" i="286"/>
  <c r="AT36" i="286"/>
  <c r="AP33" i="286"/>
  <c r="AT34" i="286"/>
  <c r="AN33" i="286"/>
  <c r="AT25" i="286"/>
  <c r="AP22" i="286"/>
  <c r="AT24" i="286"/>
  <c r="AO22" i="286"/>
  <c r="AT12" i="286"/>
  <c r="AN11" i="286"/>
  <c r="AT70" i="285"/>
  <c r="AQ66" i="285"/>
  <c r="AT67" i="285"/>
  <c r="AN66" i="285"/>
  <c r="AT58" i="285"/>
  <c r="AP55" i="285"/>
  <c r="AT57" i="285"/>
  <c r="AO55" i="285"/>
  <c r="AT48" i="285"/>
  <c r="AQ44" i="285"/>
  <c r="AT45" i="285"/>
  <c r="AN44" i="285"/>
  <c r="AT36" i="285"/>
  <c r="AP33" i="285"/>
  <c r="AT35" i="285"/>
  <c r="AO33" i="285"/>
  <c r="AT26" i="285"/>
  <c r="AQ22" i="285"/>
  <c r="AT23" i="285"/>
  <c r="AN22" i="285"/>
  <c r="AT14" i="285"/>
  <c r="AP11" i="285"/>
  <c r="AT13" i="285"/>
  <c r="AO11" i="285"/>
  <c r="AT59" i="284"/>
  <c r="AQ55" i="284"/>
  <c r="AT56" i="284"/>
  <c r="AN55" i="284"/>
  <c r="AT37" i="284"/>
  <c r="AQ33" i="284"/>
  <c r="AT34" i="284"/>
  <c r="AN33" i="284"/>
  <c r="AT12" i="284"/>
  <c r="AN11" i="284"/>
  <c r="AT70" i="283"/>
  <c r="AQ66" i="283"/>
  <c r="AT67" i="283"/>
  <c r="AN66" i="283"/>
  <c r="AT58" i="283"/>
  <c r="AP55" i="283"/>
  <c r="AT48" i="283"/>
  <c r="AQ44" i="283"/>
  <c r="AT45" i="283"/>
  <c r="AN44" i="283"/>
  <c r="AT35" i="283"/>
  <c r="AO33" i="283"/>
  <c r="AT26" i="283"/>
  <c r="AQ22" i="283"/>
  <c r="AT23" i="283"/>
  <c r="AN22" i="283"/>
  <c r="AT14" i="283"/>
  <c r="AP11" i="283"/>
  <c r="AT68" i="282"/>
  <c r="AO66" i="282"/>
  <c r="AT59" i="282"/>
  <c r="AQ55" i="282"/>
  <c r="AT56" i="282"/>
  <c r="AN55" i="282"/>
  <c r="AT46" i="282"/>
  <c r="AO44" i="282"/>
  <c r="AT37" i="282"/>
  <c r="AQ33" i="282"/>
  <c r="AT34" i="282"/>
  <c r="AN33" i="282"/>
  <c r="AT25" i="282"/>
  <c r="AP22" i="282"/>
  <c r="AT24" i="282"/>
  <c r="AO22" i="282"/>
  <c r="AT15" i="282"/>
  <c r="AQ11" i="282"/>
  <c r="AT12" i="282"/>
  <c r="AN11" i="282"/>
  <c r="AT67" i="281"/>
  <c r="AN66" i="281"/>
  <c r="AT58" i="281"/>
  <c r="AP55" i="281"/>
  <c r="AT57" i="281"/>
  <c r="AO55" i="281"/>
  <c r="AT48" i="281"/>
  <c r="AQ44" i="281"/>
  <c r="AT45" i="281"/>
  <c r="AN44" i="281"/>
  <c r="AT35" i="281"/>
  <c r="AO33" i="281"/>
  <c r="AT26" i="281"/>
  <c r="AQ22" i="281"/>
  <c r="AT23" i="281"/>
  <c r="AN22" i="281"/>
  <c r="AT14" i="281"/>
  <c r="AP11" i="281"/>
  <c r="AT13" i="281"/>
  <c r="AO11" i="281"/>
  <c r="AT69" i="280"/>
  <c r="AP66" i="280"/>
  <c r="AT68" i="280"/>
  <c r="AO66" i="280"/>
  <c r="AT59" i="280"/>
  <c r="AQ55" i="280"/>
  <c r="AT56" i="280"/>
  <c r="AN55" i="280"/>
  <c r="AO44" i="280"/>
  <c r="AT46" i="280"/>
  <c r="AT37" i="280"/>
  <c r="AQ33" i="280"/>
  <c r="AT34" i="280"/>
  <c r="AN33" i="280"/>
  <c r="AT25" i="280"/>
  <c r="AP22" i="280"/>
  <c r="AT24" i="280"/>
  <c r="AO22" i="280"/>
  <c r="AT15" i="280"/>
  <c r="AQ11" i="280"/>
  <c r="AT12" i="280"/>
  <c r="AN11" i="280"/>
  <c r="AT67" i="279"/>
  <c r="AN66" i="279"/>
  <c r="AT58" i="279"/>
  <c r="AP55" i="279"/>
  <c r="AT57" i="279"/>
  <c r="AO55" i="279"/>
  <c r="AT48" i="279"/>
  <c r="AQ44" i="279"/>
  <c r="AT45" i="279"/>
  <c r="AN44" i="279"/>
  <c r="AO33" i="279"/>
  <c r="AT35" i="279"/>
  <c r="AT26" i="279"/>
  <c r="AQ22" i="279"/>
  <c r="AT23" i="279"/>
  <c r="AN22" i="279"/>
  <c r="AT14" i="279"/>
  <c r="AP11" i="279"/>
  <c r="AO11" i="279"/>
  <c r="AT13" i="279"/>
  <c r="AT68" i="278"/>
  <c r="AO66" i="278"/>
  <c r="AT59" i="278"/>
  <c r="AQ55" i="278"/>
  <c r="AT56" i="278"/>
  <c r="AN55" i="278"/>
  <c r="AT46" i="278"/>
  <c r="AO44" i="278"/>
  <c r="AT37" i="278"/>
  <c r="AQ33" i="278"/>
  <c r="AT34" i="278"/>
  <c r="AN33" i="278"/>
  <c r="AT25" i="278"/>
  <c r="AP22" i="278"/>
  <c r="AT24" i="278"/>
  <c r="AO22" i="278"/>
  <c r="AT15" i="278"/>
  <c r="AQ11" i="278"/>
  <c r="AT12" i="278"/>
  <c r="AN11" i="278"/>
  <c r="AT67" i="277"/>
  <c r="AN66" i="277"/>
  <c r="AT58" i="277"/>
  <c r="AP55" i="277"/>
  <c r="AT57" i="277"/>
  <c r="AO55" i="277"/>
  <c r="AT48" i="277"/>
  <c r="AQ44" i="277"/>
  <c r="AT45" i="277"/>
  <c r="AN44" i="277"/>
  <c r="AO33" i="277"/>
  <c r="AT35" i="277"/>
  <c r="AT26" i="277"/>
  <c r="AQ22" i="277"/>
  <c r="AT23" i="277"/>
  <c r="AN22" i="277"/>
  <c r="AT14" i="277"/>
  <c r="AP11" i="277"/>
  <c r="AO11" i="277"/>
  <c r="AT13" i="277"/>
  <c r="AT68" i="276"/>
  <c r="AO66" i="276"/>
  <c r="AT59" i="276"/>
  <c r="AQ55" i="276"/>
  <c r="AT56" i="276"/>
  <c r="AN55" i="276"/>
  <c r="AT46" i="276"/>
  <c r="AO44" i="276"/>
  <c r="AT37" i="276"/>
  <c r="AQ33" i="276"/>
  <c r="AT26" i="276"/>
  <c r="AQ22" i="276"/>
  <c r="AT23" i="276"/>
  <c r="AN22" i="276"/>
  <c r="AT14" i="276"/>
  <c r="AP11" i="276"/>
  <c r="AT13" i="276"/>
  <c r="AO11" i="276"/>
  <c r="AT59" i="275"/>
  <c r="AQ55" i="275"/>
  <c r="AT56" i="275"/>
  <c r="AN55" i="275"/>
  <c r="AT37" i="275"/>
  <c r="AQ33" i="275"/>
  <c r="AT34" i="275"/>
  <c r="AN33" i="275"/>
  <c r="AT15" i="275"/>
  <c r="AQ11" i="275"/>
  <c r="AT12" i="275"/>
  <c r="AN11" i="275"/>
  <c r="AT67" i="274"/>
  <c r="AN66" i="274"/>
  <c r="AT48" i="274"/>
  <c r="AQ44" i="274"/>
  <c r="AT45" i="274"/>
  <c r="AN44" i="274"/>
  <c r="AO33" i="274"/>
  <c r="AT35" i="274"/>
  <c r="AT26" i="274"/>
  <c r="AQ22" i="274"/>
  <c r="AT23" i="274"/>
  <c r="AN22" i="274"/>
  <c r="AT12" i="274"/>
  <c r="AN11" i="274"/>
  <c r="AT67" i="273"/>
  <c r="AN66" i="273"/>
  <c r="AT58" i="273"/>
  <c r="AP55" i="273"/>
  <c r="AT57" i="273"/>
  <c r="AO55" i="273"/>
  <c r="AT48" i="273"/>
  <c r="AQ44" i="273"/>
  <c r="AT45" i="273"/>
  <c r="AN44" i="273"/>
  <c r="AT35" i="273"/>
  <c r="AO33" i="273"/>
  <c r="AT26" i="273"/>
  <c r="AQ22" i="273"/>
  <c r="AT23" i="273"/>
  <c r="AN22" i="273"/>
  <c r="AT14" i="273"/>
  <c r="AP11" i="273"/>
  <c r="AT13" i="273"/>
  <c r="AO11" i="273"/>
  <c r="AT69" i="272"/>
  <c r="AP66" i="272"/>
  <c r="AT68" i="272"/>
  <c r="AO66" i="272"/>
  <c r="AT59" i="272"/>
  <c r="AQ55" i="272"/>
  <c r="AT56" i="272"/>
  <c r="AN55" i="272"/>
  <c r="AT47" i="272"/>
  <c r="AP44" i="272"/>
  <c r="AT46" i="272"/>
  <c r="AO44" i="272"/>
  <c r="AT37" i="272"/>
  <c r="AQ33" i="272"/>
  <c r="AT34" i="272"/>
  <c r="AN33" i="272"/>
  <c r="AT25" i="272"/>
  <c r="AP22" i="272"/>
  <c r="AT24" i="272"/>
  <c r="AO22" i="272"/>
  <c r="AT12" i="272"/>
  <c r="AN11" i="272"/>
  <c r="AT70" i="271"/>
  <c r="AQ66" i="271"/>
  <c r="AT67" i="271"/>
  <c r="AN66" i="271"/>
  <c r="AT58" i="271"/>
  <c r="AP55" i="271"/>
  <c r="AT57" i="271"/>
  <c r="AO55" i="271"/>
  <c r="AT48" i="271"/>
  <c r="AQ44" i="271"/>
  <c r="AT45" i="271"/>
  <c r="AN44" i="271"/>
  <c r="AO33" i="271"/>
  <c r="AT35" i="271"/>
  <c r="AT26" i="271"/>
  <c r="AQ22" i="271"/>
  <c r="AT23" i="271"/>
  <c r="AN22" i="271"/>
  <c r="AT14" i="271"/>
  <c r="AP11" i="271"/>
  <c r="AT13" i="271"/>
  <c r="AO11" i="271"/>
  <c r="AT68" i="270"/>
  <c r="AO66" i="270"/>
  <c r="AT59" i="270"/>
  <c r="AQ55" i="270"/>
  <c r="AT56" i="270"/>
  <c r="AN55" i="270"/>
  <c r="AT46" i="270"/>
  <c r="AO44" i="270"/>
  <c r="AT37" i="270"/>
  <c r="AQ33" i="270"/>
  <c r="AT34" i="270"/>
  <c r="AN33" i="270"/>
  <c r="AT25" i="270"/>
  <c r="AP22" i="270"/>
  <c r="AT24" i="270"/>
  <c r="AO22" i="270"/>
  <c r="AT15" i="270"/>
  <c r="AQ11" i="270"/>
  <c r="AT12" i="270"/>
  <c r="AN11" i="270"/>
  <c r="AT67" i="269"/>
  <c r="AN66" i="269"/>
  <c r="AT58" i="269"/>
  <c r="AP55" i="269"/>
  <c r="AT57" i="269"/>
  <c r="AO55" i="269"/>
  <c r="AT48" i="269"/>
  <c r="AQ44" i="269"/>
  <c r="AT45" i="269"/>
  <c r="AN44" i="269"/>
  <c r="AT35" i="269"/>
  <c r="AO33" i="269"/>
  <c r="AT26" i="269"/>
  <c r="AQ22" i="269"/>
  <c r="AT23" i="269"/>
  <c r="AN22" i="269"/>
  <c r="AT14" i="269"/>
  <c r="AP11" i="269"/>
  <c r="AO11" i="269"/>
  <c r="AT13" i="269"/>
  <c r="AT68" i="268"/>
  <c r="AO66" i="268"/>
  <c r="AT59" i="268"/>
  <c r="AQ55" i="268"/>
  <c r="AT56" i="268"/>
  <c r="AN55" i="268"/>
  <c r="AT46" i="268"/>
  <c r="AO44" i="268"/>
  <c r="AT37" i="268"/>
  <c r="AQ33" i="268"/>
  <c r="AT34" i="268"/>
  <c r="AN33" i="268"/>
  <c r="AT25" i="268"/>
  <c r="AP22" i="268"/>
  <c r="AT24" i="268"/>
  <c r="AO22" i="268"/>
  <c r="AT15" i="268"/>
  <c r="AQ11" i="268"/>
  <c r="AT12" i="268"/>
  <c r="AN11" i="268"/>
  <c r="AT67" i="267"/>
  <c r="AN66" i="267"/>
  <c r="AT58" i="267"/>
  <c r="AP55" i="267"/>
  <c r="AT57" i="267"/>
  <c r="AO55" i="267"/>
  <c r="AT48" i="267"/>
  <c r="AQ44" i="267"/>
  <c r="AT45" i="267"/>
  <c r="AN44" i="267"/>
  <c r="AT26" i="267"/>
  <c r="AQ22" i="267"/>
  <c r="AT23" i="267"/>
  <c r="AN22" i="267"/>
  <c r="AT14" i="267"/>
  <c r="AP11" i="267"/>
  <c r="AT13" i="267"/>
  <c r="AO11" i="267"/>
  <c r="AT69" i="266"/>
  <c r="AP66" i="266"/>
  <c r="AT68" i="266"/>
  <c r="AO66" i="266"/>
  <c r="AT59" i="266"/>
  <c r="AQ55" i="266"/>
  <c r="AT56" i="266"/>
  <c r="AN55" i="266"/>
  <c r="AT47" i="266"/>
  <c r="AP44" i="266"/>
  <c r="AT46" i="266"/>
  <c r="AO44" i="266"/>
  <c r="AT37" i="266"/>
  <c r="AQ33" i="266"/>
  <c r="AT34" i="266"/>
  <c r="AN33" i="266"/>
  <c r="AT25" i="266"/>
  <c r="AP22" i="266"/>
  <c r="AO22" i="266"/>
  <c r="AT24" i="266"/>
  <c r="AT12" i="266"/>
  <c r="AN11" i="266"/>
  <c r="AT58" i="265"/>
  <c r="AP55" i="265"/>
  <c r="AT57" i="265"/>
  <c r="AO55" i="265"/>
  <c r="AT36" i="265"/>
  <c r="AP33" i="265"/>
  <c r="AT35" i="265"/>
  <c r="AO33" i="265"/>
  <c r="AT14" i="265"/>
  <c r="AP11" i="265"/>
  <c r="AT13" i="265"/>
  <c r="AO11" i="265"/>
  <c r="AT59" i="264"/>
  <c r="AQ55" i="264"/>
  <c r="AT56" i="264"/>
  <c r="AN55" i="264"/>
  <c r="AT45" i="264"/>
  <c r="AN44" i="264"/>
  <c r="AT37" i="264"/>
  <c r="AQ33" i="264"/>
  <c r="AT34" i="264"/>
  <c r="AN33" i="264"/>
  <c r="AT15" i="264"/>
  <c r="AQ11" i="264"/>
  <c r="AT12" i="264"/>
  <c r="AN11" i="264"/>
  <c r="AT69" i="263"/>
  <c r="AP66" i="263"/>
  <c r="AT58" i="263"/>
  <c r="AP55" i="263"/>
  <c r="AT57" i="263"/>
  <c r="AO55" i="263"/>
  <c r="AT35" i="263"/>
  <c r="AO33" i="263"/>
  <c r="AT14" i="263"/>
  <c r="AP11" i="263"/>
  <c r="AT13" i="263"/>
  <c r="AO11" i="263"/>
  <c r="AT67" i="262"/>
  <c r="AN66" i="262"/>
  <c r="AT56" i="262"/>
  <c r="AN55" i="262"/>
  <c r="AT48" i="262"/>
  <c r="AQ44" i="262"/>
  <c r="AT45" i="262"/>
  <c r="AN44" i="262"/>
  <c r="AT37" i="262"/>
  <c r="AQ33" i="262"/>
  <c r="AT34" i="262"/>
  <c r="AN33" i="262"/>
  <c r="AT26" i="262"/>
  <c r="AQ22" i="262"/>
  <c r="AT23" i="262"/>
  <c r="AN22" i="262"/>
  <c r="AT12" i="262"/>
  <c r="AN11" i="262"/>
  <c r="AT69" i="261"/>
  <c r="AP66" i="261"/>
  <c r="AT68" i="261"/>
  <c r="AO66" i="261"/>
  <c r="AT58" i="261"/>
  <c r="AP55" i="261"/>
  <c r="AT57" i="261"/>
  <c r="AO55" i="261"/>
  <c r="AT47" i="261"/>
  <c r="AP44" i="261"/>
  <c r="AT46" i="261"/>
  <c r="AO44" i="261"/>
  <c r="AT35" i="261"/>
  <c r="AO33" i="261"/>
  <c r="AT25" i="261"/>
  <c r="AP22" i="261"/>
  <c r="AO22" i="261"/>
  <c r="AT24" i="261"/>
  <c r="AT14" i="261"/>
  <c r="AP11" i="261"/>
  <c r="AO11" i="261"/>
  <c r="AT13" i="261"/>
  <c r="AT70" i="260"/>
  <c r="AQ66" i="260"/>
  <c r="AT67" i="260"/>
  <c r="AN66" i="260"/>
  <c r="AT59" i="260"/>
  <c r="AQ55" i="260"/>
  <c r="AT56" i="260"/>
  <c r="AN55" i="260"/>
  <c r="AT48" i="260"/>
  <c r="AQ44" i="260"/>
  <c r="AT45" i="260"/>
  <c r="AN44" i="260"/>
  <c r="AT37" i="260"/>
  <c r="AQ33" i="260"/>
  <c r="AT34" i="260"/>
  <c r="AN33" i="260"/>
  <c r="AT26" i="260"/>
  <c r="AQ22" i="260"/>
  <c r="AT23" i="260"/>
  <c r="AN22" i="260"/>
  <c r="AT15" i="260"/>
  <c r="AQ11" i="260"/>
  <c r="AT12" i="260"/>
  <c r="AN11" i="260"/>
  <c r="AT58" i="259"/>
  <c r="AP55" i="259"/>
  <c r="AT57" i="259"/>
  <c r="AO55" i="259"/>
  <c r="AT35" i="259"/>
  <c r="AO33" i="259"/>
  <c r="AT14" i="259"/>
  <c r="AP11" i="259"/>
  <c r="AT13" i="259"/>
  <c r="AO11" i="259"/>
  <c r="AT70" i="258"/>
  <c r="AQ66" i="258"/>
  <c r="AT67" i="258"/>
  <c r="AN66" i="258"/>
  <c r="AT56" i="258"/>
  <c r="AN55" i="258"/>
  <c r="AT48" i="258"/>
  <c r="AQ44" i="258"/>
  <c r="AT45" i="258"/>
  <c r="AN44" i="258"/>
  <c r="AT37" i="258"/>
  <c r="AQ33" i="258"/>
  <c r="AT34" i="258"/>
  <c r="AN33" i="258"/>
  <c r="AT26" i="258"/>
  <c r="AQ22" i="258"/>
  <c r="AT23" i="258"/>
  <c r="AN22" i="258"/>
  <c r="AT58" i="257"/>
  <c r="AP55" i="257"/>
  <c r="AO55" i="257"/>
  <c r="AT57" i="257"/>
  <c r="AT47" i="257"/>
  <c r="AP44" i="257"/>
  <c r="AT35" i="257"/>
  <c r="AO33" i="257"/>
  <c r="AT14" i="257"/>
  <c r="AP11" i="257"/>
  <c r="AT13" i="257"/>
  <c r="AO11" i="257"/>
  <c r="AT70" i="250"/>
  <c r="AQ66" i="250"/>
  <c r="AT67" i="250"/>
  <c r="AN66" i="250"/>
  <c r="AT59" i="250"/>
  <c r="AQ55" i="250"/>
  <c r="AT56" i="250"/>
  <c r="AN55" i="250"/>
  <c r="AT48" i="250"/>
  <c r="AQ44" i="250"/>
  <c r="AT45" i="250"/>
  <c r="AN44" i="250"/>
  <c r="AT37" i="250"/>
  <c r="AQ33" i="250"/>
  <c r="AT34" i="250"/>
  <c r="AN33" i="250"/>
  <c r="AT26" i="250"/>
  <c r="AQ22" i="250"/>
  <c r="AT23" i="250"/>
  <c r="AN22" i="250"/>
  <c r="AT15" i="250"/>
  <c r="AQ11" i="250"/>
  <c r="AT12" i="250"/>
  <c r="AN11" i="250"/>
  <c r="AT69" i="304"/>
  <c r="AP66" i="304"/>
  <c r="AT59" i="304"/>
  <c r="AQ55" i="304"/>
  <c r="AT56" i="304"/>
  <c r="AN55" i="304"/>
  <c r="AT37" i="304"/>
  <c r="AQ33" i="304"/>
  <c r="AT34" i="304"/>
  <c r="AN33" i="304"/>
  <c r="AT12" i="304"/>
  <c r="AN11" i="304"/>
  <c r="AT70" i="303"/>
  <c r="AQ66" i="303"/>
  <c r="AT67" i="303"/>
  <c r="AN66" i="303"/>
  <c r="AT48" i="303"/>
  <c r="AQ44" i="303"/>
  <c r="AT45" i="303"/>
  <c r="AN44" i="303"/>
  <c r="AT35" i="303"/>
  <c r="AO33" i="303"/>
  <c r="AT26" i="303"/>
  <c r="AQ22" i="303"/>
  <c r="AT23" i="303"/>
  <c r="AN22" i="303"/>
  <c r="AT12" i="303"/>
  <c r="AN11" i="303"/>
  <c r="AT67" i="302"/>
  <c r="AN66" i="302"/>
  <c r="AT58" i="302"/>
  <c r="AP55" i="302"/>
  <c r="AT57" i="302"/>
  <c r="AO55" i="302"/>
  <c r="AT48" i="302"/>
  <c r="AQ44" i="302"/>
  <c r="AT45" i="302"/>
  <c r="AN44" i="302"/>
  <c r="AT35" i="302"/>
  <c r="AO33" i="302"/>
  <c r="AT26" i="302"/>
  <c r="AQ22" i="302"/>
  <c r="AT23" i="302"/>
  <c r="AN22" i="302"/>
  <c r="AT14" i="302"/>
  <c r="AP11" i="302"/>
  <c r="AT13" i="302"/>
  <c r="AO11" i="302"/>
  <c r="AT68" i="301"/>
  <c r="AO66" i="301"/>
  <c r="AT59" i="301"/>
  <c r="AQ55" i="301"/>
  <c r="AT56" i="301"/>
  <c r="AN55" i="301"/>
  <c r="AT46" i="301"/>
  <c r="AO44" i="301"/>
  <c r="AT37" i="301"/>
  <c r="AQ33" i="301"/>
  <c r="AT34" i="301"/>
  <c r="AN33" i="301"/>
  <c r="AT25" i="301"/>
  <c r="AP22" i="301"/>
  <c r="AT24" i="301"/>
  <c r="AO22" i="301"/>
  <c r="AT15" i="301"/>
  <c r="AQ11" i="301"/>
  <c r="AT12" i="301"/>
  <c r="AN11" i="301"/>
  <c r="AT70" i="300"/>
  <c r="AQ66" i="300"/>
  <c r="AT67" i="300"/>
  <c r="AN66" i="300"/>
  <c r="AT58" i="300"/>
  <c r="AP55" i="300"/>
  <c r="AT57" i="300"/>
  <c r="AO55" i="300"/>
  <c r="AT48" i="300"/>
  <c r="AQ44" i="300"/>
  <c r="AT45" i="300"/>
  <c r="AN44" i="300"/>
  <c r="AT36" i="300"/>
  <c r="AP33" i="300"/>
  <c r="AT35" i="300"/>
  <c r="AO33" i="300"/>
  <c r="AT26" i="300"/>
  <c r="AQ22" i="300"/>
  <c r="AT23" i="300"/>
  <c r="AN22" i="300"/>
  <c r="AT14" i="300"/>
  <c r="AP11" i="300"/>
  <c r="AT13" i="300"/>
  <c r="AO11" i="300"/>
  <c r="AT69" i="299"/>
  <c r="AP66" i="299"/>
  <c r="AT68" i="299"/>
  <c r="AO66" i="299"/>
  <c r="AT59" i="299"/>
  <c r="AQ55" i="299"/>
  <c r="AT56" i="299"/>
  <c r="AN55" i="299"/>
  <c r="AT47" i="299"/>
  <c r="AP44" i="299"/>
  <c r="AT46" i="299"/>
  <c r="AO44" i="299"/>
  <c r="AT37" i="299"/>
  <c r="AQ33" i="299"/>
  <c r="AT34" i="299"/>
  <c r="AN33" i="299"/>
  <c r="AT25" i="299"/>
  <c r="AP22" i="299"/>
  <c r="AT24" i="299"/>
  <c r="AO22" i="299"/>
  <c r="AT12" i="299"/>
  <c r="AN11" i="299"/>
  <c r="AT70" i="298"/>
  <c r="AQ66" i="298"/>
  <c r="AT67" i="298"/>
  <c r="AN66" i="298"/>
  <c r="AT58" i="298"/>
  <c r="AP55" i="298"/>
  <c r="AT57" i="298"/>
  <c r="AO55" i="298"/>
  <c r="AT48" i="298"/>
  <c r="AQ44" i="298"/>
  <c r="AT45" i="298"/>
  <c r="AN44" i="298"/>
  <c r="AT36" i="298"/>
  <c r="AP33" i="298"/>
  <c r="AT35" i="298"/>
  <c r="AO33" i="298"/>
  <c r="AT26" i="298"/>
  <c r="AQ22" i="298"/>
  <c r="AT23" i="298"/>
  <c r="AN22" i="298"/>
  <c r="AT14" i="298"/>
  <c r="AP11" i="298"/>
  <c r="AT13" i="298"/>
  <c r="AO11" i="298"/>
  <c r="AT69" i="297"/>
  <c r="AP66" i="297"/>
  <c r="AT68" i="297"/>
  <c r="AO66" i="297"/>
  <c r="AT59" i="297"/>
  <c r="AQ55" i="297"/>
  <c r="AT56" i="297"/>
  <c r="AN55" i="297"/>
  <c r="AT47" i="297"/>
  <c r="AP44" i="297"/>
  <c r="AT46" i="297"/>
  <c r="AO44" i="297"/>
  <c r="AT37" i="297"/>
  <c r="AQ33" i="297"/>
  <c r="AT34" i="297"/>
  <c r="AN33" i="297"/>
  <c r="AT25" i="297"/>
  <c r="AP22" i="297"/>
  <c r="AT24" i="297"/>
  <c r="AO22" i="297"/>
  <c r="AT12" i="297"/>
  <c r="AN11" i="297"/>
  <c r="AT70" i="296"/>
  <c r="AQ66" i="296"/>
  <c r="AT67" i="296"/>
  <c r="AN66" i="296"/>
  <c r="AT58" i="296"/>
  <c r="AP55" i="296"/>
  <c r="AT57" i="296"/>
  <c r="AO55" i="296"/>
  <c r="AT48" i="296"/>
  <c r="AQ44" i="296"/>
  <c r="AT45" i="296"/>
  <c r="AN44" i="296"/>
  <c r="AQ22" i="296"/>
  <c r="AT26" i="296"/>
  <c r="AT23" i="296"/>
  <c r="AN22" i="296"/>
  <c r="AT14" i="296"/>
  <c r="AP11" i="296"/>
  <c r="AO11" i="296"/>
  <c r="AT13" i="296"/>
  <c r="AT68" i="295"/>
  <c r="AO66" i="295"/>
  <c r="AT59" i="295"/>
  <c r="AQ55" i="295"/>
  <c r="AT56" i="295"/>
  <c r="AN55" i="295"/>
  <c r="AT46" i="295"/>
  <c r="AO44" i="295"/>
  <c r="AT37" i="295"/>
  <c r="AQ33" i="295"/>
  <c r="AT34" i="295"/>
  <c r="AN33" i="295"/>
  <c r="AT25" i="295"/>
  <c r="AP22" i="295"/>
  <c r="AT24" i="295"/>
  <c r="AO22" i="295"/>
  <c r="AT15" i="295"/>
  <c r="AQ11" i="295"/>
  <c r="AT12" i="295"/>
  <c r="AN11" i="295"/>
  <c r="AQ66" i="294"/>
  <c r="AT70" i="294"/>
  <c r="AT67" i="294"/>
  <c r="AN66" i="294"/>
  <c r="AT58" i="294"/>
  <c r="AP55" i="294"/>
  <c r="AO55" i="294"/>
  <c r="AT57" i="294"/>
  <c r="AT48" i="294"/>
  <c r="AQ44" i="294"/>
  <c r="AT45" i="294"/>
  <c r="AN44" i="294"/>
  <c r="AT36" i="294"/>
  <c r="AP33" i="294"/>
  <c r="AT35" i="294"/>
  <c r="AO33" i="294"/>
  <c r="AT26" i="294"/>
  <c r="AQ22" i="294"/>
  <c r="AT23" i="294"/>
  <c r="AN22" i="294"/>
  <c r="AT14" i="294"/>
  <c r="AP11" i="294"/>
  <c r="AO11" i="294"/>
  <c r="AT13" i="294"/>
  <c r="AT68" i="293"/>
  <c r="AO66" i="293"/>
  <c r="AT59" i="293"/>
  <c r="AQ55" i="293"/>
  <c r="AT56" i="293"/>
  <c r="AN55" i="293"/>
  <c r="AT46" i="293"/>
  <c r="AO44" i="293"/>
  <c r="AT37" i="293"/>
  <c r="AQ33" i="293"/>
  <c r="AT34" i="293"/>
  <c r="AN33" i="293"/>
  <c r="AT25" i="293"/>
  <c r="AP22" i="293"/>
  <c r="AO22" i="293"/>
  <c r="AT24" i="293"/>
  <c r="AT15" i="293"/>
  <c r="AQ11" i="293"/>
  <c r="AT12" i="293"/>
  <c r="AN11" i="293"/>
  <c r="AT67" i="292"/>
  <c r="AN66" i="292"/>
  <c r="AT58" i="292"/>
  <c r="AP55" i="292"/>
  <c r="AT57" i="292"/>
  <c r="AO55" i="292"/>
  <c r="AT48" i="292"/>
  <c r="AQ44" i="292"/>
  <c r="AT45" i="292"/>
  <c r="AN44" i="292"/>
  <c r="AO33" i="292"/>
  <c r="AT35" i="292"/>
  <c r="AT26" i="292"/>
  <c r="AQ22" i="292"/>
  <c r="AT23" i="292"/>
  <c r="AN22" i="292"/>
  <c r="AT14" i="292"/>
  <c r="AP11" i="292"/>
  <c r="AO11" i="292"/>
  <c r="AT13" i="292"/>
  <c r="AT68" i="291"/>
  <c r="AO66" i="291"/>
  <c r="AT59" i="291"/>
  <c r="AQ55" i="291"/>
  <c r="AT56" i="291"/>
  <c r="AN55" i="291"/>
  <c r="AT46" i="291"/>
  <c r="AO44" i="291"/>
  <c r="AT37" i="291"/>
  <c r="AQ33" i="291"/>
  <c r="AT34" i="291"/>
  <c r="AN33" i="291"/>
  <c r="AT25" i="291"/>
  <c r="AP22" i="291"/>
  <c r="AO22" i="291"/>
  <c r="AT24" i="291"/>
  <c r="AT15" i="291"/>
  <c r="AQ11" i="291"/>
  <c r="AT12" i="291"/>
  <c r="AN11" i="291"/>
  <c r="AT70" i="290"/>
  <c r="AQ66" i="290"/>
  <c r="AT67" i="290"/>
  <c r="AN66" i="290"/>
  <c r="AT58" i="290"/>
  <c r="AP55" i="290"/>
  <c r="AT57" i="290"/>
  <c r="AO55" i="290"/>
  <c r="AT48" i="290"/>
  <c r="AQ44" i="290"/>
  <c r="AT45" i="290"/>
  <c r="AN44" i="290"/>
  <c r="AT36" i="290"/>
  <c r="AP33" i="290"/>
  <c r="AT35" i="290"/>
  <c r="AO33" i="290"/>
  <c r="AT26" i="290"/>
  <c r="AQ22" i="290"/>
  <c r="AT23" i="290"/>
  <c r="AN22" i="290"/>
  <c r="AT14" i="290"/>
  <c r="AP11" i="290"/>
  <c r="AT13" i="290"/>
  <c r="AO11" i="290"/>
  <c r="AT69" i="289"/>
  <c r="AP66" i="289"/>
  <c r="AT68" i="289"/>
  <c r="AO66" i="289"/>
  <c r="AT59" i="289"/>
  <c r="AQ55" i="289"/>
  <c r="AT56" i="289"/>
  <c r="AN55" i="289"/>
  <c r="AT47" i="289"/>
  <c r="AP44" i="289"/>
  <c r="AT46" i="289"/>
  <c r="AO44" i="289"/>
  <c r="AT37" i="289"/>
  <c r="AQ33" i="289"/>
  <c r="AT34" i="289"/>
  <c r="AN33" i="289"/>
  <c r="AT25" i="289"/>
  <c r="AP22" i="289"/>
  <c r="AT24" i="289"/>
  <c r="AO22" i="289"/>
  <c r="AT12" i="289"/>
  <c r="AN11" i="289"/>
  <c r="AT70" i="288"/>
  <c r="AQ66" i="288"/>
  <c r="AT67" i="288"/>
  <c r="AN66" i="288"/>
  <c r="AT46" i="288"/>
  <c r="AO44" i="288"/>
  <c r="AT37" i="288"/>
  <c r="AQ33" i="288"/>
  <c r="AT34" i="288"/>
  <c r="AN33" i="288"/>
  <c r="AT25" i="288"/>
  <c r="AP22" i="288"/>
  <c r="AT24" i="288"/>
  <c r="AO22" i="288"/>
  <c r="AT15" i="288"/>
  <c r="AQ11" i="288"/>
  <c r="AT12" i="288"/>
  <c r="AN11" i="288"/>
  <c r="AT67" i="287"/>
  <c r="AN66" i="287"/>
  <c r="AT58" i="287"/>
  <c r="AP55" i="287"/>
  <c r="AT57" i="287"/>
  <c r="AO55" i="287"/>
  <c r="AT48" i="287"/>
  <c r="AQ44" i="287"/>
  <c r="AT45" i="287"/>
  <c r="AN44" i="287"/>
  <c r="AT35" i="287"/>
  <c r="AO33" i="287"/>
  <c r="AT26" i="287"/>
  <c r="AQ22" i="287"/>
  <c r="AT23" i="287"/>
  <c r="AN22" i="287"/>
  <c r="AT14" i="287"/>
  <c r="AP11" i="287"/>
  <c r="AT13" i="287"/>
  <c r="AO11" i="287"/>
  <c r="AT68" i="286"/>
  <c r="AO66" i="286"/>
  <c r="AT59" i="286"/>
  <c r="AQ55" i="286"/>
  <c r="AT56" i="286"/>
  <c r="AN55" i="286"/>
  <c r="AT46" i="286"/>
  <c r="AO44" i="286"/>
  <c r="AT26" i="286"/>
  <c r="AQ22" i="286"/>
  <c r="AT23" i="286"/>
  <c r="AN22" i="286"/>
  <c r="AT14" i="286"/>
  <c r="AP11" i="286"/>
  <c r="AT13" i="286"/>
  <c r="AO11" i="286"/>
  <c r="AT68" i="285"/>
  <c r="AO66" i="285"/>
  <c r="AT59" i="285"/>
  <c r="AQ55" i="285"/>
  <c r="AT56" i="285"/>
  <c r="AN55" i="285"/>
  <c r="AT46" i="285"/>
  <c r="AO44" i="285"/>
  <c r="AT37" i="285"/>
  <c r="AQ33" i="285"/>
  <c r="AT34" i="285"/>
  <c r="AN33" i="285"/>
  <c r="AT25" i="285"/>
  <c r="AP22" i="285"/>
  <c r="AT24" i="285"/>
  <c r="AO22" i="285"/>
  <c r="AT15" i="285"/>
  <c r="AQ11" i="285"/>
  <c r="AT12" i="285"/>
  <c r="AN11" i="285"/>
  <c r="AT58" i="284"/>
  <c r="AP55" i="284"/>
  <c r="AT57" i="284"/>
  <c r="AO55" i="284"/>
  <c r="AT35" i="284"/>
  <c r="AO33" i="284"/>
  <c r="AT14" i="284"/>
  <c r="AP11" i="284"/>
  <c r="AO11" i="284"/>
  <c r="AT13" i="284"/>
  <c r="AT68" i="283"/>
  <c r="AO66" i="283"/>
  <c r="AT56" i="283"/>
  <c r="AN55" i="283"/>
  <c r="AT47" i="283"/>
  <c r="AP44" i="283"/>
  <c r="AT46" i="283"/>
  <c r="AO44" i="283"/>
  <c r="AT37" i="283"/>
  <c r="AQ33" i="283"/>
  <c r="AT34" i="283"/>
  <c r="AN33" i="283"/>
  <c r="AT25" i="283"/>
  <c r="AP22" i="283"/>
  <c r="AT24" i="283"/>
  <c r="AO22" i="283"/>
  <c r="AT12" i="283"/>
  <c r="AN11" i="283"/>
  <c r="AT70" i="282"/>
  <c r="AQ66" i="282"/>
  <c r="AT67" i="282"/>
  <c r="AN66" i="282"/>
  <c r="AT58" i="282"/>
  <c r="AP55" i="282"/>
  <c r="AT57" i="282"/>
  <c r="AO55" i="282"/>
  <c r="AT48" i="282"/>
  <c r="AQ44" i="282"/>
  <c r="AT45" i="282"/>
  <c r="AN44" i="282"/>
  <c r="AT36" i="282"/>
  <c r="AP33" i="282"/>
  <c r="AT35" i="282"/>
  <c r="AO33" i="282"/>
  <c r="AT26" i="282"/>
  <c r="AQ22" i="282"/>
  <c r="AT23" i="282"/>
  <c r="AN22" i="282"/>
  <c r="AT14" i="282"/>
  <c r="AP11" i="282"/>
  <c r="AT13" i="282"/>
  <c r="AO11" i="282"/>
  <c r="AT69" i="281"/>
  <c r="AP66" i="281"/>
  <c r="AT68" i="281"/>
  <c r="AO66" i="281"/>
  <c r="AT59" i="281"/>
  <c r="AQ55" i="281"/>
  <c r="AT56" i="281"/>
  <c r="AN55" i="281"/>
  <c r="AT47" i="281"/>
  <c r="AP44" i="281"/>
  <c r="AT46" i="281"/>
  <c r="AO44" i="281"/>
  <c r="AT37" i="281"/>
  <c r="AQ33" i="281"/>
  <c r="AT34" i="281"/>
  <c r="AN33" i="281"/>
  <c r="AT25" i="281"/>
  <c r="AP22" i="281"/>
  <c r="AT24" i="281"/>
  <c r="AO22" i="281"/>
  <c r="AT12" i="281"/>
  <c r="AN11" i="281"/>
  <c r="AT70" i="280"/>
  <c r="AQ66" i="280"/>
  <c r="AT67" i="280"/>
  <c r="AN66" i="280"/>
  <c r="AT58" i="280"/>
  <c r="AP55" i="280"/>
  <c r="AO55" i="280"/>
  <c r="AT57" i="280"/>
  <c r="AT48" i="280"/>
  <c r="AQ44" i="280"/>
  <c r="AT45" i="280"/>
  <c r="AN44" i="280"/>
  <c r="AT36" i="280"/>
  <c r="AP33" i="280"/>
  <c r="AT35" i="280"/>
  <c r="AO33" i="280"/>
  <c r="AT26" i="280"/>
  <c r="AQ22" i="280"/>
  <c r="AT23" i="280"/>
  <c r="AN22" i="280"/>
  <c r="AT14" i="280"/>
  <c r="AP11" i="280"/>
  <c r="AT13" i="280"/>
  <c r="AO11" i="280"/>
  <c r="AT69" i="279"/>
  <c r="AP66" i="279"/>
  <c r="AT68" i="279"/>
  <c r="AO66" i="279"/>
  <c r="AT59" i="279"/>
  <c r="AQ55" i="279"/>
  <c r="AT56" i="279"/>
  <c r="AN55" i="279"/>
  <c r="AT47" i="279"/>
  <c r="AP44" i="279"/>
  <c r="AT46" i="279"/>
  <c r="AO44" i="279"/>
  <c r="AT37" i="279"/>
  <c r="AQ33" i="279"/>
  <c r="AT34" i="279"/>
  <c r="AN33" i="279"/>
  <c r="AT25" i="279"/>
  <c r="AP22" i="279"/>
  <c r="AO22" i="279"/>
  <c r="AT24" i="279"/>
  <c r="AT12" i="279"/>
  <c r="AN11" i="279"/>
  <c r="AT70" i="278"/>
  <c r="AQ66" i="278"/>
  <c r="AT67" i="278"/>
  <c r="AN66" i="278"/>
  <c r="AT58" i="278"/>
  <c r="AP55" i="278"/>
  <c r="AT57" i="278"/>
  <c r="AO55" i="278"/>
  <c r="AT48" i="278"/>
  <c r="AQ44" i="278"/>
  <c r="AT45" i="278"/>
  <c r="AN44" i="278"/>
  <c r="AT36" i="278"/>
  <c r="AP33" i="278"/>
  <c r="AT35" i="278"/>
  <c r="AO33" i="278"/>
  <c r="AT26" i="278"/>
  <c r="AQ22" i="278"/>
  <c r="AT23" i="278"/>
  <c r="AN22" i="278"/>
  <c r="AT14" i="278"/>
  <c r="AP11" i="278"/>
  <c r="AT13" i="278"/>
  <c r="AO11" i="278"/>
  <c r="AT69" i="277"/>
  <c r="AP66" i="277"/>
  <c r="AT68" i="277"/>
  <c r="AO66" i="277"/>
  <c r="AT59" i="277"/>
  <c r="AQ55" i="277"/>
  <c r="AT56" i="277"/>
  <c r="AN55" i="277"/>
  <c r="AT47" i="277"/>
  <c r="AP44" i="277"/>
  <c r="AT46" i="277"/>
  <c r="AO44" i="277"/>
  <c r="AT37" i="277"/>
  <c r="AQ33" i="277"/>
  <c r="AT34" i="277"/>
  <c r="AN33" i="277"/>
  <c r="AT25" i="277"/>
  <c r="AP22" i="277"/>
  <c r="AO22" i="277"/>
  <c r="AT24" i="277"/>
  <c r="AT12" i="277"/>
  <c r="AN11" i="277"/>
  <c r="AT70" i="276"/>
  <c r="AQ66" i="276"/>
  <c r="AT67" i="276"/>
  <c r="AN66" i="276"/>
  <c r="AT58" i="276"/>
  <c r="AP55" i="276"/>
  <c r="AT57" i="276"/>
  <c r="AO55" i="276"/>
  <c r="AT48" i="276"/>
  <c r="AQ44" i="276"/>
  <c r="AT45" i="276"/>
  <c r="AN44" i="276"/>
  <c r="AT36" i="276"/>
  <c r="AP33" i="276"/>
  <c r="AT25" i="276"/>
  <c r="AP22" i="276"/>
  <c r="AT24" i="276"/>
  <c r="AO22" i="276"/>
  <c r="AT15" i="276"/>
  <c r="AQ11" i="276"/>
  <c r="AT12" i="276"/>
  <c r="AN11" i="276"/>
  <c r="AT58" i="275"/>
  <c r="AP55" i="275"/>
  <c r="AT57" i="275"/>
  <c r="AO55" i="275"/>
  <c r="AT36" i="275"/>
  <c r="AP33" i="275"/>
  <c r="AO33" i="275"/>
  <c r="AT35" i="275"/>
  <c r="AT14" i="275"/>
  <c r="AP11" i="275"/>
  <c r="AO11" i="275"/>
  <c r="AT13" i="275"/>
  <c r="AT69" i="274"/>
  <c r="AP66" i="274"/>
  <c r="AT68" i="274"/>
  <c r="AO66" i="274"/>
  <c r="AT56" i="274"/>
  <c r="AN55" i="274"/>
  <c r="AT47" i="274"/>
  <c r="AP44" i="274"/>
  <c r="AT46" i="274"/>
  <c r="AO44" i="274"/>
  <c r="AT37" i="274"/>
  <c r="AQ33" i="274"/>
  <c r="AT34" i="274"/>
  <c r="AN33" i="274"/>
  <c r="AT25" i="274"/>
  <c r="AP22" i="274"/>
  <c r="AO22" i="274"/>
  <c r="AT24" i="274"/>
  <c r="AT69" i="273"/>
  <c r="AP66" i="273"/>
  <c r="AT68" i="273"/>
  <c r="AO66" i="273"/>
  <c r="AT59" i="273"/>
  <c r="AQ55" i="273"/>
  <c r="AT56" i="273"/>
  <c r="AN55" i="273"/>
  <c r="AT47" i="273"/>
  <c r="AP44" i="273"/>
  <c r="AT46" i="273"/>
  <c r="AO44" i="273"/>
  <c r="AT37" i="273"/>
  <c r="AQ33" i="273"/>
  <c r="AT34" i="273"/>
  <c r="AN33" i="273"/>
  <c r="AT25" i="273"/>
  <c r="AP22" i="273"/>
  <c r="AT24" i="273"/>
  <c r="AO22" i="273"/>
  <c r="AT12" i="273"/>
  <c r="AN11" i="273"/>
  <c r="AT67" i="272"/>
  <c r="AN66" i="272"/>
  <c r="AT58" i="272"/>
  <c r="AP55" i="272"/>
  <c r="AT57" i="272"/>
  <c r="AO55" i="272"/>
  <c r="AT48" i="272"/>
  <c r="AQ44" i="272"/>
  <c r="AT45" i="272"/>
  <c r="AN44" i="272"/>
  <c r="AT35" i="272"/>
  <c r="AO33" i="272"/>
  <c r="AT26" i="272"/>
  <c r="AQ22" i="272"/>
  <c r="AT23" i="272"/>
  <c r="AN22" i="272"/>
  <c r="AT14" i="272"/>
  <c r="AP11" i="272"/>
  <c r="AT13" i="272"/>
  <c r="AO11" i="272"/>
  <c r="AT69" i="271"/>
  <c r="AP66" i="271"/>
  <c r="AT68" i="271"/>
  <c r="AO66" i="271"/>
  <c r="AT59" i="271"/>
  <c r="AQ55" i="271"/>
  <c r="AT56" i="271"/>
  <c r="AN55" i="271"/>
  <c r="AT47" i="271"/>
  <c r="AP44" i="271"/>
  <c r="AT46" i="271"/>
  <c r="AO44" i="271"/>
  <c r="AT37" i="271"/>
  <c r="AQ33" i="271"/>
  <c r="AT34" i="271"/>
  <c r="AN33" i="271"/>
  <c r="AT25" i="271"/>
  <c r="AP22" i="271"/>
  <c r="AO22" i="271"/>
  <c r="AT24" i="271"/>
  <c r="AT12" i="271"/>
  <c r="AN11" i="271"/>
  <c r="AT70" i="270"/>
  <c r="AQ66" i="270"/>
  <c r="AT67" i="270"/>
  <c r="AN66" i="270"/>
  <c r="AT58" i="270"/>
  <c r="AP55" i="270"/>
  <c r="AT57" i="270"/>
  <c r="AO55" i="270"/>
  <c r="AT48" i="270"/>
  <c r="AQ44" i="270"/>
  <c r="AT45" i="270"/>
  <c r="AN44" i="270"/>
  <c r="AT36" i="270"/>
  <c r="AP33" i="270"/>
  <c r="AO33" i="270"/>
  <c r="AT35" i="270"/>
  <c r="AT26" i="270"/>
  <c r="AQ22" i="270"/>
  <c r="AT23" i="270"/>
  <c r="AN22" i="270"/>
  <c r="AT14" i="270"/>
  <c r="AP11" i="270"/>
  <c r="AT13" i="270"/>
  <c r="AO11" i="270"/>
  <c r="AT69" i="269"/>
  <c r="AP66" i="269"/>
  <c r="AT68" i="269"/>
  <c r="AO66" i="269"/>
  <c r="AT59" i="269"/>
  <c r="AQ55" i="269"/>
  <c r="AT56" i="269"/>
  <c r="AN55" i="269"/>
  <c r="AT47" i="269"/>
  <c r="AP44" i="269"/>
  <c r="AT46" i="269"/>
  <c r="AO44" i="269"/>
  <c r="AT37" i="269"/>
  <c r="AQ33" i="269"/>
  <c r="AT34" i="269"/>
  <c r="AN33" i="269"/>
  <c r="AT25" i="269"/>
  <c r="AP22" i="269"/>
  <c r="AT24" i="269"/>
  <c r="AO22" i="269"/>
  <c r="AT12" i="269"/>
  <c r="AN11" i="269"/>
  <c r="AT70" i="268"/>
  <c r="AQ66" i="268"/>
  <c r="AT67" i="268"/>
  <c r="AN66" i="268"/>
  <c r="AT58" i="268"/>
  <c r="AP55" i="268"/>
  <c r="AT57" i="268"/>
  <c r="AO55" i="268"/>
  <c r="AT48" i="268"/>
  <c r="AQ44" i="268"/>
  <c r="AT45" i="268"/>
  <c r="AN44" i="268"/>
  <c r="AT36" i="268"/>
  <c r="AP33" i="268"/>
  <c r="AT35" i="268"/>
  <c r="AO33" i="268"/>
  <c r="AT26" i="268"/>
  <c r="AQ22" i="268"/>
  <c r="AT23" i="268"/>
  <c r="AN22" i="268"/>
  <c r="AT14" i="268"/>
  <c r="AP11" i="268"/>
  <c r="AT13" i="268"/>
  <c r="AO11" i="268"/>
  <c r="AT69" i="267"/>
  <c r="AP66" i="267"/>
  <c r="AT68" i="267"/>
  <c r="AO66" i="267"/>
  <c r="AT59" i="267"/>
  <c r="AQ55" i="267"/>
  <c r="AT56" i="267"/>
  <c r="AN55" i="267"/>
  <c r="AT47" i="267"/>
  <c r="AP44" i="267"/>
  <c r="AT46" i="267"/>
  <c r="AO44" i="267"/>
  <c r="AT37" i="267"/>
  <c r="AQ33" i="267"/>
  <c r="AT25" i="267"/>
  <c r="AP22" i="267"/>
  <c r="AT24" i="267"/>
  <c r="AO22" i="267"/>
  <c r="AT15" i="267"/>
  <c r="AQ11" i="267"/>
  <c r="AT12" i="267"/>
  <c r="AN11" i="267"/>
  <c r="AT67" i="266"/>
  <c r="AN66" i="266"/>
  <c r="AT58" i="266"/>
  <c r="AP55" i="266"/>
  <c r="AT57" i="266"/>
  <c r="AO55" i="266"/>
  <c r="AT48" i="266"/>
  <c r="AQ44" i="266"/>
  <c r="AT45" i="266"/>
  <c r="AN44" i="266"/>
  <c r="AO33" i="266"/>
  <c r="AT35" i="266"/>
  <c r="AT26" i="266"/>
  <c r="AQ22" i="266"/>
  <c r="AT23" i="266"/>
  <c r="AN22" i="266"/>
  <c r="AT14" i="266"/>
  <c r="AP11" i="266"/>
  <c r="AT13" i="266"/>
  <c r="AO11" i="266"/>
  <c r="AT59" i="265"/>
  <c r="AQ55" i="265"/>
  <c r="AT56" i="265"/>
  <c r="AN55" i="265"/>
  <c r="AT37" i="265"/>
  <c r="AQ33" i="265"/>
  <c r="AT34" i="265"/>
  <c r="AN33" i="265"/>
  <c r="AT12" i="265"/>
  <c r="AN11" i="265"/>
  <c r="AT58" i="264"/>
  <c r="AP55" i="264"/>
  <c r="AT57" i="264"/>
  <c r="AO55" i="264"/>
  <c r="AT36" i="264"/>
  <c r="AP33" i="264"/>
  <c r="AT35" i="264"/>
  <c r="AO33" i="264"/>
  <c r="AT14" i="264"/>
  <c r="AP11" i="264"/>
  <c r="AT13" i="264"/>
  <c r="AO11" i="264"/>
  <c r="AT59" i="263"/>
  <c r="AQ55" i="263"/>
  <c r="AT56" i="263"/>
  <c r="AN55" i="263"/>
  <c r="AT37" i="263"/>
  <c r="AQ33" i="263"/>
  <c r="AT34" i="263"/>
  <c r="AN33" i="263"/>
  <c r="AT15" i="263"/>
  <c r="AQ11" i="263"/>
  <c r="AT12" i="263"/>
  <c r="AN11" i="263"/>
  <c r="AT69" i="262"/>
  <c r="AP66" i="262"/>
  <c r="AT68" i="262"/>
  <c r="AO66" i="262"/>
  <c r="AT58" i="262"/>
  <c r="AP55" i="262"/>
  <c r="AT47" i="262"/>
  <c r="AP44" i="262"/>
  <c r="AT46" i="262"/>
  <c r="AO44" i="262"/>
  <c r="AT35" i="262"/>
  <c r="AO33" i="262"/>
  <c r="AT25" i="262"/>
  <c r="AP22" i="262"/>
  <c r="AT24" i="262"/>
  <c r="AO22" i="262"/>
  <c r="AT67" i="261"/>
  <c r="AN66" i="261"/>
  <c r="AT59" i="261"/>
  <c r="AQ55" i="261"/>
  <c r="AT56" i="261"/>
  <c r="AN55" i="261"/>
  <c r="AT48" i="261"/>
  <c r="AQ44" i="261"/>
  <c r="AT45" i="261"/>
  <c r="AN44" i="261"/>
  <c r="AT37" i="261"/>
  <c r="AQ33" i="261"/>
  <c r="AT34" i="261"/>
  <c r="AN33" i="261"/>
  <c r="AQ22" i="261"/>
  <c r="AT26" i="261"/>
  <c r="AT23" i="261"/>
  <c r="AN22" i="261"/>
  <c r="AT12" i="261"/>
  <c r="AN11" i="261"/>
  <c r="AT68" i="260"/>
  <c r="AO66" i="260"/>
  <c r="AT58" i="260"/>
  <c r="AP55" i="260"/>
  <c r="AT57" i="260"/>
  <c r="AO55" i="260"/>
  <c r="AT46" i="260"/>
  <c r="AO44" i="260"/>
  <c r="AT36" i="260"/>
  <c r="AP33" i="260"/>
  <c r="AT35" i="260"/>
  <c r="AO33" i="260"/>
  <c r="AT25" i="260"/>
  <c r="AP22" i="260"/>
  <c r="AT24" i="260"/>
  <c r="AO22" i="260"/>
  <c r="AT14" i="260"/>
  <c r="AP11" i="260"/>
  <c r="AT13" i="260"/>
  <c r="AO11" i="260"/>
  <c r="AT59" i="259"/>
  <c r="AQ55" i="259"/>
  <c r="AT56" i="259"/>
  <c r="AN55" i="259"/>
  <c r="AT37" i="259"/>
  <c r="AQ33" i="259"/>
  <c r="AT34" i="259"/>
  <c r="AN33" i="259"/>
  <c r="AT12" i="259"/>
  <c r="AN11" i="259"/>
  <c r="AT68" i="258"/>
  <c r="AO66" i="258"/>
  <c r="AT47" i="258"/>
  <c r="AP44" i="258"/>
  <c r="AT46" i="258"/>
  <c r="AO44" i="258"/>
  <c r="AT35" i="258"/>
  <c r="AO33" i="258"/>
  <c r="AT25" i="258"/>
  <c r="AP22" i="258"/>
  <c r="AT24" i="258"/>
  <c r="AO22" i="258"/>
  <c r="AQ55" i="257"/>
  <c r="AT59" i="257"/>
  <c r="AT56" i="257"/>
  <c r="AN55" i="257"/>
  <c r="AT45" i="257"/>
  <c r="AN44" i="257"/>
  <c r="AT37" i="257"/>
  <c r="AQ33" i="257"/>
  <c r="AT34" i="257"/>
  <c r="AN33" i="257"/>
  <c r="AT12" i="257"/>
  <c r="AN11" i="257"/>
  <c r="AT69" i="250"/>
  <c r="AP66" i="250"/>
  <c r="AT68" i="250"/>
  <c r="AO66" i="250"/>
  <c r="AT58" i="250"/>
  <c r="AP55" i="250"/>
  <c r="AT57" i="250"/>
  <c r="AO55" i="250"/>
  <c r="AT47" i="250"/>
  <c r="AP44" i="250"/>
  <c r="AT46" i="250"/>
  <c r="AO44" i="250"/>
  <c r="AO33" i="250"/>
  <c r="AT35" i="250"/>
  <c r="AT25" i="250"/>
  <c r="AP22" i="250"/>
  <c r="AO22" i="250"/>
  <c r="AT24" i="250"/>
  <c r="AT14" i="250"/>
  <c r="AP11" i="250"/>
  <c r="AO11" i="250"/>
  <c r="AT13" i="250"/>
  <c r="BP18" i="278"/>
  <c r="BP18" i="290"/>
  <c r="BP18" i="286"/>
  <c r="BP18" i="301"/>
  <c r="BP18" i="293"/>
  <c r="BP18" i="288"/>
  <c r="BP18" i="276"/>
  <c r="BP18" i="269"/>
  <c r="BP18" i="287"/>
  <c r="BP51" i="250"/>
  <c r="BP18" i="299"/>
  <c r="BP18" i="295"/>
  <c r="BP18" i="296"/>
  <c r="BP62" i="295"/>
  <c r="BP18" i="297"/>
  <c r="BP18" i="285"/>
  <c r="BP18" i="281"/>
  <c r="BP18" i="277"/>
  <c r="BP18" i="274"/>
  <c r="BP18" i="271"/>
  <c r="BP18" i="266"/>
  <c r="BP18" i="304"/>
  <c r="BP18" i="284"/>
  <c r="BP18" i="280"/>
  <c r="BP18" i="268"/>
  <c r="BP40" i="290"/>
  <c r="BP18" i="263"/>
  <c r="BP40" i="261"/>
  <c r="BP18" i="260"/>
  <c r="W74" i="259"/>
  <c r="S74" i="259"/>
  <c r="O74" i="259"/>
  <c r="W74" i="265"/>
  <c r="O74" i="265"/>
  <c r="BP73" i="286"/>
  <c r="BP73" i="288"/>
  <c r="BP73" i="274"/>
  <c r="BP73" i="264"/>
  <c r="BP73" i="265"/>
  <c r="BP62" i="262"/>
  <c r="BP40" i="276"/>
  <c r="BP40" i="293"/>
  <c r="BP40" i="259"/>
  <c r="BP29" i="264"/>
  <c r="BP40" i="301"/>
  <c r="BP62" i="298"/>
  <c r="BP40" i="298"/>
  <c r="BP62" i="300"/>
  <c r="BP40" i="296"/>
  <c r="BP40" i="265"/>
  <c r="BP40" i="263"/>
  <c r="BP73" i="289"/>
  <c r="BP73" i="287"/>
  <c r="BP73" i="266"/>
  <c r="BP73" i="262"/>
  <c r="BP73" i="303"/>
  <c r="BP73" i="299"/>
  <c r="BP62" i="297"/>
  <c r="BP62" i="286"/>
  <c r="BP62" i="285"/>
  <c r="BP62" i="278"/>
  <c r="BP62" i="269"/>
  <c r="BP62" i="261"/>
  <c r="BP40" i="289"/>
  <c r="BP40" i="287"/>
  <c r="BP40" i="280"/>
  <c r="BP40" i="266"/>
  <c r="BP40" i="279"/>
  <c r="BP40" i="270"/>
  <c r="BP40" i="258"/>
  <c r="BP40" i="299"/>
  <c r="BP18" i="250"/>
  <c r="BP73" i="302"/>
  <c r="BP51" i="272"/>
  <c r="BP29" i="250"/>
  <c r="BP62" i="304"/>
  <c r="BP40" i="304"/>
  <c r="BP62" i="303"/>
  <c r="BP40" i="303"/>
  <c r="BP40" i="302"/>
  <c r="BP62" i="301"/>
  <c r="BP40" i="300"/>
  <c r="BP62" i="294"/>
  <c r="BP62" i="293"/>
  <c r="BP62" i="291"/>
  <c r="BP62" i="290"/>
  <c r="BP62" i="288"/>
  <c r="BP62" i="284"/>
  <c r="BP40" i="284"/>
  <c r="BP62" i="282"/>
  <c r="BP62" i="281"/>
  <c r="BP40" i="278"/>
  <c r="BP62" i="277"/>
  <c r="BP73" i="275"/>
  <c r="BP40" i="274"/>
  <c r="BP62" i="273"/>
  <c r="BP62" i="272"/>
  <c r="BP40" i="271"/>
  <c r="BP62" i="268"/>
  <c r="BP62" i="267"/>
  <c r="BP73" i="263"/>
  <c r="BP62" i="260"/>
  <c r="BP62" i="259"/>
  <c r="BP73" i="258"/>
  <c r="BP29" i="301"/>
  <c r="BP51" i="300"/>
  <c r="BP29" i="300"/>
  <c r="BP51" i="299"/>
  <c r="BP29" i="299"/>
  <c r="BP29" i="298"/>
  <c r="BP40" i="295"/>
  <c r="BP40" i="294"/>
  <c r="BP40" i="292"/>
  <c r="BP29" i="297"/>
  <c r="BP29" i="296"/>
  <c r="BP73" i="294"/>
  <c r="BP29" i="294"/>
  <c r="BP51" i="293"/>
  <c r="BP29" i="293"/>
  <c r="BP51" i="292"/>
  <c r="BP29" i="292"/>
  <c r="BP73" i="290"/>
  <c r="BP51" i="290"/>
  <c r="BP51" i="287"/>
  <c r="BP29" i="287"/>
  <c r="BP40" i="281"/>
  <c r="BP29" i="290"/>
  <c r="BP40" i="286"/>
  <c r="BP51" i="285"/>
  <c r="BP29" i="285"/>
  <c r="BP73" i="283"/>
  <c r="BP51" i="283"/>
  <c r="BP73" i="282"/>
  <c r="BP51" i="282"/>
  <c r="BP73" i="281"/>
  <c r="BP51" i="281"/>
  <c r="BP51" i="275"/>
  <c r="BP29" i="275"/>
  <c r="BP40" i="273"/>
  <c r="BP40" i="272"/>
  <c r="BP40" i="269"/>
  <c r="BP40" i="268"/>
  <c r="BP40" i="267"/>
  <c r="BP51" i="266"/>
  <c r="BP29" i="266"/>
  <c r="BP73" i="279"/>
  <c r="BP51" i="279"/>
  <c r="BP29" i="279"/>
  <c r="BP73" i="277"/>
  <c r="BP51" i="277"/>
  <c r="BP29" i="277"/>
  <c r="BP51" i="276"/>
  <c r="BP40" i="275"/>
  <c r="BP62" i="274"/>
  <c r="BP73" i="273"/>
  <c r="BP51" i="273"/>
  <c r="BP73" i="272"/>
  <c r="BP29" i="272"/>
  <c r="BP73" i="270"/>
  <c r="BP51" i="270"/>
  <c r="BP29" i="270"/>
  <c r="BP73" i="268"/>
  <c r="BP51" i="268"/>
  <c r="BP29" i="268"/>
  <c r="BP62" i="264"/>
  <c r="BP40" i="264"/>
  <c r="BP40" i="262"/>
  <c r="BP40" i="260"/>
  <c r="BP51" i="258"/>
  <c r="BP29" i="258"/>
  <c r="BP51" i="262"/>
  <c r="BP29" i="262"/>
  <c r="BP73" i="260"/>
  <c r="BP51" i="260"/>
  <c r="BP73" i="259"/>
  <c r="BP51" i="259"/>
  <c r="BP29" i="259"/>
  <c r="BP62" i="257"/>
  <c r="BP51" i="304"/>
  <c r="BP29" i="304"/>
  <c r="BP51" i="303"/>
  <c r="BP29" i="303"/>
  <c r="BP51" i="302"/>
  <c r="BP29" i="302"/>
  <c r="BP73" i="301"/>
  <c r="BP51" i="301"/>
  <c r="BP73" i="300"/>
  <c r="BP51" i="298"/>
  <c r="BP73" i="297"/>
  <c r="BP40" i="297"/>
  <c r="BP40" i="291"/>
  <c r="BP51" i="297"/>
  <c r="BP73" i="296"/>
  <c r="BP51" i="296"/>
  <c r="BP73" i="295"/>
  <c r="BP51" i="295"/>
  <c r="BP29" i="295"/>
  <c r="BP73" i="293"/>
  <c r="BP73" i="292"/>
  <c r="BP73" i="291"/>
  <c r="BP51" i="291"/>
  <c r="BP29" i="291"/>
  <c r="BP51" i="288"/>
  <c r="BP29" i="288"/>
  <c r="BP51" i="286"/>
  <c r="BP40" i="283"/>
  <c r="BP40" i="282"/>
  <c r="BP51" i="289"/>
  <c r="BP29" i="289"/>
  <c r="BP29" i="286"/>
  <c r="BP73" i="284"/>
  <c r="BP51" i="284"/>
  <c r="BP29" i="284"/>
  <c r="BP29" i="283"/>
  <c r="BP29" i="282"/>
  <c r="BP29" i="281"/>
  <c r="BP40" i="277"/>
  <c r="BP29" i="276"/>
  <c r="BP51" i="274"/>
  <c r="BP29" i="274"/>
  <c r="BP29" i="267"/>
  <c r="BP51" i="265"/>
  <c r="BP73" i="280"/>
  <c r="BP51" i="280"/>
  <c r="BP29" i="280"/>
  <c r="BP51" i="278"/>
  <c r="BP29" i="278"/>
  <c r="BP62" i="275"/>
  <c r="BP29" i="273"/>
  <c r="BP73" i="271"/>
  <c r="BP51" i="271"/>
  <c r="BP29" i="271"/>
  <c r="BP51" i="269"/>
  <c r="BP29" i="269"/>
  <c r="BP73" i="267"/>
  <c r="BP51" i="267"/>
  <c r="BP62" i="265"/>
  <c r="BP29" i="265"/>
  <c r="BP51" i="257"/>
  <c r="BP29" i="257"/>
  <c r="BP51" i="263"/>
  <c r="BP29" i="263"/>
  <c r="BP73" i="261"/>
  <c r="BP51" i="261"/>
  <c r="BP29" i="261"/>
  <c r="BP29" i="260"/>
  <c r="BP40" i="257"/>
  <c r="AC69" i="304"/>
  <c r="AE70" i="304"/>
  <c r="AF70" i="304"/>
  <c r="AD70" i="304"/>
  <c r="T74" i="304"/>
  <c r="AF68" i="304"/>
  <c r="AE68" i="304"/>
  <c r="W74" i="304"/>
  <c r="O74" i="304"/>
  <c r="AF67" i="304"/>
  <c r="AF70" i="303"/>
  <c r="AD70" i="303"/>
  <c r="AE70" i="303"/>
  <c r="AC69" i="303"/>
  <c r="W74" i="303"/>
  <c r="O74" i="303"/>
  <c r="X74" i="303"/>
  <c r="P74" i="303"/>
  <c r="AF67" i="303"/>
  <c r="AC69" i="302"/>
  <c r="AC70" i="302"/>
  <c r="X74" i="302"/>
  <c r="P74" i="302"/>
  <c r="AC70" i="301"/>
  <c r="S74" i="302"/>
  <c r="AE69" i="301"/>
  <c r="AF69" i="301"/>
  <c r="AD69" i="301"/>
  <c r="S74" i="301"/>
  <c r="AE68" i="301"/>
  <c r="AC69" i="299"/>
  <c r="AF70" i="298"/>
  <c r="AD70" i="298"/>
  <c r="AE70" i="298"/>
  <c r="X74" i="301"/>
  <c r="P74" i="301"/>
  <c r="AC70" i="300"/>
  <c r="AE70" i="299"/>
  <c r="AF70" i="299"/>
  <c r="AD70" i="299"/>
  <c r="AE69" i="298"/>
  <c r="AF69" i="298"/>
  <c r="AD69" i="298"/>
  <c r="W74" i="299"/>
  <c r="O74" i="299"/>
  <c r="AF68" i="299"/>
  <c r="W74" i="298"/>
  <c r="O74" i="298"/>
  <c r="AF69" i="297"/>
  <c r="AD69" i="297"/>
  <c r="AE69" i="297"/>
  <c r="AC70" i="296"/>
  <c r="X74" i="299"/>
  <c r="P74" i="299"/>
  <c r="X74" i="298"/>
  <c r="P74" i="298"/>
  <c r="AF67" i="298"/>
  <c r="AE67" i="298"/>
  <c r="AE70" i="297"/>
  <c r="AF70" i="297"/>
  <c r="AD70" i="297"/>
  <c r="AC69" i="296"/>
  <c r="W74" i="297"/>
  <c r="O74" i="297"/>
  <c r="AF68" i="297"/>
  <c r="AE68" i="297"/>
  <c r="S74" i="296"/>
  <c r="AE68" i="296"/>
  <c r="AF68" i="296"/>
  <c r="AF70" i="295"/>
  <c r="AD70" i="295"/>
  <c r="AE70" i="295"/>
  <c r="X74" i="297"/>
  <c r="P74" i="297"/>
  <c r="AE67" i="297"/>
  <c r="AF67" i="297"/>
  <c r="T74" i="296"/>
  <c r="AE69" i="295"/>
  <c r="AF69" i="295"/>
  <c r="AD69" i="295"/>
  <c r="W74" i="295"/>
  <c r="O74" i="295"/>
  <c r="T74" i="295"/>
  <c r="AF67" i="295"/>
  <c r="AE67" i="295"/>
  <c r="AF69" i="304"/>
  <c r="AD69" i="304"/>
  <c r="AE69" i="304"/>
  <c r="AC70" i="304"/>
  <c r="X74" i="304"/>
  <c r="P74" i="304"/>
  <c r="S74" i="304"/>
  <c r="AC70" i="303"/>
  <c r="AE69" i="303"/>
  <c r="AF69" i="303"/>
  <c r="AD69" i="303"/>
  <c r="S74" i="303"/>
  <c r="AE68" i="303"/>
  <c r="AF68" i="303"/>
  <c r="T74" i="303"/>
  <c r="AF69" i="302"/>
  <c r="AD69" i="302"/>
  <c r="AE69" i="302"/>
  <c r="AE70" i="302"/>
  <c r="AF70" i="302"/>
  <c r="AD70" i="302"/>
  <c r="T74" i="302"/>
  <c r="AF70" i="301"/>
  <c r="AD70" i="301"/>
  <c r="AE70" i="301"/>
  <c r="W74" i="302"/>
  <c r="O74" i="302"/>
  <c r="AF68" i="302"/>
  <c r="AE68" i="302"/>
  <c r="AC69" i="301"/>
  <c r="W74" i="301"/>
  <c r="O74" i="301"/>
  <c r="AC69" i="300"/>
  <c r="AE69" i="300"/>
  <c r="AF69" i="300"/>
  <c r="AD69" i="300"/>
  <c r="AF69" i="299"/>
  <c r="AD69" i="299"/>
  <c r="AE69" i="299"/>
  <c r="AC70" i="298"/>
  <c r="T74" i="301"/>
  <c r="AF67" i="301"/>
  <c r="AE67" i="301"/>
  <c r="AF70" i="300"/>
  <c r="AD70" i="300"/>
  <c r="AE70" i="300"/>
  <c r="T74" i="300"/>
  <c r="AC70" i="299"/>
  <c r="AC69" i="298"/>
  <c r="S74" i="299"/>
  <c r="S74" i="298"/>
  <c r="AE68" i="298"/>
  <c r="AF68" i="298"/>
  <c r="AC69" i="297"/>
  <c r="AF70" i="296"/>
  <c r="AD70" i="296"/>
  <c r="AE70" i="296"/>
  <c r="AF67" i="300"/>
  <c r="AE67" i="300"/>
  <c r="T74" i="299"/>
  <c r="AE67" i="299"/>
  <c r="AF67" i="299"/>
  <c r="T74" i="298"/>
  <c r="AC70" i="297"/>
  <c r="AE69" i="296"/>
  <c r="AF69" i="296"/>
  <c r="AD69" i="296"/>
  <c r="S74" i="297"/>
  <c r="W74" i="296"/>
  <c r="O74" i="296"/>
  <c r="AC70" i="295"/>
  <c r="T74" i="297"/>
  <c r="X74" i="296"/>
  <c r="P74" i="296"/>
  <c r="AC69" i="295"/>
  <c r="S74" i="295"/>
  <c r="AE68" i="295"/>
  <c r="AF68" i="295"/>
  <c r="X74" i="295"/>
  <c r="P74" i="295"/>
  <c r="AC70" i="294"/>
  <c r="AF70" i="294"/>
  <c r="AD70" i="294"/>
  <c r="AE70" i="294"/>
  <c r="AF67" i="294"/>
  <c r="AE67" i="294"/>
  <c r="AF68" i="294"/>
  <c r="AF70" i="293"/>
  <c r="AD70" i="293"/>
  <c r="AE70" i="293"/>
  <c r="AE69" i="293"/>
  <c r="AF69" i="293"/>
  <c r="AD69" i="293"/>
  <c r="T74" i="293"/>
  <c r="AF67" i="293"/>
  <c r="AE67" i="293"/>
  <c r="S74" i="293"/>
  <c r="AE68" i="293"/>
  <c r="AF68" i="293"/>
  <c r="AF69" i="292"/>
  <c r="AD69" i="292"/>
  <c r="AE69" i="292"/>
  <c r="AE70" i="292"/>
  <c r="AF70" i="292"/>
  <c r="AD70" i="292"/>
  <c r="T74" i="292"/>
  <c r="AF70" i="291"/>
  <c r="AD70" i="291"/>
  <c r="AE70" i="291"/>
  <c r="W74" i="292"/>
  <c r="O74" i="292"/>
  <c r="AF68" i="292"/>
  <c r="AE68" i="292"/>
  <c r="AC69" i="291"/>
  <c r="T74" i="291"/>
  <c r="AF67" i="291"/>
  <c r="AF70" i="290"/>
  <c r="AD70" i="290"/>
  <c r="AE70" i="290"/>
  <c r="AF69" i="289"/>
  <c r="AD69" i="289"/>
  <c r="AE69" i="289"/>
  <c r="AC70" i="288"/>
  <c r="W74" i="291"/>
  <c r="O74" i="291"/>
  <c r="AC69" i="290"/>
  <c r="AE70" i="289"/>
  <c r="AF70" i="289"/>
  <c r="AD70" i="289"/>
  <c r="AE69" i="288"/>
  <c r="AF69" i="288"/>
  <c r="AD69" i="288"/>
  <c r="T74" i="290"/>
  <c r="AF67" i="290"/>
  <c r="AE67" i="290"/>
  <c r="T74" i="289"/>
  <c r="AE67" i="289"/>
  <c r="AF67" i="289"/>
  <c r="T74" i="288"/>
  <c r="AF69" i="287"/>
  <c r="AD69" i="287"/>
  <c r="AE69" i="287"/>
  <c r="AC70" i="286"/>
  <c r="S74" i="290"/>
  <c r="AF68" i="290"/>
  <c r="W74" i="289"/>
  <c r="O74" i="289"/>
  <c r="AF68" i="289"/>
  <c r="AE68" i="289"/>
  <c r="W74" i="288"/>
  <c r="O74" i="288"/>
  <c r="AC70" i="287"/>
  <c r="AE69" i="286"/>
  <c r="AF69" i="286"/>
  <c r="AD69" i="286"/>
  <c r="W74" i="287"/>
  <c r="O74" i="287"/>
  <c r="AE68" i="287"/>
  <c r="W74" i="286"/>
  <c r="O74" i="286"/>
  <c r="AF70" i="285"/>
  <c r="AD70" i="285"/>
  <c r="AE70" i="285"/>
  <c r="X74" i="287"/>
  <c r="P74" i="287"/>
  <c r="X74" i="286"/>
  <c r="P74" i="286"/>
  <c r="AE67" i="286"/>
  <c r="AC69" i="285"/>
  <c r="T74" i="285"/>
  <c r="S74" i="285"/>
  <c r="AF68" i="285"/>
  <c r="AC69" i="294"/>
  <c r="AE69" i="294"/>
  <c r="AF69" i="294"/>
  <c r="AD69" i="294"/>
  <c r="X74" i="294"/>
  <c r="T74" i="294"/>
  <c r="P74" i="294"/>
  <c r="AC70" i="293"/>
  <c r="AC69" i="293"/>
  <c r="X74" i="293"/>
  <c r="P74" i="293"/>
  <c r="W74" i="293"/>
  <c r="O74" i="293"/>
  <c r="AC69" i="292"/>
  <c r="AC70" i="292"/>
  <c r="X74" i="292"/>
  <c r="P74" i="292"/>
  <c r="AE67" i="292"/>
  <c r="AF67" i="292"/>
  <c r="AC70" i="291"/>
  <c r="S74" i="292"/>
  <c r="AE69" i="291"/>
  <c r="AF69" i="291"/>
  <c r="AD69" i="291"/>
  <c r="X74" i="291"/>
  <c r="P74" i="291"/>
  <c r="AC70" i="290"/>
  <c r="AC69" i="289"/>
  <c r="AF70" i="288"/>
  <c r="AD70" i="288"/>
  <c r="AE70" i="288"/>
  <c r="S74" i="291"/>
  <c r="AE68" i="291"/>
  <c r="AF68" i="291"/>
  <c r="AE69" i="290"/>
  <c r="AF69" i="290"/>
  <c r="AD69" i="290"/>
  <c r="AC70" i="289"/>
  <c r="AC69" i="288"/>
  <c r="X74" i="290"/>
  <c r="P74" i="290"/>
  <c r="X74" i="289"/>
  <c r="P74" i="289"/>
  <c r="X74" i="288"/>
  <c r="P74" i="288"/>
  <c r="AF67" i="288"/>
  <c r="AE67" i="288"/>
  <c r="AC69" i="287"/>
  <c r="AF70" i="286"/>
  <c r="AD70" i="286"/>
  <c r="AE70" i="286"/>
  <c r="W74" i="290"/>
  <c r="O74" i="290"/>
  <c r="S74" i="289"/>
  <c r="S74" i="288"/>
  <c r="AE68" i="288"/>
  <c r="AF68" i="288"/>
  <c r="AE70" i="287"/>
  <c r="AF70" i="287"/>
  <c r="AD70" i="287"/>
  <c r="AC69" i="286"/>
  <c r="S74" i="287"/>
  <c r="S74" i="286"/>
  <c r="AE68" i="286"/>
  <c r="AF68" i="286"/>
  <c r="AC70" i="285"/>
  <c r="T74" i="287"/>
  <c r="AE67" i="287"/>
  <c r="AF67" i="287"/>
  <c r="T74" i="286"/>
  <c r="AE69" i="285"/>
  <c r="AF69" i="285"/>
  <c r="AD69" i="285"/>
  <c r="X74" i="285"/>
  <c r="P74" i="285"/>
  <c r="AF67" i="285"/>
  <c r="AE67" i="285"/>
  <c r="W74" i="285"/>
  <c r="O74" i="285"/>
  <c r="X74" i="284"/>
  <c r="T74" i="284"/>
  <c r="P74" i="284"/>
  <c r="AC69" i="284"/>
  <c r="AE69" i="284"/>
  <c r="AF69" i="284"/>
  <c r="AD69" i="284"/>
  <c r="AE67" i="284"/>
  <c r="AF67" i="284"/>
  <c r="AF70" i="283"/>
  <c r="AD70" i="283"/>
  <c r="AE70" i="283"/>
  <c r="AC69" i="283"/>
  <c r="X74" i="283"/>
  <c r="P74" i="283"/>
  <c r="S74" i="283"/>
  <c r="AF68" i="283"/>
  <c r="AF70" i="282"/>
  <c r="AD70" i="282"/>
  <c r="AE70" i="282"/>
  <c r="AC69" i="282"/>
  <c r="T74" i="282"/>
  <c r="AF67" i="282"/>
  <c r="AE67" i="282"/>
  <c r="AF69" i="281"/>
  <c r="AD69" i="281"/>
  <c r="AE69" i="281"/>
  <c r="S74" i="282"/>
  <c r="AF68" i="282"/>
  <c r="AC70" i="281"/>
  <c r="T74" i="281"/>
  <c r="AC69" i="280"/>
  <c r="AE69" i="280"/>
  <c r="AF69" i="280"/>
  <c r="AD69" i="280"/>
  <c r="AF69" i="279"/>
  <c r="AD69" i="279"/>
  <c r="AE69" i="279"/>
  <c r="AC70" i="278"/>
  <c r="S74" i="281"/>
  <c r="AC70" i="280"/>
  <c r="AF70" i="280"/>
  <c r="AD70" i="280"/>
  <c r="AE70" i="280"/>
  <c r="AE70" i="279"/>
  <c r="AF70" i="279"/>
  <c r="AD70" i="279"/>
  <c r="AC69" i="278"/>
  <c r="T74" i="279"/>
  <c r="X74" i="278"/>
  <c r="P74" i="278"/>
  <c r="AC69" i="277"/>
  <c r="AF70" i="276"/>
  <c r="AD70" i="276"/>
  <c r="AE70" i="276"/>
  <c r="S74" i="279"/>
  <c r="W74" i="278"/>
  <c r="O74" i="278"/>
  <c r="AC70" i="277"/>
  <c r="AC69" i="276"/>
  <c r="T74" i="277"/>
  <c r="X74" i="276"/>
  <c r="P74" i="276"/>
  <c r="AF67" i="276"/>
  <c r="W74" i="277"/>
  <c r="O74" i="277"/>
  <c r="W74" i="276"/>
  <c r="O74" i="276"/>
  <c r="AC70" i="284"/>
  <c r="AF70" i="284"/>
  <c r="AD70" i="284"/>
  <c r="AE70" i="284"/>
  <c r="AE68" i="284"/>
  <c r="AC70" i="283"/>
  <c r="AE69" i="283"/>
  <c r="AF69" i="283"/>
  <c r="AD69" i="283"/>
  <c r="T74" i="283"/>
  <c r="AF67" i="283"/>
  <c r="AE67" i="283"/>
  <c r="W74" i="283"/>
  <c r="O74" i="283"/>
  <c r="AC70" i="282"/>
  <c r="AE69" i="282"/>
  <c r="AF69" i="282"/>
  <c r="AD69" i="282"/>
  <c r="X74" i="282"/>
  <c r="P74" i="282"/>
  <c r="AC69" i="281"/>
  <c r="W74" i="282"/>
  <c r="O74" i="282"/>
  <c r="AE70" i="281"/>
  <c r="AF70" i="281"/>
  <c r="AD70" i="281"/>
  <c r="X74" i="281"/>
  <c r="P74" i="281"/>
  <c r="AE67" i="281"/>
  <c r="AF67" i="281"/>
  <c r="AC69" i="279"/>
  <c r="AF70" i="278"/>
  <c r="AD70" i="278"/>
  <c r="AE70" i="278"/>
  <c r="W74" i="281"/>
  <c r="O74" i="281"/>
  <c r="AF68" i="281"/>
  <c r="AE68" i="281"/>
  <c r="AC70" i="279"/>
  <c r="AE69" i="278"/>
  <c r="AF69" i="278"/>
  <c r="AD69" i="278"/>
  <c r="AF67" i="280"/>
  <c r="AE67" i="280"/>
  <c r="X74" i="279"/>
  <c r="P74" i="279"/>
  <c r="AE67" i="279"/>
  <c r="AF67" i="279"/>
  <c r="T74" i="278"/>
  <c r="AF69" i="277"/>
  <c r="AD69" i="277"/>
  <c r="AE69" i="277"/>
  <c r="AC70" i="276"/>
  <c r="AE68" i="280"/>
  <c r="AF68" i="280"/>
  <c r="W74" i="279"/>
  <c r="O74" i="279"/>
  <c r="AF68" i="279"/>
  <c r="AE68" i="279"/>
  <c r="S74" i="278"/>
  <c r="AE68" i="278"/>
  <c r="AF68" i="278"/>
  <c r="AE70" i="277"/>
  <c r="AF70" i="277"/>
  <c r="AD70" i="277"/>
  <c r="AE69" i="276"/>
  <c r="AF69" i="276"/>
  <c r="AD69" i="276"/>
  <c r="X74" i="277"/>
  <c r="P74" i="277"/>
  <c r="AE67" i="277"/>
  <c r="AF67" i="277"/>
  <c r="T74" i="276"/>
  <c r="S74" i="277"/>
  <c r="S74" i="276"/>
  <c r="AE68" i="276"/>
  <c r="AF68" i="276"/>
  <c r="AC70" i="275"/>
  <c r="AF70" i="275"/>
  <c r="AD70" i="275"/>
  <c r="AE70" i="275"/>
  <c r="AC69" i="274"/>
  <c r="AE70" i="274"/>
  <c r="AF70" i="274"/>
  <c r="AD70" i="274"/>
  <c r="X74" i="274"/>
  <c r="P74" i="274"/>
  <c r="AE67" i="274"/>
  <c r="AF67" i="274"/>
  <c r="W74" i="274"/>
  <c r="O74" i="274"/>
  <c r="AF68" i="274"/>
  <c r="AF69" i="273"/>
  <c r="AD69" i="273"/>
  <c r="AE69" i="273"/>
  <c r="AC70" i="273"/>
  <c r="W74" i="273"/>
  <c r="O74" i="273"/>
  <c r="AE68" i="273"/>
  <c r="AF69" i="272"/>
  <c r="AD69" i="272"/>
  <c r="AE69" i="272"/>
  <c r="T74" i="273"/>
  <c r="AE70" i="272"/>
  <c r="AF70" i="272"/>
  <c r="AD70" i="272"/>
  <c r="S74" i="272"/>
  <c r="AC70" i="270"/>
  <c r="AC69" i="269"/>
  <c r="T74" i="272"/>
  <c r="AC69" i="271"/>
  <c r="AF69" i="271"/>
  <c r="AD69" i="271"/>
  <c r="AE69" i="271"/>
  <c r="AE69" i="270"/>
  <c r="AF69" i="270"/>
  <c r="AD69" i="270"/>
  <c r="AC70" i="269"/>
  <c r="S74" i="270"/>
  <c r="AE68" i="270"/>
  <c r="AF68" i="270"/>
  <c r="W74" i="269"/>
  <c r="O74" i="269"/>
  <c r="AF70" i="268"/>
  <c r="AD70" i="268"/>
  <c r="AE70" i="268"/>
  <c r="AF69" i="267"/>
  <c r="AD69" i="267"/>
  <c r="AE69" i="267"/>
  <c r="AE67" i="271"/>
  <c r="T74" i="270"/>
  <c r="AE67" i="270"/>
  <c r="X74" i="269"/>
  <c r="P74" i="269"/>
  <c r="AE69" i="268"/>
  <c r="AF69" i="268"/>
  <c r="AD69" i="268"/>
  <c r="AC70" i="267"/>
  <c r="S74" i="268"/>
  <c r="AE68" i="268"/>
  <c r="AF68" i="268"/>
  <c r="W74" i="267"/>
  <c r="O74" i="267"/>
  <c r="AF68" i="267"/>
  <c r="AE68" i="267"/>
  <c r="AC69" i="266"/>
  <c r="T74" i="268"/>
  <c r="AF67" i="268"/>
  <c r="AE67" i="268"/>
  <c r="X74" i="267"/>
  <c r="P74" i="267"/>
  <c r="AE67" i="267"/>
  <c r="AC70" i="266"/>
  <c r="T74" i="266"/>
  <c r="S74" i="266"/>
  <c r="X74" i="275"/>
  <c r="T74" i="275"/>
  <c r="P74" i="275"/>
  <c r="AC69" i="275"/>
  <c r="AE69" i="275"/>
  <c r="AF69" i="275"/>
  <c r="AD69" i="275"/>
  <c r="AE67" i="275"/>
  <c r="AF67" i="275"/>
  <c r="AE68" i="275"/>
  <c r="AF68" i="275"/>
  <c r="AF69" i="274"/>
  <c r="AD69" i="274"/>
  <c r="AE69" i="274"/>
  <c r="AC70" i="274"/>
  <c r="T74" i="274"/>
  <c r="S74" i="274"/>
  <c r="AC69" i="273"/>
  <c r="AE70" i="273"/>
  <c r="AF70" i="273"/>
  <c r="AD70" i="273"/>
  <c r="S74" i="273"/>
  <c r="AC69" i="272"/>
  <c r="X74" i="273"/>
  <c r="P74" i="273"/>
  <c r="AE67" i="273"/>
  <c r="AF67" i="273"/>
  <c r="AC70" i="272"/>
  <c r="W74" i="272"/>
  <c r="O74" i="272"/>
  <c r="AF68" i="272"/>
  <c r="AE68" i="272"/>
  <c r="AC70" i="271"/>
  <c r="AE70" i="271"/>
  <c r="AF70" i="271"/>
  <c r="AD70" i="271"/>
  <c r="AF70" i="270"/>
  <c r="AD70" i="270"/>
  <c r="AE70" i="270"/>
  <c r="AF69" i="269"/>
  <c r="AD69" i="269"/>
  <c r="AE69" i="269"/>
  <c r="X74" i="272"/>
  <c r="P74" i="272"/>
  <c r="AE67" i="272"/>
  <c r="AF67" i="272"/>
  <c r="W74" i="271"/>
  <c r="S74" i="271"/>
  <c r="O74" i="271"/>
  <c r="AC69" i="270"/>
  <c r="AE70" i="269"/>
  <c r="AF70" i="269"/>
  <c r="AD70" i="269"/>
  <c r="AF68" i="271"/>
  <c r="AE68" i="271"/>
  <c r="W74" i="270"/>
  <c r="O74" i="270"/>
  <c r="S74" i="269"/>
  <c r="AC70" i="268"/>
  <c r="AC69" i="267"/>
  <c r="X74" i="270"/>
  <c r="P74" i="270"/>
  <c r="T74" i="269"/>
  <c r="AE67" i="269"/>
  <c r="AF67" i="269"/>
  <c r="AC69" i="268"/>
  <c r="AE70" i="267"/>
  <c r="AF70" i="267"/>
  <c r="AD70" i="267"/>
  <c r="W74" i="268"/>
  <c r="O74" i="268"/>
  <c r="S74" i="267"/>
  <c r="AF69" i="266"/>
  <c r="AD69" i="266"/>
  <c r="AE69" i="266"/>
  <c r="X74" i="268"/>
  <c r="P74" i="268"/>
  <c r="T74" i="267"/>
  <c r="AE70" i="266"/>
  <c r="AF70" i="266"/>
  <c r="AD70" i="266"/>
  <c r="X74" i="266"/>
  <c r="P74" i="266"/>
  <c r="W74" i="266"/>
  <c r="O74" i="266"/>
  <c r="AF68" i="266"/>
  <c r="AE68" i="266"/>
  <c r="X74" i="265"/>
  <c r="T74" i="265"/>
  <c r="P74" i="265"/>
  <c r="AC69" i="265"/>
  <c r="AF69" i="265"/>
  <c r="AD69" i="265"/>
  <c r="AE69" i="265"/>
  <c r="AC70" i="265"/>
  <c r="AE70" i="265"/>
  <c r="AF70" i="265"/>
  <c r="AD70" i="265"/>
  <c r="AE67" i="265"/>
  <c r="AF67" i="265"/>
  <c r="AF68" i="265"/>
  <c r="AE68" i="265"/>
  <c r="AC70" i="264"/>
  <c r="AF70" i="264"/>
  <c r="AD70" i="264"/>
  <c r="AE70" i="264"/>
  <c r="AE67" i="264"/>
  <c r="AF67" i="264"/>
  <c r="X74" i="264"/>
  <c r="T74" i="264"/>
  <c r="P74" i="264"/>
  <c r="AC69" i="264"/>
  <c r="AE69" i="264"/>
  <c r="AF69" i="264"/>
  <c r="AD69" i="264"/>
  <c r="AF68" i="264"/>
  <c r="BP51" i="264"/>
  <c r="AF69" i="263"/>
  <c r="AD69" i="263"/>
  <c r="AE69" i="263"/>
  <c r="AC70" i="263"/>
  <c r="T74" i="263"/>
  <c r="AE68" i="263"/>
  <c r="W74" i="263"/>
  <c r="O74" i="263"/>
  <c r="AC69" i="262"/>
  <c r="AC70" i="262"/>
  <c r="W74" i="262"/>
  <c r="O74" i="262"/>
  <c r="X74" i="262"/>
  <c r="P74" i="262"/>
  <c r="AF69" i="261"/>
  <c r="AD69" i="261"/>
  <c r="AE69" i="261"/>
  <c r="AC70" i="261"/>
  <c r="S74" i="261"/>
  <c r="AC70" i="260"/>
  <c r="X74" i="261"/>
  <c r="P74" i="261"/>
  <c r="AE67" i="261"/>
  <c r="AC69" i="260"/>
  <c r="S74" i="260"/>
  <c r="AE68" i="260"/>
  <c r="AF68" i="260"/>
  <c r="T74" i="260"/>
  <c r="AC69" i="263"/>
  <c r="AE70" i="263"/>
  <c r="AF70" i="263"/>
  <c r="AD70" i="263"/>
  <c r="X74" i="263"/>
  <c r="P74" i="263"/>
  <c r="S74" i="263"/>
  <c r="AF67" i="263"/>
  <c r="AE67" i="263"/>
  <c r="AF69" i="262"/>
  <c r="AD69" i="262"/>
  <c r="AE69" i="262"/>
  <c r="AE70" i="262"/>
  <c r="AF70" i="262"/>
  <c r="AD70" i="262"/>
  <c r="S74" i="262"/>
  <c r="T74" i="262"/>
  <c r="AE67" i="262"/>
  <c r="AF67" i="262"/>
  <c r="AC69" i="261"/>
  <c r="AE70" i="261"/>
  <c r="AF70" i="261"/>
  <c r="AD70" i="261"/>
  <c r="W74" i="261"/>
  <c r="O74" i="261"/>
  <c r="AF68" i="261"/>
  <c r="AE68" i="261"/>
  <c r="AF70" i="260"/>
  <c r="AD70" i="260"/>
  <c r="AE70" i="260"/>
  <c r="T74" i="261"/>
  <c r="AE69" i="260"/>
  <c r="AF69" i="260"/>
  <c r="AD69" i="260"/>
  <c r="W74" i="260"/>
  <c r="O74" i="260"/>
  <c r="X74" i="260"/>
  <c r="P74" i="260"/>
  <c r="AC69" i="259"/>
  <c r="AE69" i="259"/>
  <c r="AF69" i="259"/>
  <c r="AD69" i="259"/>
  <c r="X74" i="259"/>
  <c r="T74" i="259"/>
  <c r="P74" i="259"/>
  <c r="AE67" i="259"/>
  <c r="AE68" i="259"/>
  <c r="AF70" i="258"/>
  <c r="AD70" i="258"/>
  <c r="AE70" i="258"/>
  <c r="AC69" i="258"/>
  <c r="X74" i="258"/>
  <c r="P74" i="258"/>
  <c r="S74" i="258"/>
  <c r="AF68" i="258"/>
  <c r="AC70" i="259"/>
  <c r="AF70" i="259"/>
  <c r="AD70" i="259"/>
  <c r="AE70" i="259"/>
  <c r="AF68" i="259"/>
  <c r="AC70" i="258"/>
  <c r="AE69" i="258"/>
  <c r="AF69" i="258"/>
  <c r="AD69" i="258"/>
  <c r="T74" i="258"/>
  <c r="AF67" i="258"/>
  <c r="AE67" i="258"/>
  <c r="W74" i="258"/>
  <c r="O74" i="258"/>
  <c r="W74" i="257"/>
  <c r="S74" i="257"/>
  <c r="O74" i="257"/>
  <c r="X74" i="257"/>
  <c r="T74" i="257"/>
  <c r="P74" i="257"/>
  <c r="AC69" i="257"/>
  <c r="AE69" i="257"/>
  <c r="AF69" i="257"/>
  <c r="AD69" i="257"/>
  <c r="AC70" i="257"/>
  <c r="AF70" i="257"/>
  <c r="AD70" i="257"/>
  <c r="AE70" i="257"/>
  <c r="AF67" i="257"/>
  <c r="AE67" i="257"/>
  <c r="BP73" i="250"/>
  <c r="BP62" i="250"/>
  <c r="BP40" i="250"/>
  <c r="W74" i="250"/>
  <c r="S74" i="250"/>
  <c r="O74" i="250"/>
  <c r="X74" i="250"/>
  <c r="T74" i="250"/>
  <c r="P74" i="250"/>
  <c r="AC69" i="250"/>
  <c r="AE69" i="250"/>
  <c r="AF69" i="250"/>
  <c r="AD69" i="250"/>
  <c r="AC70" i="250"/>
  <c r="AF70" i="250"/>
  <c r="AD70" i="250"/>
  <c r="AE70" i="250"/>
  <c r="AE68" i="250"/>
  <c r="AF68" i="250"/>
  <c r="AF67" i="250"/>
  <c r="AE67" i="250"/>
  <c r="W72" i="66"/>
  <c r="V72" i="66"/>
  <c r="S72" i="66"/>
  <c r="R72" i="66"/>
  <c r="O72" i="66"/>
  <c r="N72" i="66"/>
  <c r="L72" i="66"/>
  <c r="X71" i="66"/>
  <c r="U71" i="66"/>
  <c r="T71" i="66"/>
  <c r="Q71" i="66"/>
  <c r="P71" i="66"/>
  <c r="M71" i="66"/>
  <c r="L71" i="66"/>
  <c r="X70" i="66"/>
  <c r="V70" i="66"/>
  <c r="T70" i="66"/>
  <c r="R70" i="66"/>
  <c r="P70" i="66"/>
  <c r="N70" i="66"/>
  <c r="L70" i="66"/>
  <c r="W69" i="66"/>
  <c r="U69" i="66"/>
  <c r="S69" i="66"/>
  <c r="Q69" i="66"/>
  <c r="O69" i="66"/>
  <c r="M69" i="66"/>
  <c r="L69" i="66"/>
  <c r="X68" i="66"/>
  <c r="W68" i="66"/>
  <c r="T68" i="66"/>
  <c r="S68" i="66"/>
  <c r="P68" i="66"/>
  <c r="O68" i="66"/>
  <c r="L68" i="66"/>
  <c r="V67" i="66"/>
  <c r="V73" i="66" s="1"/>
  <c r="AB68" i="66" s="1"/>
  <c r="AL68" i="66" s="1"/>
  <c r="AW68" i="66" s="1"/>
  <c r="U67" i="66"/>
  <c r="U73" i="66" s="1"/>
  <c r="R67" i="66"/>
  <c r="R73" i="66" s="1"/>
  <c r="Q67" i="66"/>
  <c r="Q73" i="66" s="1"/>
  <c r="AA67" i="66" s="1"/>
  <c r="AK67" i="66" s="1"/>
  <c r="N67" i="66"/>
  <c r="N73" i="66" s="1"/>
  <c r="M67" i="66"/>
  <c r="M73" i="66" s="1"/>
  <c r="L67" i="66"/>
  <c r="W61" i="66"/>
  <c r="V61" i="66"/>
  <c r="S61" i="66"/>
  <c r="R61" i="66"/>
  <c r="O61" i="66"/>
  <c r="N61" i="66"/>
  <c r="L61" i="66"/>
  <c r="X60" i="66"/>
  <c r="U60" i="66"/>
  <c r="T60" i="66"/>
  <c r="Q60" i="66"/>
  <c r="P60" i="66"/>
  <c r="M60" i="66"/>
  <c r="L60" i="66"/>
  <c r="X59" i="66"/>
  <c r="V59" i="66"/>
  <c r="T59" i="66"/>
  <c r="R59" i="66"/>
  <c r="P59" i="66"/>
  <c r="N59" i="66"/>
  <c r="L59" i="66"/>
  <c r="W58" i="66"/>
  <c r="U58" i="66"/>
  <c r="S58" i="66"/>
  <c r="Q58" i="66"/>
  <c r="O58" i="66"/>
  <c r="M58" i="66"/>
  <c r="L58" i="66"/>
  <c r="X57" i="66"/>
  <c r="W57" i="66"/>
  <c r="T57" i="66"/>
  <c r="S57" i="66"/>
  <c r="P57" i="66"/>
  <c r="O57" i="66"/>
  <c r="L57" i="66"/>
  <c r="V56" i="66"/>
  <c r="V62" i="66" s="1"/>
  <c r="AB57" i="66" s="1"/>
  <c r="AL57" i="66" s="1"/>
  <c r="AW57" i="66" s="1"/>
  <c r="U56" i="66"/>
  <c r="R56" i="66"/>
  <c r="R62" i="66" s="1"/>
  <c r="AA57" i="66" s="1"/>
  <c r="AK57" i="66" s="1"/>
  <c r="Q56" i="66"/>
  <c r="Q62" i="66" s="1"/>
  <c r="AA56" i="66" s="1"/>
  <c r="AK56" i="66" s="1"/>
  <c r="N56" i="66"/>
  <c r="N62" i="66" s="1"/>
  <c r="Z57" i="66" s="1"/>
  <c r="M56" i="66"/>
  <c r="M62" i="66" s="1"/>
  <c r="Z56" i="66" s="1"/>
  <c r="L56" i="66"/>
  <c r="W50" i="66"/>
  <c r="V50" i="66"/>
  <c r="S50" i="66"/>
  <c r="R50" i="66"/>
  <c r="O50" i="66"/>
  <c r="N50" i="66"/>
  <c r="L50" i="66"/>
  <c r="X49" i="66"/>
  <c r="U49" i="66"/>
  <c r="T49" i="66"/>
  <c r="Q49" i="66"/>
  <c r="P49" i="66"/>
  <c r="M49" i="66"/>
  <c r="L49" i="66"/>
  <c r="X48" i="66"/>
  <c r="V48" i="66"/>
  <c r="T48" i="66"/>
  <c r="R48" i="66"/>
  <c r="P48" i="66"/>
  <c r="N48" i="66"/>
  <c r="L48" i="66"/>
  <c r="W47" i="66"/>
  <c r="U47" i="66"/>
  <c r="S47" i="66"/>
  <c r="Q47" i="66"/>
  <c r="O47" i="66"/>
  <c r="M47" i="66"/>
  <c r="L47" i="66"/>
  <c r="X46" i="66"/>
  <c r="X51" i="66" s="1"/>
  <c r="AB48" i="66" s="1"/>
  <c r="AL48" i="66" s="1"/>
  <c r="AW48" i="66" s="1"/>
  <c r="W46" i="66"/>
  <c r="T46" i="66"/>
  <c r="T51" i="66" s="1"/>
  <c r="AA48" i="66" s="1"/>
  <c r="AK48" i="66" s="1"/>
  <c r="S46" i="66"/>
  <c r="P46" i="66"/>
  <c r="P51" i="66" s="1"/>
  <c r="Z48" i="66" s="1"/>
  <c r="O46" i="66"/>
  <c r="L46" i="66"/>
  <c r="V45" i="66"/>
  <c r="U45" i="66"/>
  <c r="U51" i="66" s="1"/>
  <c r="AB45" i="66" s="1"/>
  <c r="AL45" i="66" s="1"/>
  <c r="AW45" i="66" s="1"/>
  <c r="R45" i="66"/>
  <c r="Q45" i="66"/>
  <c r="Q51" i="66" s="1"/>
  <c r="AA45" i="66" s="1"/>
  <c r="AK45" i="66" s="1"/>
  <c r="N45" i="66"/>
  <c r="M45" i="66"/>
  <c r="M51" i="66" s="1"/>
  <c r="Z45" i="66" s="1"/>
  <c r="L45" i="66"/>
  <c r="W39" i="66"/>
  <c r="V39" i="66"/>
  <c r="S39" i="66"/>
  <c r="R39" i="66"/>
  <c r="O39" i="66"/>
  <c r="N39" i="66"/>
  <c r="L39" i="66"/>
  <c r="X38" i="66"/>
  <c r="U38" i="66"/>
  <c r="T38" i="66"/>
  <c r="Q38" i="66"/>
  <c r="P38" i="66"/>
  <c r="M38" i="66"/>
  <c r="L38" i="66"/>
  <c r="X37" i="66"/>
  <c r="V37" i="66"/>
  <c r="T37" i="66"/>
  <c r="R37" i="66"/>
  <c r="P37" i="66"/>
  <c r="N37" i="66"/>
  <c r="L37" i="66"/>
  <c r="W36" i="66"/>
  <c r="U36" i="66"/>
  <c r="S36" i="66"/>
  <c r="Q36" i="66"/>
  <c r="O36" i="66"/>
  <c r="M36" i="66"/>
  <c r="L36" i="66"/>
  <c r="X35" i="66"/>
  <c r="X40" i="66" s="1"/>
  <c r="AB37" i="66" s="1"/>
  <c r="AL37" i="66" s="1"/>
  <c r="AW37" i="66" s="1"/>
  <c r="W35" i="66"/>
  <c r="T35" i="66"/>
  <c r="T40" i="66" s="1"/>
  <c r="AA37" i="66" s="1"/>
  <c r="AK37" i="66" s="1"/>
  <c r="S35" i="66"/>
  <c r="P35" i="66"/>
  <c r="P40" i="66" s="1"/>
  <c r="Z37" i="66" s="1"/>
  <c r="O35" i="66"/>
  <c r="L35" i="66"/>
  <c r="V34" i="66"/>
  <c r="U34" i="66"/>
  <c r="U40" i="66" s="1"/>
  <c r="AB34" i="66" s="1"/>
  <c r="AL34" i="66" s="1"/>
  <c r="AW34" i="66" s="1"/>
  <c r="R34" i="66"/>
  <c r="Q34" i="66"/>
  <c r="Q40" i="66" s="1"/>
  <c r="AA34" i="66" s="1"/>
  <c r="AK34" i="66" s="1"/>
  <c r="N34" i="66"/>
  <c r="M34" i="66"/>
  <c r="M40" i="66" s="1"/>
  <c r="Z34" i="66" s="1"/>
  <c r="L34" i="66"/>
  <c r="W28" i="66"/>
  <c r="V28" i="66"/>
  <c r="S28" i="66"/>
  <c r="R28" i="66"/>
  <c r="O28" i="66"/>
  <c r="N28" i="66"/>
  <c r="L28" i="66"/>
  <c r="X27" i="66"/>
  <c r="U27" i="66"/>
  <c r="T27" i="66"/>
  <c r="Q27" i="66"/>
  <c r="P27" i="66"/>
  <c r="M27" i="66"/>
  <c r="L27" i="66"/>
  <c r="X26" i="66"/>
  <c r="V26" i="66"/>
  <c r="T26" i="66"/>
  <c r="R26" i="66"/>
  <c r="P26" i="66"/>
  <c r="N26" i="66"/>
  <c r="L26" i="66"/>
  <c r="W25" i="66"/>
  <c r="U25" i="66"/>
  <c r="S25" i="66"/>
  <c r="Q25" i="66"/>
  <c r="O25" i="66"/>
  <c r="M25" i="66"/>
  <c r="L25" i="66"/>
  <c r="X24" i="66"/>
  <c r="X29" i="66" s="1"/>
  <c r="AB26" i="66" s="1"/>
  <c r="AL26" i="66" s="1"/>
  <c r="AW26" i="66" s="1"/>
  <c r="W24" i="66"/>
  <c r="T24" i="66"/>
  <c r="T29" i="66" s="1"/>
  <c r="AA26" i="66" s="1"/>
  <c r="AK26" i="66" s="1"/>
  <c r="S24" i="66"/>
  <c r="P24" i="66"/>
  <c r="P29" i="66" s="1"/>
  <c r="Z26" i="66" s="1"/>
  <c r="O24" i="66"/>
  <c r="L24" i="66"/>
  <c r="V23" i="66"/>
  <c r="V29" i="66" s="1"/>
  <c r="AB24" i="66" s="1"/>
  <c r="AL24" i="66" s="1"/>
  <c r="AW24" i="66" s="1"/>
  <c r="U23" i="66"/>
  <c r="R23" i="66"/>
  <c r="R29" i="66" s="1"/>
  <c r="AA24" i="66" s="1"/>
  <c r="AK24" i="66" s="1"/>
  <c r="Q23" i="66"/>
  <c r="N23" i="66"/>
  <c r="N29" i="66" s="1"/>
  <c r="Z24" i="66" s="1"/>
  <c r="M23" i="66"/>
  <c r="L23" i="66"/>
  <c r="W17" i="66"/>
  <c r="V17" i="66"/>
  <c r="S17" i="66"/>
  <c r="R17" i="66"/>
  <c r="O17" i="66"/>
  <c r="N17" i="66"/>
  <c r="X16" i="66"/>
  <c r="U16" i="66"/>
  <c r="T16" i="66"/>
  <c r="Q16" i="66"/>
  <c r="P16" i="66"/>
  <c r="M16" i="66"/>
  <c r="X15" i="66"/>
  <c r="V15" i="66"/>
  <c r="T15" i="66"/>
  <c r="R15" i="66"/>
  <c r="P15" i="66"/>
  <c r="N15" i="66"/>
  <c r="W14" i="66"/>
  <c r="U14" i="66"/>
  <c r="S14" i="66"/>
  <c r="Q14" i="66"/>
  <c r="O14" i="66"/>
  <c r="M14" i="66"/>
  <c r="X13" i="66"/>
  <c r="W13" i="66"/>
  <c r="T13" i="66"/>
  <c r="T18" i="66" s="1"/>
  <c r="AA15" i="66" s="1"/>
  <c r="AK15" i="66" s="1"/>
  <c r="AV15" i="66" s="1"/>
  <c r="S13" i="66"/>
  <c r="P13" i="66"/>
  <c r="O13" i="66"/>
  <c r="V12" i="66"/>
  <c r="U12" i="66"/>
  <c r="U18" i="66" s="1"/>
  <c r="AB12" i="66" s="1"/>
  <c r="AL12" i="66" s="1"/>
  <c r="AW12" i="66" s="1"/>
  <c r="R12" i="66"/>
  <c r="Q12" i="66"/>
  <c r="Q18" i="66" s="1"/>
  <c r="AA12" i="66" s="1"/>
  <c r="AK12" i="66" s="1"/>
  <c r="N12" i="66"/>
  <c r="M12" i="66"/>
  <c r="M18" i="66" s="1"/>
  <c r="Z12" i="66" s="1"/>
  <c r="W72" i="1"/>
  <c r="V72" i="1"/>
  <c r="S72" i="1"/>
  <c r="R72" i="1"/>
  <c r="O72" i="1"/>
  <c r="N72" i="1"/>
  <c r="X71" i="1"/>
  <c r="U71" i="1"/>
  <c r="T71" i="1"/>
  <c r="Q71" i="1"/>
  <c r="P71" i="1"/>
  <c r="M71" i="1"/>
  <c r="X70" i="1"/>
  <c r="V70" i="1"/>
  <c r="T70" i="1"/>
  <c r="R70" i="1"/>
  <c r="P70" i="1"/>
  <c r="N70" i="1"/>
  <c r="W69" i="1"/>
  <c r="U69" i="1"/>
  <c r="S69" i="1"/>
  <c r="Q69" i="1"/>
  <c r="O69" i="1"/>
  <c r="M69" i="1"/>
  <c r="X68" i="1"/>
  <c r="W68" i="1"/>
  <c r="T68" i="1"/>
  <c r="S68" i="1"/>
  <c r="P68" i="1"/>
  <c r="O68" i="1"/>
  <c r="V67" i="1"/>
  <c r="U67" i="1"/>
  <c r="R67" i="1"/>
  <c r="Q67" i="1"/>
  <c r="N67" i="1"/>
  <c r="M67" i="1"/>
  <c r="W61" i="1"/>
  <c r="V61" i="1"/>
  <c r="S61" i="1"/>
  <c r="R61" i="1"/>
  <c r="O61" i="1"/>
  <c r="N61" i="1"/>
  <c r="X60" i="1"/>
  <c r="U60" i="1"/>
  <c r="T60" i="1"/>
  <c r="Q60" i="1"/>
  <c r="P60" i="1"/>
  <c r="M60" i="1"/>
  <c r="X59" i="1"/>
  <c r="V59" i="1"/>
  <c r="T59" i="1"/>
  <c r="R59" i="1"/>
  <c r="P59" i="1"/>
  <c r="N59" i="1"/>
  <c r="W58" i="1"/>
  <c r="U58" i="1"/>
  <c r="S58" i="1"/>
  <c r="Q58" i="1"/>
  <c r="O58" i="1"/>
  <c r="M58" i="1"/>
  <c r="X57" i="1"/>
  <c r="W57" i="1"/>
  <c r="T57" i="1"/>
  <c r="S57" i="1"/>
  <c r="S62" i="1" s="1"/>
  <c r="AA58" i="1" s="1"/>
  <c r="AK58" i="1" s="1"/>
  <c r="P57" i="1"/>
  <c r="O57" i="1"/>
  <c r="V56" i="1"/>
  <c r="U56" i="1"/>
  <c r="U62" i="1" s="1"/>
  <c r="AB56" i="1" s="1"/>
  <c r="AL56" i="1" s="1"/>
  <c r="AW56" i="1" s="1"/>
  <c r="R56" i="1"/>
  <c r="Q56" i="1"/>
  <c r="Q62" i="1" s="1"/>
  <c r="AA56" i="1" s="1"/>
  <c r="AK56" i="1" s="1"/>
  <c r="N56" i="1"/>
  <c r="M56" i="1"/>
  <c r="M62" i="1" s="1"/>
  <c r="Z56" i="1" s="1"/>
  <c r="W50" i="1"/>
  <c r="V50" i="1"/>
  <c r="S50" i="1"/>
  <c r="R50" i="1"/>
  <c r="O50" i="1"/>
  <c r="N50" i="1"/>
  <c r="X49" i="1"/>
  <c r="U49" i="1"/>
  <c r="T49" i="1"/>
  <c r="Q49" i="1"/>
  <c r="P49" i="1"/>
  <c r="M49" i="1"/>
  <c r="X48" i="1"/>
  <c r="V48" i="1"/>
  <c r="T48" i="1"/>
  <c r="R48" i="1"/>
  <c r="P48" i="1"/>
  <c r="N48" i="1"/>
  <c r="W47" i="1"/>
  <c r="U47" i="1"/>
  <c r="S47" i="1"/>
  <c r="Q47" i="1"/>
  <c r="O47" i="1"/>
  <c r="M47" i="1"/>
  <c r="X46" i="1"/>
  <c r="W46" i="1"/>
  <c r="T46" i="1"/>
  <c r="S46" i="1"/>
  <c r="P46" i="1"/>
  <c r="O46" i="1"/>
  <c r="V45" i="1"/>
  <c r="U45" i="1"/>
  <c r="U51" i="1" s="1"/>
  <c r="AB45" i="1" s="1"/>
  <c r="AL45" i="1" s="1"/>
  <c r="AW45" i="1" s="1"/>
  <c r="R45" i="1"/>
  <c r="Q45" i="1"/>
  <c r="Q51" i="1" s="1"/>
  <c r="AA45" i="1" s="1"/>
  <c r="AK45" i="1" s="1"/>
  <c r="N45" i="1"/>
  <c r="M45" i="1"/>
  <c r="M51" i="1" s="1"/>
  <c r="Z45" i="1" s="1"/>
  <c r="W39" i="1"/>
  <c r="V39" i="1"/>
  <c r="S39" i="1"/>
  <c r="R39" i="1"/>
  <c r="O39" i="1"/>
  <c r="N39" i="1"/>
  <c r="X38" i="1"/>
  <c r="U38" i="1"/>
  <c r="T38" i="1"/>
  <c r="Q38" i="1"/>
  <c r="P38" i="1"/>
  <c r="M38" i="1"/>
  <c r="X37" i="1"/>
  <c r="V37" i="1"/>
  <c r="T37" i="1"/>
  <c r="R37" i="1"/>
  <c r="P37" i="1"/>
  <c r="N37" i="1"/>
  <c r="W36" i="1"/>
  <c r="U36" i="1"/>
  <c r="S36" i="1"/>
  <c r="Q36" i="1"/>
  <c r="O36" i="1"/>
  <c r="M36" i="1"/>
  <c r="X35" i="1"/>
  <c r="W35" i="1"/>
  <c r="T35" i="1"/>
  <c r="S35" i="1"/>
  <c r="P35" i="1"/>
  <c r="O35" i="1"/>
  <c r="V34" i="1"/>
  <c r="U34" i="1"/>
  <c r="U40" i="1" s="1"/>
  <c r="AB34" i="1" s="1"/>
  <c r="AL34" i="1" s="1"/>
  <c r="AW34" i="1" s="1"/>
  <c r="R34" i="1"/>
  <c r="Q34" i="1"/>
  <c r="Q40" i="1" s="1"/>
  <c r="AA34" i="1" s="1"/>
  <c r="AK34" i="1" s="1"/>
  <c r="N34" i="1"/>
  <c r="M34" i="1"/>
  <c r="M40" i="1" s="1"/>
  <c r="Z34" i="1" s="1"/>
  <c r="W28" i="1"/>
  <c r="V28" i="1"/>
  <c r="S28" i="1"/>
  <c r="R28" i="1"/>
  <c r="O28" i="1"/>
  <c r="N28" i="1"/>
  <c r="X27" i="1"/>
  <c r="U27" i="1"/>
  <c r="T27" i="1"/>
  <c r="Q27" i="1"/>
  <c r="P27" i="1"/>
  <c r="M27" i="1"/>
  <c r="X26" i="1"/>
  <c r="V26" i="1"/>
  <c r="T26" i="1"/>
  <c r="R26" i="1"/>
  <c r="P26" i="1"/>
  <c r="N26" i="1"/>
  <c r="W25" i="1"/>
  <c r="U25" i="1"/>
  <c r="S25" i="1"/>
  <c r="Q25" i="1"/>
  <c r="O25" i="1"/>
  <c r="M25" i="1"/>
  <c r="X24" i="1"/>
  <c r="W24" i="1"/>
  <c r="W29" i="1" s="1"/>
  <c r="AB25" i="1" s="1"/>
  <c r="AL25" i="1" s="1"/>
  <c r="AW25" i="1" s="1"/>
  <c r="T24" i="1"/>
  <c r="S24" i="1"/>
  <c r="P24" i="1"/>
  <c r="O24" i="1"/>
  <c r="V23" i="1"/>
  <c r="U23" i="1"/>
  <c r="U29" i="1" s="1"/>
  <c r="AB23" i="1" s="1"/>
  <c r="AL23" i="1" s="1"/>
  <c r="AW23" i="1" s="1"/>
  <c r="R23" i="1"/>
  <c r="Q23" i="1"/>
  <c r="Q29" i="1" s="1"/>
  <c r="AA23" i="1" s="1"/>
  <c r="AK23" i="1" s="1"/>
  <c r="N23" i="1"/>
  <c r="M23" i="1"/>
  <c r="M29" i="1" s="1"/>
  <c r="Z23" i="1" s="1"/>
  <c r="O62" i="1" l="1"/>
  <c r="Z58" i="1" s="1"/>
  <c r="AJ58" i="1" s="1"/>
  <c r="AU58" i="1" s="1"/>
  <c r="W51" i="1"/>
  <c r="AB47" i="1" s="1"/>
  <c r="AL47" i="1" s="1"/>
  <c r="AW47" i="1" s="1"/>
  <c r="O51" i="1"/>
  <c r="Z47" i="1" s="1"/>
  <c r="S51" i="1"/>
  <c r="AA47" i="1" s="1"/>
  <c r="AK47" i="1" s="1"/>
  <c r="AQ27" i="278"/>
  <c r="AR26" i="278" s="1"/>
  <c r="AS26" i="278" s="1"/>
  <c r="AN16" i="278"/>
  <c r="AR12" i="278" s="1"/>
  <c r="AQ16" i="278"/>
  <c r="AR15" i="278" s="1"/>
  <c r="AS15" i="278" s="1"/>
  <c r="AP27" i="278"/>
  <c r="AR25" i="278" s="1"/>
  <c r="AS25" i="278" s="1"/>
  <c r="AQ38" i="278"/>
  <c r="AR37" i="278" s="1"/>
  <c r="AP49" i="278"/>
  <c r="AR47" i="278" s="1"/>
  <c r="AN60" i="278"/>
  <c r="AR56" i="278" s="1"/>
  <c r="AQ60" i="278"/>
  <c r="AR59" i="278" s="1"/>
  <c r="AQ69" i="278"/>
  <c r="AP38" i="278"/>
  <c r="AR36" i="278" s="1"/>
  <c r="AS36" i="278" s="1"/>
  <c r="AS58" i="278"/>
  <c r="AS34" i="278"/>
  <c r="AR39" i="278"/>
  <c r="C40" i="278" s="1"/>
  <c r="AQ49" i="278"/>
  <c r="AR48" i="278" s="1"/>
  <c r="AS48" i="278" s="1"/>
  <c r="AG69" i="278"/>
  <c r="AH70" i="278" s="1"/>
  <c r="AQ67" i="278"/>
  <c r="AQ68" i="278"/>
  <c r="AN26" i="267"/>
  <c r="AH26" i="267"/>
  <c r="AH69" i="267"/>
  <c r="AQ16" i="267"/>
  <c r="AR15" i="267" s="1"/>
  <c r="AN38" i="267"/>
  <c r="AR34" i="267" s="1"/>
  <c r="AG39" i="267"/>
  <c r="AQ38" i="267"/>
  <c r="AR37" i="267" s="1"/>
  <c r="AP49" i="267"/>
  <c r="AR47" i="267" s="1"/>
  <c r="AQ60" i="267"/>
  <c r="AR59" i="267" s="1"/>
  <c r="AQ25" i="267"/>
  <c r="AP37" i="267"/>
  <c r="AG48" i="267"/>
  <c r="AO60" i="267"/>
  <c r="AR57" i="267" s="1"/>
  <c r="AG58" i="267"/>
  <c r="AQ67" i="267"/>
  <c r="AQ68" i="267"/>
  <c r="AP70" i="267"/>
  <c r="AP27" i="267"/>
  <c r="AR25" i="267" s="1"/>
  <c r="AG28" i="267"/>
  <c r="AH23" i="267"/>
  <c r="AN25" i="267"/>
  <c r="AN24" i="267"/>
  <c r="AG72" i="267"/>
  <c r="AH67" i="267"/>
  <c r="AN68" i="267"/>
  <c r="AN71" i="267" s="1"/>
  <c r="AR67" i="267" s="1"/>
  <c r="AH34" i="267"/>
  <c r="AH37" i="267"/>
  <c r="AG14" i="267"/>
  <c r="AQ23" i="267"/>
  <c r="AQ27" i="267" s="1"/>
  <c r="AR26" i="267" s="1"/>
  <c r="AQ24" i="267"/>
  <c r="AP35" i="267"/>
  <c r="AP34" i="267"/>
  <c r="AQ69" i="267"/>
  <c r="AP67" i="267"/>
  <c r="AP71" i="267" s="1"/>
  <c r="AR69" i="267" s="1"/>
  <c r="AP67" i="284"/>
  <c r="AP71" i="284" s="1"/>
  <c r="AR69" i="284" s="1"/>
  <c r="AS67" i="284" s="1"/>
  <c r="AP38" i="284"/>
  <c r="AR36" i="284" s="1"/>
  <c r="AH67" i="284"/>
  <c r="AP49" i="284"/>
  <c r="AR47" i="284" s="1"/>
  <c r="AQ60" i="284"/>
  <c r="AR59" i="284" s="1"/>
  <c r="AP60" i="284"/>
  <c r="AR58" i="284" s="1"/>
  <c r="AS58" i="284" s="1"/>
  <c r="AO27" i="284"/>
  <c r="AR24" i="284" s="1"/>
  <c r="AS24" i="284" s="1"/>
  <c r="AR61" i="284"/>
  <c r="C62" i="284" s="1"/>
  <c r="AS56" i="284"/>
  <c r="AH70" i="284"/>
  <c r="AQ49" i="284"/>
  <c r="AR48" i="284" s="1"/>
  <c r="AS48" i="284" s="1"/>
  <c r="AG72" i="284"/>
  <c r="AN16" i="284"/>
  <c r="AR12" i="284" s="1"/>
  <c r="AQ16" i="284"/>
  <c r="AR15" i="284" s="1"/>
  <c r="AS15" i="284" s="1"/>
  <c r="AN38" i="284"/>
  <c r="AR34" i="284" s="1"/>
  <c r="AQ67" i="284"/>
  <c r="AQ71" i="284" s="1"/>
  <c r="AR70" i="284" s="1"/>
  <c r="AS70" i="284" s="1"/>
  <c r="AQ68" i="284"/>
  <c r="AP60" i="250"/>
  <c r="AR58" i="250" s="1"/>
  <c r="AH12" i="250"/>
  <c r="AG17" i="250"/>
  <c r="AN14" i="250"/>
  <c r="AN13" i="250"/>
  <c r="AN16" i="250" s="1"/>
  <c r="AR12" i="250" s="1"/>
  <c r="AN15" i="250"/>
  <c r="AH23" i="250"/>
  <c r="AG28" i="250"/>
  <c r="AN25" i="250"/>
  <c r="AN24" i="250"/>
  <c r="AN26" i="250"/>
  <c r="AG39" i="250"/>
  <c r="AH34" i="250"/>
  <c r="AN36" i="250"/>
  <c r="AN35" i="250"/>
  <c r="AN38" i="250" s="1"/>
  <c r="AR34" i="250" s="1"/>
  <c r="AS36" i="250" s="1"/>
  <c r="AN37" i="250"/>
  <c r="AH56" i="250"/>
  <c r="AG61" i="250"/>
  <c r="AN58" i="250"/>
  <c r="AN57" i="250"/>
  <c r="AN60" i="250" s="1"/>
  <c r="AR56" i="250" s="1"/>
  <c r="AN59" i="250"/>
  <c r="AN68" i="250"/>
  <c r="AN71" i="250" s="1"/>
  <c r="AR67" i="250" s="1"/>
  <c r="AU48" i="250"/>
  <c r="AG48" i="250"/>
  <c r="AG69" i="250"/>
  <c r="AG72" i="250" s="1"/>
  <c r="AH14" i="250"/>
  <c r="AH25" i="250"/>
  <c r="AH36" i="250"/>
  <c r="AP49" i="250"/>
  <c r="AR47" i="250" s="1"/>
  <c r="AH58" i="250"/>
  <c r="AQ67" i="250"/>
  <c r="AH15" i="250"/>
  <c r="AQ14" i="250"/>
  <c r="AQ13" i="250"/>
  <c r="AQ12" i="250"/>
  <c r="AH26" i="250"/>
  <c r="AQ25" i="250"/>
  <c r="AQ24" i="250"/>
  <c r="AQ23" i="250"/>
  <c r="AH37" i="250"/>
  <c r="AQ35" i="250"/>
  <c r="AQ34" i="250"/>
  <c r="AQ38" i="250" s="1"/>
  <c r="AR37" i="250" s="1"/>
  <c r="AS37" i="250" s="1"/>
  <c r="AQ36" i="250"/>
  <c r="AG50" i="250"/>
  <c r="AH45" i="250"/>
  <c r="AN47" i="250"/>
  <c r="AN46" i="250"/>
  <c r="AH59" i="250"/>
  <c r="AQ57" i="250"/>
  <c r="AQ56" i="250"/>
  <c r="AQ60" i="250" s="1"/>
  <c r="AR59" i="250" s="1"/>
  <c r="AS59" i="250" s="1"/>
  <c r="AQ58" i="250"/>
  <c r="AH70" i="250"/>
  <c r="AH47" i="250"/>
  <c r="AQ69" i="250"/>
  <c r="AH46" i="271"/>
  <c r="AO47" i="271"/>
  <c r="AO48" i="271"/>
  <c r="AO45" i="271"/>
  <c r="AH26" i="271"/>
  <c r="AQ24" i="271"/>
  <c r="AQ23" i="271"/>
  <c r="AQ25" i="271"/>
  <c r="AO60" i="271"/>
  <c r="AR57" i="271" s="1"/>
  <c r="AS56" i="271" s="1"/>
  <c r="AN68" i="271"/>
  <c r="AN16" i="271"/>
  <c r="AR12" i="271" s="1"/>
  <c r="AQ60" i="271"/>
  <c r="AR59" i="271" s="1"/>
  <c r="AS59" i="271" s="1"/>
  <c r="AN70" i="271"/>
  <c r="AG70" i="271"/>
  <c r="AS15" i="271"/>
  <c r="AS13" i="271"/>
  <c r="AG28" i="271"/>
  <c r="AH23" i="271"/>
  <c r="AN26" i="271"/>
  <c r="AN25" i="271"/>
  <c r="AN24" i="271"/>
  <c r="AN27" i="271" s="1"/>
  <c r="AR23" i="271" s="1"/>
  <c r="AP38" i="271"/>
  <c r="AR36" i="271" s="1"/>
  <c r="AS58" i="271"/>
  <c r="AH25" i="271"/>
  <c r="AN38" i="271"/>
  <c r="AR34" i="271" s="1"/>
  <c r="AQ38" i="271"/>
  <c r="AR37" i="271" s="1"/>
  <c r="AH47" i="271"/>
  <c r="AP45" i="271"/>
  <c r="AP46" i="271"/>
  <c r="AP48" i="271"/>
  <c r="AH45" i="271"/>
  <c r="AG50" i="271"/>
  <c r="AN47" i="271"/>
  <c r="AN46" i="271"/>
  <c r="AN49" i="271" s="1"/>
  <c r="AR45" i="271" s="1"/>
  <c r="AN48" i="271"/>
  <c r="AH48" i="271"/>
  <c r="AQ47" i="271"/>
  <c r="AQ46" i="271"/>
  <c r="AQ45" i="271"/>
  <c r="AG69" i="271"/>
  <c r="AH67" i="271" s="1"/>
  <c r="AQ49" i="272"/>
  <c r="AR48" i="272" s="1"/>
  <c r="AG70" i="272"/>
  <c r="AG69" i="272"/>
  <c r="AP38" i="272"/>
  <c r="AR36" i="272" s="1"/>
  <c r="AS35" i="272" s="1"/>
  <c r="AP60" i="272"/>
  <c r="AR58" i="272" s="1"/>
  <c r="AQ27" i="272"/>
  <c r="AR26" i="272" s="1"/>
  <c r="AS26" i="272" s="1"/>
  <c r="AN16" i="272"/>
  <c r="AR12" i="272" s="1"/>
  <c r="AQ16" i="272"/>
  <c r="AR15" i="272" s="1"/>
  <c r="AS15" i="272" s="1"/>
  <c r="AP27" i="272"/>
  <c r="AR25" i="272" s="1"/>
  <c r="AS25" i="272" s="1"/>
  <c r="AQ38" i="272"/>
  <c r="AR37" i="272" s="1"/>
  <c r="AS37" i="272" s="1"/>
  <c r="AP49" i="272"/>
  <c r="AR47" i="272" s="1"/>
  <c r="AS47" i="272" s="1"/>
  <c r="AN60" i="272"/>
  <c r="AR56" i="272" s="1"/>
  <c r="AQ60" i="272"/>
  <c r="AR59" i="272" s="1"/>
  <c r="AN71" i="263"/>
  <c r="AR67" i="263" s="1"/>
  <c r="AH34" i="263"/>
  <c r="AH23" i="277"/>
  <c r="AG28" i="277"/>
  <c r="AN25" i="277"/>
  <c r="AN24" i="277"/>
  <c r="AO60" i="277"/>
  <c r="AR57" i="277" s="1"/>
  <c r="AN68" i="277"/>
  <c r="AN71" i="277" s="1"/>
  <c r="AR67" i="277" s="1"/>
  <c r="AH25" i="277"/>
  <c r="AN38" i="277"/>
  <c r="AR34" i="277" s="1"/>
  <c r="AG39" i="277"/>
  <c r="AQ38" i="277"/>
  <c r="AR37" i="277" s="1"/>
  <c r="AP49" i="277"/>
  <c r="AR47" i="277" s="1"/>
  <c r="AN60" i="277"/>
  <c r="AR56" i="277" s="1"/>
  <c r="AQ60" i="277"/>
  <c r="AR59" i="277" s="1"/>
  <c r="AG14" i="277"/>
  <c r="AN26" i="277"/>
  <c r="AP35" i="277"/>
  <c r="AP34" i="277"/>
  <c r="AG48" i="277"/>
  <c r="AG58" i="277"/>
  <c r="AQ67" i="277"/>
  <c r="AH26" i="277"/>
  <c r="AH35" i="277"/>
  <c r="AN16" i="277"/>
  <c r="AR12" i="277" s="1"/>
  <c r="AH34" i="277"/>
  <c r="AH37" i="277"/>
  <c r="AQ24" i="277"/>
  <c r="AQ27" i="277" s="1"/>
  <c r="AR26" i="277" s="1"/>
  <c r="AQ25" i="277"/>
  <c r="AP37" i="277"/>
  <c r="AQ69" i="277"/>
  <c r="AG69" i="277"/>
  <c r="AG72" i="277" s="1"/>
  <c r="AH26" i="287"/>
  <c r="AQ24" i="287"/>
  <c r="AQ23" i="287"/>
  <c r="AQ27" i="287" s="1"/>
  <c r="AR26" i="287" s="1"/>
  <c r="AQ25" i="287"/>
  <c r="AH48" i="287"/>
  <c r="AQ46" i="287"/>
  <c r="AQ45" i="287"/>
  <c r="AQ49" i="287" s="1"/>
  <c r="AR48" i="287" s="1"/>
  <c r="AQ47" i="287"/>
  <c r="AQ16" i="287"/>
  <c r="AR15" i="287" s="1"/>
  <c r="AN38" i="287"/>
  <c r="AR34" i="287" s="1"/>
  <c r="AQ38" i="287"/>
  <c r="AR37" i="287" s="1"/>
  <c r="AN60" i="287"/>
  <c r="AR56" i="287" s="1"/>
  <c r="AS58" i="287" s="1"/>
  <c r="AQ60" i="287"/>
  <c r="AR59" i="287" s="1"/>
  <c r="AO38" i="287"/>
  <c r="AR35" i="287" s="1"/>
  <c r="AS35" i="287" s="1"/>
  <c r="AQ69" i="287"/>
  <c r="AG69" i="287"/>
  <c r="AP27" i="287"/>
  <c r="AR25" i="287" s="1"/>
  <c r="AP16" i="287"/>
  <c r="AR14" i="287" s="1"/>
  <c r="AG28" i="287"/>
  <c r="AH23" i="287"/>
  <c r="AN26" i="287"/>
  <c r="AN25" i="287"/>
  <c r="AN24" i="287"/>
  <c r="AS36" i="287"/>
  <c r="AG50" i="287"/>
  <c r="AH45" i="287"/>
  <c r="AN48" i="287"/>
  <c r="AN47" i="287"/>
  <c r="AN46" i="287"/>
  <c r="AN49" i="287" s="1"/>
  <c r="AR45" i="287" s="1"/>
  <c r="AG72" i="287"/>
  <c r="AH67" i="287"/>
  <c r="AN68" i="287"/>
  <c r="AN71" i="287" s="1"/>
  <c r="AR67" i="287" s="1"/>
  <c r="AP49" i="287"/>
  <c r="AR47" i="287" s="1"/>
  <c r="AS47" i="287" s="1"/>
  <c r="AO16" i="287"/>
  <c r="AR13" i="287" s="1"/>
  <c r="AS13" i="287" s="1"/>
  <c r="AO60" i="287"/>
  <c r="AR57" i="287" s="1"/>
  <c r="AS57" i="287" s="1"/>
  <c r="AQ67" i="287"/>
  <c r="AQ71" i="287" s="1"/>
  <c r="AR70" i="287" s="1"/>
  <c r="AQ68" i="287"/>
  <c r="AS37" i="269"/>
  <c r="AG28" i="269"/>
  <c r="AH23" i="269"/>
  <c r="AN26" i="269"/>
  <c r="AN25" i="269"/>
  <c r="AN24" i="269"/>
  <c r="AN27" i="269" s="1"/>
  <c r="AR23" i="269" s="1"/>
  <c r="AS35" i="269"/>
  <c r="AG50" i="269"/>
  <c r="AH45" i="269"/>
  <c r="AN48" i="269"/>
  <c r="AN47" i="269"/>
  <c r="AN46" i="269"/>
  <c r="AN49" i="269" s="1"/>
  <c r="AR45" i="269" s="1"/>
  <c r="AN68" i="269"/>
  <c r="AP27" i="269"/>
  <c r="AR25" i="269" s="1"/>
  <c r="AP49" i="269"/>
  <c r="AR47" i="269" s="1"/>
  <c r="AO27" i="269"/>
  <c r="AR24" i="269" s="1"/>
  <c r="AS34" i="269"/>
  <c r="AR39" i="269"/>
  <c r="C40" i="269" s="1"/>
  <c r="AO49" i="269"/>
  <c r="AR46" i="269" s="1"/>
  <c r="AO71" i="269"/>
  <c r="AR68" i="269" s="1"/>
  <c r="AH26" i="269"/>
  <c r="AQ25" i="269"/>
  <c r="AQ24" i="269"/>
  <c r="AQ23" i="269"/>
  <c r="AQ27" i="269" s="1"/>
  <c r="AR26" i="269" s="1"/>
  <c r="AS26" i="269" s="1"/>
  <c r="AH48" i="269"/>
  <c r="AQ47" i="269"/>
  <c r="AQ46" i="269"/>
  <c r="AQ45" i="269"/>
  <c r="AQ49" i="269" s="1"/>
  <c r="AR48" i="269" s="1"/>
  <c r="AS48" i="269" s="1"/>
  <c r="AN69" i="269"/>
  <c r="AN16" i="269"/>
  <c r="AR12" i="269" s="1"/>
  <c r="AR17" i="269" s="1"/>
  <c r="C18" i="269" s="1"/>
  <c r="AH25" i="269"/>
  <c r="AH47" i="269"/>
  <c r="AN60" i="269"/>
  <c r="AR56" i="269" s="1"/>
  <c r="AR61" i="269" s="1"/>
  <c r="C62" i="269" s="1"/>
  <c r="AG70" i="269"/>
  <c r="AG69" i="269"/>
  <c r="AH67" i="269" s="1"/>
  <c r="AG28" i="268"/>
  <c r="AH23" i="268"/>
  <c r="AN24" i="268"/>
  <c r="AN26" i="268"/>
  <c r="AN25" i="268"/>
  <c r="AH24" i="268"/>
  <c r="AO16" i="268"/>
  <c r="AR13" i="268" s="1"/>
  <c r="AS13" i="268" s="1"/>
  <c r="AP49" i="268"/>
  <c r="AR47" i="268" s="1"/>
  <c r="AS47" i="268" s="1"/>
  <c r="AQ60" i="268"/>
  <c r="AR59" i="268" s="1"/>
  <c r="AG69" i="268"/>
  <c r="AG70" i="268"/>
  <c r="AR17" i="268"/>
  <c r="C18" i="268" s="1"/>
  <c r="AS12" i="268"/>
  <c r="AG39" i="268"/>
  <c r="AH34" i="268"/>
  <c r="AN37" i="268"/>
  <c r="AN36" i="268"/>
  <c r="AN35" i="268"/>
  <c r="AN38" i="268" s="1"/>
  <c r="AR34" i="268" s="1"/>
  <c r="AH26" i="268"/>
  <c r="AH36" i="268"/>
  <c r="AP37" i="268"/>
  <c r="AP35" i="268"/>
  <c r="AP34" i="268"/>
  <c r="AP38" i="268" s="1"/>
  <c r="AR36" i="268" s="1"/>
  <c r="AS36" i="268" s="1"/>
  <c r="AQ49" i="268"/>
  <c r="AR48" i="268" s="1"/>
  <c r="AP60" i="268"/>
  <c r="AR58" i="268" s="1"/>
  <c r="AS58" i="268" s="1"/>
  <c r="AN71" i="268"/>
  <c r="AR67" i="268" s="1"/>
  <c r="AH25" i="268"/>
  <c r="AP24" i="268"/>
  <c r="AP23" i="268"/>
  <c r="AP27" i="268" s="1"/>
  <c r="AR25" i="268" s="1"/>
  <c r="AP26" i="268"/>
  <c r="AP68" i="285"/>
  <c r="AG36" i="285"/>
  <c r="AN49" i="285"/>
  <c r="AR45" i="285" s="1"/>
  <c r="AO25" i="285"/>
  <c r="AG28" i="285"/>
  <c r="AH23" i="285"/>
  <c r="AN25" i="285"/>
  <c r="AN24" i="285"/>
  <c r="AN68" i="285"/>
  <c r="AN71" i="285" s="1"/>
  <c r="AR67" i="285" s="1"/>
  <c r="AH25" i="285"/>
  <c r="AG39" i="285"/>
  <c r="AQ38" i="285"/>
  <c r="AR37" i="285" s="1"/>
  <c r="AO16" i="285"/>
  <c r="AR13" i="285" s="1"/>
  <c r="AG14" i="285"/>
  <c r="AQ23" i="285"/>
  <c r="AP34" i="285"/>
  <c r="AG48" i="285"/>
  <c r="AO60" i="285"/>
  <c r="AR57" i="285" s="1"/>
  <c r="AG58" i="285"/>
  <c r="AG70" i="285"/>
  <c r="AO27" i="285"/>
  <c r="AR24" i="285" s="1"/>
  <c r="AH26" i="285"/>
  <c r="AH69" i="285"/>
  <c r="AN16" i="285"/>
  <c r="AR12" i="285" s="1"/>
  <c r="AQ16" i="285"/>
  <c r="AR15" i="285" s="1"/>
  <c r="AP27" i="285"/>
  <c r="AR25" i="285" s="1"/>
  <c r="AH34" i="285"/>
  <c r="AH37" i="285"/>
  <c r="AP49" i="285"/>
  <c r="AR47" i="285" s="1"/>
  <c r="AN60" i="285"/>
  <c r="AR56" i="285" s="1"/>
  <c r="AQ60" i="285"/>
  <c r="AR59" i="285" s="1"/>
  <c r="AQ25" i="285"/>
  <c r="AP37" i="285"/>
  <c r="AP70" i="285"/>
  <c r="AP71" i="285" s="1"/>
  <c r="AR69" i="285" s="1"/>
  <c r="AO16" i="265"/>
  <c r="AR13" i="265" s="1"/>
  <c r="AN27" i="265"/>
  <c r="AR23" i="265" s="1"/>
  <c r="AP35" i="265"/>
  <c r="AG39" i="265"/>
  <c r="AH37" i="265"/>
  <c r="AO60" i="265"/>
  <c r="AR57" i="265" s="1"/>
  <c r="AN70" i="265"/>
  <c r="AG69" i="265"/>
  <c r="AH26" i="275"/>
  <c r="AQ25" i="275"/>
  <c r="AQ24" i="275"/>
  <c r="AQ23" i="275"/>
  <c r="AQ27" i="275" s="1"/>
  <c r="AR26" i="275" s="1"/>
  <c r="AH48" i="275"/>
  <c r="AQ46" i="275"/>
  <c r="AQ45" i="275"/>
  <c r="AQ47" i="275"/>
  <c r="AO60" i="275"/>
  <c r="AR57" i="275" s="1"/>
  <c r="AN16" i="275"/>
  <c r="AR12" i="275" s="1"/>
  <c r="AN60" i="275"/>
  <c r="AR56" i="275" s="1"/>
  <c r="AQ60" i="275"/>
  <c r="AR59" i="275" s="1"/>
  <c r="AS59" i="275" s="1"/>
  <c r="AG70" i="275"/>
  <c r="AP16" i="275"/>
  <c r="AR14" i="275" s="1"/>
  <c r="AS14" i="275" s="1"/>
  <c r="AH23" i="275"/>
  <c r="AG28" i="275"/>
  <c r="AN25" i="275"/>
  <c r="AN24" i="275"/>
  <c r="AN27" i="275" s="1"/>
  <c r="AR23" i="275" s="1"/>
  <c r="AS24" i="275" s="1"/>
  <c r="AN26" i="275"/>
  <c r="AG50" i="275"/>
  <c r="AH45" i="275"/>
  <c r="AN48" i="275"/>
  <c r="AN47" i="275"/>
  <c r="AN46" i="275"/>
  <c r="AG72" i="275"/>
  <c r="AH67" i="275"/>
  <c r="AN68" i="275"/>
  <c r="AN71" i="275" s="1"/>
  <c r="AR67" i="275" s="1"/>
  <c r="AH25" i="275"/>
  <c r="AN38" i="275"/>
  <c r="AR34" i="275" s="1"/>
  <c r="AQ38" i="275"/>
  <c r="AR37" i="275" s="1"/>
  <c r="AP49" i="275"/>
  <c r="AR47" i="275" s="1"/>
  <c r="AP67" i="275"/>
  <c r="AP71" i="275" s="1"/>
  <c r="AR69" i="275" s="1"/>
  <c r="AH45" i="286"/>
  <c r="AG50" i="286"/>
  <c r="AN47" i="286"/>
  <c r="AN46" i="286"/>
  <c r="AN49" i="286" s="1"/>
  <c r="AR45" i="286" s="1"/>
  <c r="AS46" i="286" s="1"/>
  <c r="AN48" i="286"/>
  <c r="AS57" i="286"/>
  <c r="AP60" i="286"/>
  <c r="AR58" i="286" s="1"/>
  <c r="AS58" i="286" s="1"/>
  <c r="AN69" i="286"/>
  <c r="AH23" i="286"/>
  <c r="AG28" i="286"/>
  <c r="AN25" i="286"/>
  <c r="AN24" i="286"/>
  <c r="AN26" i="286"/>
  <c r="AH46" i="286"/>
  <c r="AR61" i="286"/>
  <c r="C62" i="286" s="1"/>
  <c r="AS56" i="286"/>
  <c r="AP27" i="286"/>
  <c r="AR25" i="286" s="1"/>
  <c r="AH48" i="286"/>
  <c r="AQ47" i="286"/>
  <c r="AQ46" i="286"/>
  <c r="AQ45" i="286"/>
  <c r="AQ49" i="286" s="1"/>
  <c r="AR48" i="286" s="1"/>
  <c r="AH67" i="286"/>
  <c r="AG72" i="286"/>
  <c r="AN68" i="286"/>
  <c r="AS13" i="286"/>
  <c r="AH26" i="286"/>
  <c r="AQ25" i="286"/>
  <c r="AQ24" i="286"/>
  <c r="AQ23" i="286"/>
  <c r="AQ27" i="286" s="1"/>
  <c r="AR26" i="286" s="1"/>
  <c r="AP49" i="286"/>
  <c r="AR47" i="286" s="1"/>
  <c r="AS59" i="286"/>
  <c r="AH69" i="286"/>
  <c r="AH70" i="286"/>
  <c r="AG39" i="286"/>
  <c r="AH34" i="286"/>
  <c r="AN37" i="286"/>
  <c r="AN36" i="286"/>
  <c r="AN35" i="286"/>
  <c r="AN38" i="286" s="1"/>
  <c r="AR34" i="286" s="1"/>
  <c r="AQ16" i="286"/>
  <c r="AR15" i="286" s="1"/>
  <c r="AS15" i="286" s="1"/>
  <c r="AH25" i="286"/>
  <c r="AN70" i="286"/>
  <c r="AH35" i="286"/>
  <c r="AH47" i="286"/>
  <c r="AP67" i="286"/>
  <c r="AP71" i="286" s="1"/>
  <c r="AR69" i="286" s="1"/>
  <c r="AQ68" i="286"/>
  <c r="AQ71" i="286" s="1"/>
  <c r="AR70" i="286" s="1"/>
  <c r="AQ69" i="286"/>
  <c r="AS37" i="270"/>
  <c r="AG28" i="270"/>
  <c r="AH23" i="270"/>
  <c r="AN26" i="270"/>
  <c r="AN25" i="270"/>
  <c r="AN24" i="270"/>
  <c r="AN27" i="270" s="1"/>
  <c r="AR23" i="270" s="1"/>
  <c r="AS35" i="270"/>
  <c r="AG50" i="270"/>
  <c r="AH45" i="270"/>
  <c r="AN48" i="270"/>
  <c r="AN47" i="270"/>
  <c r="AN46" i="270"/>
  <c r="AN49" i="270" s="1"/>
  <c r="AR45" i="270" s="1"/>
  <c r="AP60" i="270"/>
  <c r="AR58" i="270" s="1"/>
  <c r="AN68" i="270"/>
  <c r="AN16" i="270"/>
  <c r="AR12" i="270" s="1"/>
  <c r="AR17" i="270" s="1"/>
  <c r="C18" i="270" s="1"/>
  <c r="AP27" i="270"/>
  <c r="AR25" i="270" s="1"/>
  <c r="AP49" i="270"/>
  <c r="AR47" i="270" s="1"/>
  <c r="AR39" i="270"/>
  <c r="C40" i="270" s="1"/>
  <c r="AS34" i="270"/>
  <c r="AO49" i="270"/>
  <c r="AR46" i="270" s="1"/>
  <c r="AO71" i="270"/>
  <c r="AR68" i="270" s="1"/>
  <c r="AH26" i="270"/>
  <c r="AQ25" i="270"/>
  <c r="AQ24" i="270"/>
  <c r="AQ23" i="270"/>
  <c r="AH48" i="270"/>
  <c r="AQ47" i="270"/>
  <c r="AQ46" i="270"/>
  <c r="AQ45" i="270"/>
  <c r="AN69" i="270"/>
  <c r="AH25" i="270"/>
  <c r="AH47" i="270"/>
  <c r="AN60" i="270"/>
  <c r="AR56" i="270" s="1"/>
  <c r="AQ60" i="270"/>
  <c r="AR59" i="270" s="1"/>
  <c r="AS59" i="270" s="1"/>
  <c r="AO60" i="270"/>
  <c r="AR57" i="270" s="1"/>
  <c r="AG69" i="270"/>
  <c r="AH67" i="270" s="1"/>
  <c r="AG70" i="270"/>
  <c r="AH26" i="294"/>
  <c r="AQ24" i="294"/>
  <c r="AQ23" i="294"/>
  <c r="AQ25" i="294"/>
  <c r="AH48" i="294"/>
  <c r="AQ46" i="294"/>
  <c r="AQ45" i="294"/>
  <c r="AQ49" i="294" s="1"/>
  <c r="AR48" i="294" s="1"/>
  <c r="AQ47" i="294"/>
  <c r="AN68" i="294"/>
  <c r="AN16" i="294"/>
  <c r="AR12" i="294" s="1"/>
  <c r="AS14" i="294" s="1"/>
  <c r="AN38" i="294"/>
  <c r="AR34" i="294" s="1"/>
  <c r="AQ38" i="294"/>
  <c r="AR37" i="294" s="1"/>
  <c r="AN60" i="294"/>
  <c r="AR56" i="294" s="1"/>
  <c r="AQ60" i="294"/>
  <c r="AR59" i="294" s="1"/>
  <c r="AO60" i="294"/>
  <c r="AR57" i="294" s="1"/>
  <c r="AS57" i="294" s="1"/>
  <c r="AN70" i="294"/>
  <c r="AS15" i="294"/>
  <c r="AP27" i="294"/>
  <c r="AR25" i="294" s="1"/>
  <c r="AS13" i="294"/>
  <c r="AG28" i="294"/>
  <c r="AH23" i="294"/>
  <c r="AN25" i="294"/>
  <c r="AN24" i="294"/>
  <c r="AN26" i="294"/>
  <c r="AG50" i="294"/>
  <c r="AH45" i="294"/>
  <c r="AN48" i="294"/>
  <c r="AN47" i="294"/>
  <c r="AN46" i="294"/>
  <c r="AN49" i="294" s="1"/>
  <c r="AR45" i="294" s="1"/>
  <c r="AG69" i="294"/>
  <c r="AP49" i="294"/>
  <c r="AR47" i="294" s="1"/>
  <c r="AS47" i="294" s="1"/>
  <c r="AO38" i="294"/>
  <c r="AR35" i="294" s="1"/>
  <c r="AS35" i="294" s="1"/>
  <c r="AG70" i="294"/>
  <c r="AR17" i="297"/>
  <c r="C18" i="297" s="1"/>
  <c r="AS12" i="297"/>
  <c r="AO27" i="297"/>
  <c r="AR24" i="297" s="1"/>
  <c r="AH68" i="297"/>
  <c r="AN49" i="297"/>
  <c r="AR45" i="297" s="1"/>
  <c r="AQ49" i="297"/>
  <c r="AR48" i="297" s="1"/>
  <c r="AN71" i="297"/>
  <c r="AR67" i="297" s="1"/>
  <c r="AH67" i="297"/>
  <c r="AN38" i="297"/>
  <c r="AR34" i="297" s="1"/>
  <c r="AS35" i="297" s="1"/>
  <c r="AQ38" i="297"/>
  <c r="AR37" i="297" s="1"/>
  <c r="AP68" i="297"/>
  <c r="AP71" i="297" s="1"/>
  <c r="AR69" i="297" s="1"/>
  <c r="AQ67" i="297"/>
  <c r="AS13" i="297"/>
  <c r="AS15" i="297"/>
  <c r="AP49" i="297"/>
  <c r="AR47" i="297" s="1"/>
  <c r="AS47" i="297" s="1"/>
  <c r="AH69" i="297"/>
  <c r="AN27" i="297"/>
  <c r="AR23" i="297" s="1"/>
  <c r="AQ27" i="297"/>
  <c r="AR26" i="297" s="1"/>
  <c r="AS26" i="297" s="1"/>
  <c r="AP38" i="297"/>
  <c r="AR36" i="297" s="1"/>
  <c r="AS36" i="297" s="1"/>
  <c r="AP60" i="297"/>
  <c r="AR58" i="297" s="1"/>
  <c r="AS58" i="297" s="1"/>
  <c r="AG72" i="297"/>
  <c r="AQ68" i="297"/>
  <c r="AQ69" i="297"/>
  <c r="AP70" i="297"/>
  <c r="AP49" i="296"/>
  <c r="AR47" i="296" s="1"/>
  <c r="AG28" i="296"/>
  <c r="AH23" i="296"/>
  <c r="AN26" i="296"/>
  <c r="AN25" i="296"/>
  <c r="AN24" i="296"/>
  <c r="AN27" i="296" s="1"/>
  <c r="AR23" i="296" s="1"/>
  <c r="AH45" i="296"/>
  <c r="AG50" i="296"/>
  <c r="AN47" i="296"/>
  <c r="AN46" i="296"/>
  <c r="AN48" i="296"/>
  <c r="AH25" i="296"/>
  <c r="AN38" i="296"/>
  <c r="AR34" i="296" s="1"/>
  <c r="AQ38" i="296"/>
  <c r="AR37" i="296" s="1"/>
  <c r="AO16" i="296"/>
  <c r="AR13" i="296" s="1"/>
  <c r="AG69" i="296"/>
  <c r="AH24" i="296"/>
  <c r="AO71" i="296"/>
  <c r="AR68" i="296" s="1"/>
  <c r="AH26" i="296"/>
  <c r="AQ24" i="296"/>
  <c r="AQ23" i="296"/>
  <c r="AQ27" i="296" s="1"/>
  <c r="AR26" i="296" s="1"/>
  <c r="AS26" i="296" s="1"/>
  <c r="AQ25" i="296"/>
  <c r="AO38" i="296"/>
  <c r="AR35" i="296" s="1"/>
  <c r="AS35" i="296" s="1"/>
  <c r="AN68" i="296"/>
  <c r="AN71" i="296" s="1"/>
  <c r="AR67" i="296" s="1"/>
  <c r="AN16" i="296"/>
  <c r="AR12" i="296" s="1"/>
  <c r="AS14" i="296" s="1"/>
  <c r="AQ16" i="296"/>
  <c r="AR15" i="296" s="1"/>
  <c r="AS15" i="296" s="1"/>
  <c r="AP27" i="296"/>
  <c r="AR25" i="296" s="1"/>
  <c r="AS25" i="296" s="1"/>
  <c r="AH47" i="296"/>
  <c r="AN60" i="296"/>
  <c r="AR56" i="296" s="1"/>
  <c r="AH48" i="296"/>
  <c r="AQ46" i="296"/>
  <c r="AQ45" i="296"/>
  <c r="AQ49" i="296" s="1"/>
  <c r="AR48" i="296" s="1"/>
  <c r="AQ47" i="296"/>
  <c r="AG70" i="296"/>
  <c r="AH69" i="279"/>
  <c r="AN27" i="279"/>
  <c r="AR23" i="279" s="1"/>
  <c r="AH67" i="279"/>
  <c r="AN38" i="279"/>
  <c r="AR34" i="279" s="1"/>
  <c r="AQ38" i="279"/>
  <c r="AR37" i="279" s="1"/>
  <c r="AP68" i="279"/>
  <c r="AQ67" i="279"/>
  <c r="AQ68" i="279"/>
  <c r="AP67" i="279"/>
  <c r="AS26" i="279"/>
  <c r="AS36" i="279"/>
  <c r="AP60" i="279"/>
  <c r="AR58" i="279" s="1"/>
  <c r="AH68" i="279"/>
  <c r="AP16" i="279"/>
  <c r="AR14" i="279" s="1"/>
  <c r="AQ49" i="279"/>
  <c r="AR48" i="279" s="1"/>
  <c r="AG72" i="279"/>
  <c r="AN16" i="279"/>
  <c r="AR12" i="279" s="1"/>
  <c r="AP49" i="279"/>
  <c r="AR47" i="279" s="1"/>
  <c r="AS47" i="279" s="1"/>
  <c r="AN60" i="279"/>
  <c r="AR56" i="279" s="1"/>
  <c r="AQ60" i="279"/>
  <c r="AR59" i="279" s="1"/>
  <c r="AS59" i="279" s="1"/>
  <c r="AQ69" i="279"/>
  <c r="AP70" i="279"/>
  <c r="AR39" i="298"/>
  <c r="C40" i="298" s="1"/>
  <c r="AS34" i="298"/>
  <c r="AH46" i="298"/>
  <c r="AO71" i="298"/>
  <c r="AR68" i="298" s="1"/>
  <c r="AH26" i="298"/>
  <c r="AQ25" i="298"/>
  <c r="AQ24" i="298"/>
  <c r="AQ23" i="298"/>
  <c r="AH48" i="298"/>
  <c r="AQ47" i="298"/>
  <c r="AQ46" i="298"/>
  <c r="AQ45" i="298"/>
  <c r="AN16" i="298"/>
  <c r="AR12" i="298" s="1"/>
  <c r="AP27" i="298"/>
  <c r="AR25" i="298" s="1"/>
  <c r="AN60" i="298"/>
  <c r="AR56" i="298" s="1"/>
  <c r="AS58" i="298" s="1"/>
  <c r="AQ60" i="298"/>
  <c r="AR59" i="298" s="1"/>
  <c r="AS15" i="298"/>
  <c r="AS37" i="298"/>
  <c r="AS13" i="298"/>
  <c r="AG28" i="298"/>
  <c r="AH23" i="298"/>
  <c r="AN26" i="298"/>
  <c r="AN25" i="298"/>
  <c r="AN24" i="298"/>
  <c r="AN27" i="298" s="1"/>
  <c r="AR23" i="298" s="1"/>
  <c r="AS35" i="298"/>
  <c r="AG50" i="298"/>
  <c r="AH45" i="298"/>
  <c r="AN48" i="298"/>
  <c r="AN47" i="298"/>
  <c r="AN46" i="298"/>
  <c r="AN49" i="298" s="1"/>
  <c r="AR45" i="298" s="1"/>
  <c r="AS57" i="298"/>
  <c r="AN68" i="298"/>
  <c r="AN71" i="298" s="1"/>
  <c r="AR67" i="298" s="1"/>
  <c r="AH25" i="298"/>
  <c r="AP49" i="298"/>
  <c r="AR47" i="298" s="1"/>
  <c r="AG69" i="298"/>
  <c r="AG70" i="298"/>
  <c r="AN71" i="259"/>
  <c r="AR67" i="259" s="1"/>
  <c r="AS59" i="276"/>
  <c r="AO27" i="276"/>
  <c r="AR24" i="276" s="1"/>
  <c r="AS24" i="276" s="1"/>
  <c r="AS25" i="276"/>
  <c r="AN49" i="276"/>
  <c r="AR45" i="276" s="1"/>
  <c r="AG39" i="276"/>
  <c r="AH34" i="276"/>
  <c r="AN37" i="276"/>
  <c r="AN36" i="276"/>
  <c r="AN35" i="276"/>
  <c r="AN38" i="276" s="1"/>
  <c r="AR34" i="276" s="1"/>
  <c r="AP16" i="276"/>
  <c r="AR14" i="276" s="1"/>
  <c r="AP49" i="276"/>
  <c r="AR47" i="276" s="1"/>
  <c r="AH15" i="276"/>
  <c r="AQ12" i="276"/>
  <c r="AQ14" i="276"/>
  <c r="AQ13" i="276"/>
  <c r="AG69" i="276"/>
  <c r="AG70" i="276"/>
  <c r="AS23" i="276"/>
  <c r="AR28" i="276"/>
  <c r="C29" i="276" s="1"/>
  <c r="AS36" i="276"/>
  <c r="AS56" i="276"/>
  <c r="AS57" i="276"/>
  <c r="AS58" i="276"/>
  <c r="AG17" i="276"/>
  <c r="AH12" i="276"/>
  <c r="AN15" i="276"/>
  <c r="AN14" i="276"/>
  <c r="AN13" i="276"/>
  <c r="AQ49" i="276"/>
  <c r="AR48" i="276" s="1"/>
  <c r="AS48" i="276" s="1"/>
  <c r="AG28" i="289"/>
  <c r="AN49" i="289"/>
  <c r="AR45" i="289" s="1"/>
  <c r="AN38" i="289"/>
  <c r="AR34" i="289" s="1"/>
  <c r="AS35" i="289" s="1"/>
  <c r="AQ38" i="289"/>
  <c r="AR37" i="289" s="1"/>
  <c r="AP27" i="289"/>
  <c r="AR25" i="289" s="1"/>
  <c r="AS23" i="289" s="1"/>
  <c r="AP49" i="289"/>
  <c r="AR47" i="289" s="1"/>
  <c r="AS47" i="289" s="1"/>
  <c r="AP16" i="289"/>
  <c r="AR14" i="289" s="1"/>
  <c r="AH26" i="289"/>
  <c r="AQ25" i="289"/>
  <c r="AQ24" i="289"/>
  <c r="AQ23" i="289"/>
  <c r="AQ27" i="289" s="1"/>
  <c r="AR26" i="289" s="1"/>
  <c r="AS26" i="289" s="1"/>
  <c r="AP38" i="289"/>
  <c r="AR36" i="289" s="1"/>
  <c r="AS36" i="289" s="1"/>
  <c r="AP60" i="289"/>
  <c r="AR58" i="289" s="1"/>
  <c r="AS58" i="289" s="1"/>
  <c r="AN16" i="289"/>
  <c r="AR12" i="289" s="1"/>
  <c r="AQ16" i="289"/>
  <c r="AR15" i="289" s="1"/>
  <c r="AS15" i="289" s="1"/>
  <c r="AQ68" i="289"/>
  <c r="AQ71" i="289" s="1"/>
  <c r="AR70" i="289" s="1"/>
  <c r="AQ69" i="289"/>
  <c r="AG69" i="289"/>
  <c r="AG39" i="266"/>
  <c r="AH34" i="266"/>
  <c r="AN36" i="266"/>
  <c r="AN35" i="266"/>
  <c r="AQ27" i="266"/>
  <c r="AR26" i="266" s="1"/>
  <c r="AP38" i="266"/>
  <c r="AR36" i="266" s="1"/>
  <c r="AG50" i="266"/>
  <c r="AH48" i="266"/>
  <c r="AP60" i="266"/>
  <c r="AR58" i="266" s="1"/>
  <c r="AG15" i="266"/>
  <c r="AQ34" i="266"/>
  <c r="AP45" i="266"/>
  <c r="AG59" i="266"/>
  <c r="AO71" i="266"/>
  <c r="AR68" i="266" s="1"/>
  <c r="AP67" i="266"/>
  <c r="AH37" i="266"/>
  <c r="AH46" i="266"/>
  <c r="AH36" i="266"/>
  <c r="AN49" i="266"/>
  <c r="AR45" i="266" s="1"/>
  <c r="AH45" i="266"/>
  <c r="AQ49" i="266"/>
  <c r="AR48" i="266" s="1"/>
  <c r="AN71" i="266"/>
  <c r="AR67" i="266" s="1"/>
  <c r="AH67" i="266"/>
  <c r="AN16" i="266"/>
  <c r="AR12" i="266" s="1"/>
  <c r="AG25" i="266"/>
  <c r="AN37" i="266"/>
  <c r="AQ36" i="266"/>
  <c r="AP48" i="266"/>
  <c r="AP68" i="266"/>
  <c r="AG70" i="266"/>
  <c r="AP70" i="266"/>
  <c r="AH26" i="282"/>
  <c r="AQ24" i="282"/>
  <c r="AQ23" i="282"/>
  <c r="AQ27" i="282" s="1"/>
  <c r="AR26" i="282" s="1"/>
  <c r="AQ25" i="282"/>
  <c r="AH48" i="282"/>
  <c r="AQ47" i="282"/>
  <c r="AQ46" i="282"/>
  <c r="AQ45" i="282"/>
  <c r="AN68" i="282"/>
  <c r="AN16" i="282"/>
  <c r="AR12" i="282" s="1"/>
  <c r="AQ16" i="282"/>
  <c r="AR15" i="282" s="1"/>
  <c r="AN38" i="282"/>
  <c r="AR34" i="282" s="1"/>
  <c r="AQ38" i="282"/>
  <c r="AR37" i="282" s="1"/>
  <c r="AS37" i="282" s="1"/>
  <c r="AO38" i="282"/>
  <c r="AR35" i="282" s="1"/>
  <c r="AG70" i="282"/>
  <c r="AP27" i="282"/>
  <c r="AR25" i="282" s="1"/>
  <c r="AP49" i="282"/>
  <c r="AR47" i="282" s="1"/>
  <c r="AG28" i="282"/>
  <c r="AH23" i="282"/>
  <c r="AN26" i="282"/>
  <c r="AN25" i="282"/>
  <c r="AN24" i="282"/>
  <c r="AS36" i="282"/>
  <c r="AH45" i="282"/>
  <c r="AG50" i="282"/>
  <c r="AN47" i="282"/>
  <c r="AN46" i="282"/>
  <c r="AN49" i="282" s="1"/>
  <c r="AR45" i="282" s="1"/>
  <c r="AN48" i="282"/>
  <c r="AS57" i="282"/>
  <c r="AP60" i="282"/>
  <c r="AR58" i="282" s="1"/>
  <c r="AS58" i="282" s="1"/>
  <c r="AN69" i="282"/>
  <c r="AH69" i="282"/>
  <c r="AO16" i="282"/>
  <c r="AR13" i="282" s="1"/>
  <c r="AS13" i="282" s="1"/>
  <c r="AN70" i="282"/>
  <c r="AP67" i="282"/>
  <c r="AP71" i="282" s="1"/>
  <c r="AR69" i="282" s="1"/>
  <c r="AO27" i="274"/>
  <c r="AR24" i="274" s="1"/>
  <c r="AG39" i="274"/>
  <c r="AH34" i="274"/>
  <c r="AN37" i="274"/>
  <c r="AN36" i="274"/>
  <c r="AN35" i="274"/>
  <c r="AN38" i="274" s="1"/>
  <c r="AR34" i="274" s="1"/>
  <c r="AP49" i="274"/>
  <c r="AR47" i="274" s="1"/>
  <c r="AH56" i="274"/>
  <c r="AG61" i="274"/>
  <c r="AN59" i="274"/>
  <c r="AN58" i="274"/>
  <c r="AN57" i="274"/>
  <c r="AP68" i="274"/>
  <c r="AP70" i="274"/>
  <c r="AN27" i="274"/>
  <c r="AR23" i="274" s="1"/>
  <c r="AP60" i="274"/>
  <c r="AR58" i="274" s="1"/>
  <c r="AH15" i="274"/>
  <c r="AQ12" i="274"/>
  <c r="AQ14" i="274"/>
  <c r="AQ13" i="274"/>
  <c r="AH37" i="274"/>
  <c r="AQ36" i="274"/>
  <c r="AQ35" i="274"/>
  <c r="AQ34" i="274"/>
  <c r="AQ38" i="274" s="1"/>
  <c r="AR37" i="274" s="1"/>
  <c r="AS37" i="274" s="1"/>
  <c r="AO49" i="274"/>
  <c r="AR46" i="274" s="1"/>
  <c r="AS46" i="274" s="1"/>
  <c r="AH59" i="274"/>
  <c r="AQ58" i="274"/>
  <c r="AQ57" i="274"/>
  <c r="AQ56" i="274"/>
  <c r="AG70" i="274"/>
  <c r="AP67" i="274"/>
  <c r="AP71" i="274" s="1"/>
  <c r="AR69" i="274" s="1"/>
  <c r="AH37" i="280"/>
  <c r="AQ36" i="280"/>
  <c r="AQ35" i="280"/>
  <c r="AQ34" i="280"/>
  <c r="AH59" i="280"/>
  <c r="AQ58" i="280"/>
  <c r="AQ57" i="280"/>
  <c r="AQ56" i="280"/>
  <c r="AP16" i="280"/>
  <c r="AR14" i="280" s="1"/>
  <c r="AP38" i="280"/>
  <c r="AR36" i="280" s="1"/>
  <c r="AS48" i="280"/>
  <c r="AG70" i="280"/>
  <c r="AN16" i="280"/>
  <c r="AR12" i="280" s="1"/>
  <c r="AO71" i="280"/>
  <c r="AR68" i="280" s="1"/>
  <c r="AG39" i="280"/>
  <c r="AH34" i="280"/>
  <c r="AN37" i="280"/>
  <c r="AN36" i="280"/>
  <c r="AN35" i="280"/>
  <c r="AN38" i="280" s="1"/>
  <c r="AR34" i="280" s="1"/>
  <c r="AS47" i="280"/>
  <c r="AH56" i="280"/>
  <c r="AG61" i="280"/>
  <c r="AN58" i="280"/>
  <c r="AN57" i="280"/>
  <c r="AN59" i="280"/>
  <c r="AH35" i="280"/>
  <c r="AS45" i="280"/>
  <c r="AR50" i="280"/>
  <c r="C51" i="280" s="1"/>
  <c r="AH57" i="280"/>
  <c r="AG15" i="280"/>
  <c r="AG25" i="280"/>
  <c r="AQ27" i="280"/>
  <c r="AR26" i="280" s="1"/>
  <c r="AH36" i="280"/>
  <c r="AH58" i="280"/>
  <c r="AH69" i="280"/>
  <c r="AO71" i="263"/>
  <c r="AR68" i="263" s="1"/>
  <c r="AN16" i="263"/>
  <c r="AR12" i="263" s="1"/>
  <c r="AQ16" i="263"/>
  <c r="AR15" i="263" s="1"/>
  <c r="AN27" i="263"/>
  <c r="AR23" i="263" s="1"/>
  <c r="AQ27" i="263"/>
  <c r="AR26" i="263" s="1"/>
  <c r="AN38" i="263"/>
  <c r="AR34" i="263" s="1"/>
  <c r="AG39" i="263"/>
  <c r="AO27" i="261"/>
  <c r="AR24" i="261" s="1"/>
  <c r="AQ49" i="261"/>
  <c r="AR48" i="261" s="1"/>
  <c r="AO59" i="261"/>
  <c r="AO16" i="261"/>
  <c r="AR13" i="261" s="1"/>
  <c r="AO60" i="261"/>
  <c r="AR57" i="261" s="1"/>
  <c r="AN27" i="261"/>
  <c r="AR23" i="261" s="1"/>
  <c r="AO16" i="259"/>
  <c r="AR13" i="259" s="1"/>
  <c r="AO60" i="259"/>
  <c r="AR57" i="259" s="1"/>
  <c r="AH59" i="259"/>
  <c r="AH48" i="265"/>
  <c r="AH26" i="265"/>
  <c r="AP16" i="265"/>
  <c r="AR14" i="265" s="1"/>
  <c r="AG15" i="265"/>
  <c r="AN38" i="265"/>
  <c r="AR34" i="265" s="1"/>
  <c r="AQ38" i="265"/>
  <c r="AR37" i="265" s="1"/>
  <c r="AN49" i="265"/>
  <c r="AR45" i="265" s="1"/>
  <c r="AP60" i="265"/>
  <c r="AR58" i="265" s="1"/>
  <c r="AN60" i="265"/>
  <c r="AR56" i="265" s="1"/>
  <c r="W62" i="1"/>
  <c r="AB58" i="1" s="1"/>
  <c r="AL58" i="1" s="1"/>
  <c r="AW58" i="1" s="1"/>
  <c r="O29" i="1"/>
  <c r="Z25" i="1" s="1"/>
  <c r="AE23" i="1" s="1"/>
  <c r="S29" i="1"/>
  <c r="AA25" i="1" s="1"/>
  <c r="AK25" i="1" s="1"/>
  <c r="V62" i="1"/>
  <c r="AB57" i="1" s="1"/>
  <c r="AL57" i="1" s="1"/>
  <c r="AW57" i="1" s="1"/>
  <c r="O40" i="1"/>
  <c r="Z36" i="1" s="1"/>
  <c r="AE34" i="1" s="1"/>
  <c r="S40" i="1"/>
  <c r="AA36" i="1" s="1"/>
  <c r="AK36" i="1" s="1"/>
  <c r="W40" i="1"/>
  <c r="AB36" i="1" s="1"/>
  <c r="AL36" i="1" s="1"/>
  <c r="AW36" i="1" s="1"/>
  <c r="V51" i="1"/>
  <c r="AB46" i="1" s="1"/>
  <c r="AL46" i="1" s="1"/>
  <c r="AW46" i="1" s="1"/>
  <c r="O18" i="66"/>
  <c r="Z14" i="66" s="1"/>
  <c r="S18" i="66"/>
  <c r="AA14" i="66" s="1"/>
  <c r="AK14" i="66" s="1"/>
  <c r="W18" i="66"/>
  <c r="AB14" i="66" s="1"/>
  <c r="AL14" i="66" s="1"/>
  <c r="AW14" i="66" s="1"/>
  <c r="O40" i="66"/>
  <c r="Z36" i="66" s="1"/>
  <c r="AD36" i="66" s="1"/>
  <c r="S40" i="66"/>
  <c r="AA36" i="66" s="1"/>
  <c r="AK36" i="66" s="1"/>
  <c r="W40" i="66"/>
  <c r="AB36" i="66" s="1"/>
  <c r="AL36" i="66" s="1"/>
  <c r="AW36" i="66" s="1"/>
  <c r="O51" i="66"/>
  <c r="Z47" i="66" s="1"/>
  <c r="S51" i="66"/>
  <c r="AA47" i="66" s="1"/>
  <c r="AK47" i="66" s="1"/>
  <c r="W51" i="66"/>
  <c r="AB47" i="66" s="1"/>
  <c r="AL47" i="66" s="1"/>
  <c r="AW47" i="66" s="1"/>
  <c r="W62" i="66"/>
  <c r="AB58" i="66" s="1"/>
  <c r="AL58" i="66" s="1"/>
  <c r="AW58" i="66" s="1"/>
  <c r="AO71" i="264"/>
  <c r="AR68" i="264" s="1"/>
  <c r="AP16" i="264"/>
  <c r="AR14" i="264" s="1"/>
  <c r="AQ27" i="264"/>
  <c r="AR26" i="264" s="1"/>
  <c r="AN49" i="264"/>
  <c r="AR45" i="264" s="1"/>
  <c r="AN71" i="264"/>
  <c r="AR67" i="264" s="1"/>
  <c r="AP27" i="264"/>
  <c r="AR25" i="264" s="1"/>
  <c r="AP38" i="264"/>
  <c r="AR36" i="264" s="1"/>
  <c r="AG69" i="264"/>
  <c r="AG70" i="264"/>
  <c r="AS48" i="264"/>
  <c r="AN16" i="264"/>
  <c r="AR12" i="264" s="1"/>
  <c r="AQ16" i="264"/>
  <c r="AR15" i="264" s="1"/>
  <c r="AN38" i="264"/>
  <c r="AR34" i="264" s="1"/>
  <c r="AS37" i="264" s="1"/>
  <c r="AP60" i="264"/>
  <c r="AR58" i="264" s="1"/>
  <c r="AR61" i="264" s="1"/>
  <c r="AQ34" i="263"/>
  <c r="AQ35" i="263"/>
  <c r="AH69" i="263"/>
  <c r="AO16" i="263"/>
  <c r="AR13" i="263" s="1"/>
  <c r="AS13" i="263" s="1"/>
  <c r="AP27" i="263"/>
  <c r="AR25" i="263" s="1"/>
  <c r="AS25" i="263" s="1"/>
  <c r="AP68" i="263"/>
  <c r="AQ49" i="263"/>
  <c r="AR48" i="263" s="1"/>
  <c r="AQ68" i="263"/>
  <c r="AQ69" i="263"/>
  <c r="AP70" i="263"/>
  <c r="AN49" i="263"/>
  <c r="AR45" i="263" s="1"/>
  <c r="AS47" i="263" s="1"/>
  <c r="AG72" i="263"/>
  <c r="AQ36" i="263"/>
  <c r="AH36" i="263"/>
  <c r="AO60" i="263"/>
  <c r="AR57" i="263" s="1"/>
  <c r="AQ60" i="263"/>
  <c r="AR59" i="263" s="1"/>
  <c r="AS59" i="263" s="1"/>
  <c r="AQ67" i="263"/>
  <c r="AQ71" i="263" s="1"/>
  <c r="AR70" i="263" s="1"/>
  <c r="AP67" i="263"/>
  <c r="AP71" i="263" s="1"/>
  <c r="AR69" i="263" s="1"/>
  <c r="AS69" i="263" s="1"/>
  <c r="AP16" i="262"/>
  <c r="AR14" i="262" s="1"/>
  <c r="AP38" i="262"/>
  <c r="AR36" i="262" s="1"/>
  <c r="AP60" i="262"/>
  <c r="AR58" i="262" s="1"/>
  <c r="AN16" i="262"/>
  <c r="AR12" i="262" s="1"/>
  <c r="AQ16" i="262"/>
  <c r="AR15" i="262" s="1"/>
  <c r="AS15" i="262" s="1"/>
  <c r="AQ38" i="262"/>
  <c r="AR37" i="262" s="1"/>
  <c r="AS37" i="262" s="1"/>
  <c r="AN60" i="262"/>
  <c r="AR56" i="262" s="1"/>
  <c r="AQ60" i="262"/>
  <c r="AR59" i="262" s="1"/>
  <c r="AP49" i="262"/>
  <c r="AR47" i="262" s="1"/>
  <c r="AG70" i="262"/>
  <c r="AS13" i="262"/>
  <c r="AS35" i="262"/>
  <c r="AS57" i="262"/>
  <c r="AH69" i="262"/>
  <c r="AQ27" i="262"/>
  <c r="AR26" i="262" s="1"/>
  <c r="AQ49" i="262"/>
  <c r="AR48" i="262" s="1"/>
  <c r="AS48" i="262" s="1"/>
  <c r="AH67" i="262"/>
  <c r="AP27" i="262"/>
  <c r="AR25" i="262" s="1"/>
  <c r="AS25" i="262" s="1"/>
  <c r="AP70" i="262"/>
  <c r="AP71" i="262" s="1"/>
  <c r="AR69" i="262" s="1"/>
  <c r="AP57" i="261"/>
  <c r="AP56" i="261"/>
  <c r="AP16" i="261"/>
  <c r="AR14" i="261" s="1"/>
  <c r="AP24" i="261"/>
  <c r="AP46" i="261"/>
  <c r="AH46" i="261"/>
  <c r="AG15" i="261"/>
  <c r="AP23" i="261"/>
  <c r="AP48" i="261"/>
  <c r="AG59" i="261"/>
  <c r="AG70" i="261"/>
  <c r="AN16" i="261"/>
  <c r="AR12" i="261" s="1"/>
  <c r="AQ27" i="261"/>
  <c r="AR26" i="261" s="1"/>
  <c r="AN60" i="261"/>
  <c r="AR56" i="261" s="1"/>
  <c r="AH69" i="261"/>
  <c r="AO38" i="261"/>
  <c r="AR35" i="261" s="1"/>
  <c r="AP38" i="261"/>
  <c r="AR36" i="261" s="1"/>
  <c r="AP26" i="261"/>
  <c r="AG37" i="261"/>
  <c r="AP45" i="261"/>
  <c r="AP49" i="261" s="1"/>
  <c r="AR47" i="261" s="1"/>
  <c r="AS47" i="261" s="1"/>
  <c r="AP70" i="261"/>
  <c r="AP71" i="261" s="1"/>
  <c r="AR69" i="261" s="1"/>
  <c r="AQ60" i="260"/>
  <c r="AR59" i="260" s="1"/>
  <c r="AP23" i="260"/>
  <c r="AH23" i="260"/>
  <c r="AH26" i="260"/>
  <c r="AN38" i="260"/>
  <c r="AR34" i="260" s="1"/>
  <c r="AQ38" i="260"/>
  <c r="AR37" i="260" s="1"/>
  <c r="AN71" i="260"/>
  <c r="AR67" i="260" s="1"/>
  <c r="AQ67" i="260"/>
  <c r="AH24" i="260"/>
  <c r="AO49" i="260"/>
  <c r="AR46" i="260" s="1"/>
  <c r="AP60" i="260"/>
  <c r="AR58" i="260" s="1"/>
  <c r="AS58" i="260" s="1"/>
  <c r="AO71" i="260"/>
  <c r="AR68" i="260" s="1"/>
  <c r="AP26" i="260"/>
  <c r="AN16" i="260"/>
  <c r="AR12" i="260" s="1"/>
  <c r="AQ16" i="260"/>
  <c r="AR15" i="260" s="1"/>
  <c r="AG28" i="260"/>
  <c r="AQ27" i="260"/>
  <c r="AR26" i="260" s="1"/>
  <c r="AN49" i="260"/>
  <c r="AR45" i="260" s="1"/>
  <c r="AS47" i="260" s="1"/>
  <c r="AP16" i="260"/>
  <c r="AR14" i="260" s="1"/>
  <c r="AS14" i="260" s="1"/>
  <c r="AO38" i="260"/>
  <c r="AR35" i="260" s="1"/>
  <c r="AS35" i="260" s="1"/>
  <c r="AG69" i="260"/>
  <c r="AQ68" i="260"/>
  <c r="AQ69" i="260"/>
  <c r="AO49" i="259"/>
  <c r="AR46" i="259" s="1"/>
  <c r="AS46" i="259" s="1"/>
  <c r="AN27" i="259"/>
  <c r="AR23" i="259" s="1"/>
  <c r="AO27" i="259"/>
  <c r="AR24" i="259" s="1"/>
  <c r="AN16" i="259"/>
  <c r="AR12" i="259" s="1"/>
  <c r="AQ27" i="259"/>
  <c r="AR26" i="259" s="1"/>
  <c r="AQ38" i="259"/>
  <c r="AR37" i="259" s="1"/>
  <c r="AP60" i="259"/>
  <c r="AR58" i="259" s="1"/>
  <c r="AS58" i="259" s="1"/>
  <c r="AG70" i="259"/>
  <c r="AS13" i="259"/>
  <c r="AS47" i="259"/>
  <c r="AS15" i="259"/>
  <c r="AS45" i="259"/>
  <c r="AR50" i="259"/>
  <c r="AS48" i="259"/>
  <c r="AS56" i="259"/>
  <c r="AR61" i="259"/>
  <c r="AS59" i="259"/>
  <c r="AH69" i="259"/>
  <c r="AP27" i="259"/>
  <c r="AR25" i="259" s="1"/>
  <c r="AS25" i="259" s="1"/>
  <c r="AO38" i="259"/>
  <c r="AR35" i="259" s="1"/>
  <c r="AS35" i="259" s="1"/>
  <c r="AP70" i="259"/>
  <c r="AP71" i="259" s="1"/>
  <c r="AR69" i="259" s="1"/>
  <c r="AP16" i="258"/>
  <c r="AR14" i="258" s="1"/>
  <c r="AP38" i="258"/>
  <c r="AR36" i="258" s="1"/>
  <c r="AP60" i="258"/>
  <c r="AR58" i="258" s="1"/>
  <c r="AQ49" i="258"/>
  <c r="AR48" i="258" s="1"/>
  <c r="AP27" i="258"/>
  <c r="AR25" i="258" s="1"/>
  <c r="AP49" i="258"/>
  <c r="AR47" i="258" s="1"/>
  <c r="AS47" i="258" s="1"/>
  <c r="AQ23" i="258"/>
  <c r="AQ24" i="258"/>
  <c r="AG69" i="258"/>
  <c r="AG70" i="258"/>
  <c r="AN16" i="258"/>
  <c r="AR12" i="258" s="1"/>
  <c r="AQ16" i="258"/>
  <c r="AR15" i="258" s="1"/>
  <c r="AQ38" i="258"/>
  <c r="AR37" i="258" s="1"/>
  <c r="AS37" i="258" s="1"/>
  <c r="AN60" i="258"/>
  <c r="AR56" i="258" s="1"/>
  <c r="AQ60" i="258"/>
  <c r="AR59" i="258" s="1"/>
  <c r="AH25" i="258"/>
  <c r="AQ25" i="258"/>
  <c r="AG70" i="257"/>
  <c r="AH24" i="257"/>
  <c r="AH47" i="257"/>
  <c r="AQ16" i="257"/>
  <c r="AR15" i="257" s="1"/>
  <c r="AH23" i="257"/>
  <c r="AN49" i="257"/>
  <c r="AR45" i="257" s="1"/>
  <c r="AH45" i="257"/>
  <c r="AG72" i="257"/>
  <c r="AQ25" i="257"/>
  <c r="AQ47" i="257"/>
  <c r="AP70" i="257"/>
  <c r="AO38" i="257"/>
  <c r="AR35" i="257" s="1"/>
  <c r="AP49" i="257"/>
  <c r="AR47" i="257" s="1"/>
  <c r="AO27" i="257"/>
  <c r="AR24" i="257" s="1"/>
  <c r="AO60" i="257"/>
  <c r="AR57" i="257" s="1"/>
  <c r="AH68" i="257"/>
  <c r="AN27" i="257"/>
  <c r="AR23" i="257" s="1"/>
  <c r="AG28" i="257"/>
  <c r="AQ38" i="257"/>
  <c r="AR37" i="257" s="1"/>
  <c r="AG50" i="257"/>
  <c r="AQ60" i="257"/>
  <c r="AR59" i="257" s="1"/>
  <c r="AH67" i="257"/>
  <c r="AG14" i="257"/>
  <c r="AQ23" i="257"/>
  <c r="AQ27" i="257" s="1"/>
  <c r="AR26" i="257" s="1"/>
  <c r="AS26" i="257" s="1"/>
  <c r="AQ24" i="257"/>
  <c r="AG36" i="257"/>
  <c r="AQ45" i="257"/>
  <c r="AQ46" i="257"/>
  <c r="AG58" i="257"/>
  <c r="AP67" i="257"/>
  <c r="AP71" i="257" s="1"/>
  <c r="AR69" i="257" s="1"/>
  <c r="AG17" i="265"/>
  <c r="AG70" i="265"/>
  <c r="AH68" i="265" s="1"/>
  <c r="AH67" i="265"/>
  <c r="AN68" i="265"/>
  <c r="AN71" i="265" s="1"/>
  <c r="AR67" i="265" s="1"/>
  <c r="AH69" i="265"/>
  <c r="AQ60" i="265"/>
  <c r="AR59" i="265" s="1"/>
  <c r="AS59" i="265" s="1"/>
  <c r="AP49" i="265"/>
  <c r="AR47" i="265" s="1"/>
  <c r="AO49" i="265"/>
  <c r="AR46" i="265" s="1"/>
  <c r="AQ49" i="265"/>
  <c r="AR48" i="265" s="1"/>
  <c r="AP37" i="265"/>
  <c r="AP34" i="265"/>
  <c r="AP27" i="265"/>
  <c r="AR25" i="265" s="1"/>
  <c r="AO27" i="265"/>
  <c r="AR24" i="265" s="1"/>
  <c r="AQ27" i="265"/>
  <c r="AR26" i="265" s="1"/>
  <c r="AN16" i="265"/>
  <c r="AR12" i="265" s="1"/>
  <c r="AH12" i="265"/>
  <c r="AQ12" i="265"/>
  <c r="AQ13" i="265"/>
  <c r="AQ14" i="265"/>
  <c r="AV67" i="66"/>
  <c r="AJ56" i="66"/>
  <c r="AU56" i="66" s="1"/>
  <c r="AV56" i="66"/>
  <c r="AJ57" i="66"/>
  <c r="AU57" i="66" s="1"/>
  <c r="AV57" i="66"/>
  <c r="AM57" i="66"/>
  <c r="AG57" i="66" s="1"/>
  <c r="AO56" i="66" s="1"/>
  <c r="AJ45" i="66"/>
  <c r="AU45" i="66" s="1"/>
  <c r="AV45" i="66"/>
  <c r="AM45" i="66"/>
  <c r="AG45" i="66" s="1"/>
  <c r="AJ48" i="66"/>
  <c r="AU48" i="66" s="1"/>
  <c r="AV48" i="66"/>
  <c r="AM48" i="66"/>
  <c r="AG48" i="66" s="1"/>
  <c r="AJ47" i="66"/>
  <c r="AU47" i="66" s="1"/>
  <c r="AV47" i="66"/>
  <c r="AM47" i="66"/>
  <c r="AG47" i="66" s="1"/>
  <c r="AP45" i="66" s="1"/>
  <c r="AJ34" i="66"/>
  <c r="AU34" i="66" s="1"/>
  <c r="AV34" i="66"/>
  <c r="AM34" i="66"/>
  <c r="AG34" i="66" s="1"/>
  <c r="AJ37" i="66"/>
  <c r="AU37" i="66" s="1"/>
  <c r="AV37" i="66"/>
  <c r="AM37" i="66"/>
  <c r="AG37" i="66" s="1"/>
  <c r="AJ36" i="66"/>
  <c r="AU36" i="66" s="1"/>
  <c r="AV36" i="66"/>
  <c r="AM36" i="66"/>
  <c r="AG36" i="66" s="1"/>
  <c r="AP37" i="66" s="1"/>
  <c r="AJ26" i="66"/>
  <c r="AU26" i="66" s="1"/>
  <c r="AV26" i="66"/>
  <c r="AM26" i="66"/>
  <c r="AG26" i="66" s="1"/>
  <c r="AJ24" i="66"/>
  <c r="AU24" i="66" s="1"/>
  <c r="AV24" i="66"/>
  <c r="AM24" i="66"/>
  <c r="AJ23" i="1"/>
  <c r="AU23" i="1" s="1"/>
  <c r="AJ34" i="1"/>
  <c r="AU34" i="1" s="1"/>
  <c r="V40" i="1"/>
  <c r="AB35" i="1" s="1"/>
  <c r="AL35" i="1" s="1"/>
  <c r="AW35" i="1" s="1"/>
  <c r="AM23" i="1"/>
  <c r="AV23" i="1"/>
  <c r="AJ25" i="1"/>
  <c r="AU25" i="1" s="1"/>
  <c r="AV25" i="1"/>
  <c r="AM25" i="1"/>
  <c r="AG25" i="1" s="1"/>
  <c r="AV34" i="1"/>
  <c r="AM34" i="1"/>
  <c r="AG34" i="1" s="1"/>
  <c r="AJ36" i="1"/>
  <c r="AU36" i="1" s="1"/>
  <c r="AV36" i="1"/>
  <c r="AM36" i="1"/>
  <c r="AG36" i="1" s="1"/>
  <c r="AP34" i="1" s="1"/>
  <c r="AJ45" i="1"/>
  <c r="AU45" i="1" s="1"/>
  <c r="AV45" i="1"/>
  <c r="AM45" i="1"/>
  <c r="AJ47" i="1"/>
  <c r="AU47" i="1" s="1"/>
  <c r="AV47" i="1"/>
  <c r="AJ56" i="1"/>
  <c r="AU56" i="1" s="1"/>
  <c r="AV56" i="1"/>
  <c r="AM56" i="1"/>
  <c r="AG56" i="1" s="1"/>
  <c r="AV58" i="1"/>
  <c r="AJ14" i="66"/>
  <c r="AV14" i="66"/>
  <c r="AM14" i="66"/>
  <c r="AJ12" i="66"/>
  <c r="AV12" i="66"/>
  <c r="AM12" i="66"/>
  <c r="BP75" i="279"/>
  <c r="BX86" i="279" s="1"/>
  <c r="BP75" i="262"/>
  <c r="BP75" i="285"/>
  <c r="BX86" i="285" s="1"/>
  <c r="BP75" i="294"/>
  <c r="BX86" i="294" s="1"/>
  <c r="BP75" i="250"/>
  <c r="BX86" i="250" s="1"/>
  <c r="BP75" i="273"/>
  <c r="BP75" i="282"/>
  <c r="BX86" i="282" s="1"/>
  <c r="BP75" i="289"/>
  <c r="BX86" i="289" s="1"/>
  <c r="BP75" i="304"/>
  <c r="N40" i="1"/>
  <c r="Z35" i="1" s="1"/>
  <c r="AN35" i="1" s="1"/>
  <c r="R40" i="1"/>
  <c r="AA35" i="1" s="1"/>
  <c r="AK35" i="1" s="1"/>
  <c r="N51" i="1"/>
  <c r="Z46" i="1" s="1"/>
  <c r="R51" i="1"/>
  <c r="AA46" i="1" s="1"/>
  <c r="AK46" i="1" s="1"/>
  <c r="N62" i="1"/>
  <c r="Z57" i="1" s="1"/>
  <c r="AD56" i="1" s="1"/>
  <c r="R62" i="1"/>
  <c r="AA57" i="1" s="1"/>
  <c r="AK57" i="1" s="1"/>
  <c r="BP75" i="264"/>
  <c r="BX86" i="264" s="1"/>
  <c r="BP75" i="260"/>
  <c r="BP75" i="263"/>
  <c r="BX86" i="263" s="1"/>
  <c r="BP75" i="257"/>
  <c r="BX86" i="257" s="1"/>
  <c r="BP75" i="265"/>
  <c r="BX86" i="265" s="1"/>
  <c r="BP75" i="269"/>
  <c r="BX86" i="269" s="1"/>
  <c r="BP75" i="271"/>
  <c r="BX86" i="271" s="1"/>
  <c r="BP75" i="275"/>
  <c r="BX86" i="275" s="1"/>
  <c r="BP75" i="274"/>
  <c r="BX86" i="274" s="1"/>
  <c r="BP75" i="276"/>
  <c r="BX86" i="276" s="1"/>
  <c r="BP75" i="281"/>
  <c r="BP75" i="283"/>
  <c r="BP75" i="286"/>
  <c r="BX86" i="286" s="1"/>
  <c r="BP75" i="288"/>
  <c r="BP75" i="302"/>
  <c r="BP75" i="303"/>
  <c r="BP75" i="259"/>
  <c r="BX86" i="259" s="1"/>
  <c r="BP75" i="258"/>
  <c r="BX86" i="258" s="1"/>
  <c r="BP75" i="268"/>
  <c r="BX86" i="268" s="1"/>
  <c r="BP75" i="270"/>
  <c r="BX86" i="270" s="1"/>
  <c r="BP75" i="266"/>
  <c r="BX86" i="266" s="1"/>
  <c r="BP75" i="290"/>
  <c r="BP75" i="287"/>
  <c r="BX86" i="287" s="1"/>
  <c r="BP75" i="277"/>
  <c r="BX86" i="277" s="1"/>
  <c r="BP75" i="299"/>
  <c r="BP75" i="291"/>
  <c r="BP75" i="295"/>
  <c r="P62" i="1"/>
  <c r="Z59" i="1" s="1"/>
  <c r="T62" i="1"/>
  <c r="AA59" i="1" s="1"/>
  <c r="AK59" i="1" s="1"/>
  <c r="X62" i="1"/>
  <c r="AB59" i="1" s="1"/>
  <c r="AL59" i="1" s="1"/>
  <c r="AW59" i="1" s="1"/>
  <c r="P51" i="1"/>
  <c r="Z48" i="1" s="1"/>
  <c r="T51" i="1"/>
  <c r="AA48" i="1" s="1"/>
  <c r="AK48" i="1" s="1"/>
  <c r="X51" i="1"/>
  <c r="AB48" i="1" s="1"/>
  <c r="AL48" i="1" s="1"/>
  <c r="AW48" i="1" s="1"/>
  <c r="P40" i="1"/>
  <c r="Z37" i="1" s="1"/>
  <c r="T40" i="1"/>
  <c r="AA37" i="1" s="1"/>
  <c r="AK37" i="1" s="1"/>
  <c r="X40" i="1"/>
  <c r="AB37" i="1" s="1"/>
  <c r="AL37" i="1" s="1"/>
  <c r="AW37" i="1" s="1"/>
  <c r="BP75" i="261"/>
  <c r="BP75" i="278"/>
  <c r="BX86" i="278" s="1"/>
  <c r="BP75" i="280"/>
  <c r="BX86" i="280" s="1"/>
  <c r="BP75" i="272"/>
  <c r="BX86" i="272" s="1"/>
  <c r="BP75" i="298"/>
  <c r="BX86" i="298" s="1"/>
  <c r="BP75" i="292"/>
  <c r="BP75" i="300"/>
  <c r="BP75" i="267"/>
  <c r="BX86" i="267" s="1"/>
  <c r="BP75" i="284"/>
  <c r="BX86" i="284" s="1"/>
  <c r="BP75" i="297"/>
  <c r="BX86" i="297" s="1"/>
  <c r="BP75" i="293"/>
  <c r="BP75" i="296"/>
  <c r="BX86" i="296" s="1"/>
  <c r="BP75" i="301"/>
  <c r="O62" i="66"/>
  <c r="Z58" i="66" s="1"/>
  <c r="AE57" i="66" s="1"/>
  <c r="S62" i="66"/>
  <c r="AA58" i="66" s="1"/>
  <c r="AK58" i="66" s="1"/>
  <c r="O73" i="66"/>
  <c r="Z69" i="66" s="1"/>
  <c r="S73" i="66"/>
  <c r="AA69" i="66" s="1"/>
  <c r="AK69" i="66" s="1"/>
  <c r="W73" i="66"/>
  <c r="AB69" i="66" s="1"/>
  <c r="AL69" i="66" s="1"/>
  <c r="AW69" i="66" s="1"/>
  <c r="V74" i="66"/>
  <c r="Q74" i="66"/>
  <c r="Z68" i="66"/>
  <c r="N74" i="66"/>
  <c r="AA68" i="66"/>
  <c r="AK68" i="66" s="1"/>
  <c r="R74" i="66"/>
  <c r="Z67" i="66"/>
  <c r="AD68" i="66" s="1"/>
  <c r="M74" i="66"/>
  <c r="AB67" i="66"/>
  <c r="AL67" i="66" s="1"/>
  <c r="AW67" i="66" s="1"/>
  <c r="U74" i="66"/>
  <c r="N29" i="1"/>
  <c r="Z24" i="1" s="1"/>
  <c r="R29" i="1"/>
  <c r="AA24" i="1" s="1"/>
  <c r="AK24" i="1" s="1"/>
  <c r="V29" i="1"/>
  <c r="AB24" i="1" s="1"/>
  <c r="AL24" i="1" s="1"/>
  <c r="AW24" i="1" s="1"/>
  <c r="N73" i="1"/>
  <c r="Z68" i="1" s="1"/>
  <c r="R73" i="1"/>
  <c r="AA68" i="1" s="1"/>
  <c r="AK68" i="1" s="1"/>
  <c r="V73" i="1"/>
  <c r="AB68" i="1" s="1"/>
  <c r="AL68" i="1" s="1"/>
  <c r="AW68" i="1" s="1"/>
  <c r="O73" i="1"/>
  <c r="Z69" i="1" s="1"/>
  <c r="S73" i="1"/>
  <c r="AA69" i="1" s="1"/>
  <c r="AK69" i="1" s="1"/>
  <c r="W73" i="1"/>
  <c r="AB69" i="1" s="1"/>
  <c r="AL69" i="1" s="1"/>
  <c r="AW69" i="1" s="1"/>
  <c r="M73" i="1"/>
  <c r="Z67" i="1" s="1"/>
  <c r="Q73" i="1"/>
  <c r="AA67" i="1" s="1"/>
  <c r="AK67" i="1" s="1"/>
  <c r="U73" i="1"/>
  <c r="AB67" i="1" s="1"/>
  <c r="AL67" i="1" s="1"/>
  <c r="AW67" i="1" s="1"/>
  <c r="P73" i="1"/>
  <c r="Z70" i="1" s="1"/>
  <c r="T73" i="1"/>
  <c r="AA70" i="1" s="1"/>
  <c r="AK70" i="1" s="1"/>
  <c r="X73" i="1"/>
  <c r="AB70" i="1" s="1"/>
  <c r="AL70" i="1" s="1"/>
  <c r="AW70" i="1" s="1"/>
  <c r="P29" i="1"/>
  <c r="Z26" i="1" s="1"/>
  <c r="AD26" i="1" s="1"/>
  <c r="T29" i="1"/>
  <c r="AA26" i="1" s="1"/>
  <c r="AK26" i="1" s="1"/>
  <c r="X29" i="1"/>
  <c r="AB26" i="1" s="1"/>
  <c r="AL26" i="1" s="1"/>
  <c r="AW26" i="1" s="1"/>
  <c r="N18" i="66"/>
  <c r="Z13" i="66" s="1"/>
  <c r="R18" i="66"/>
  <c r="AA13" i="66" s="1"/>
  <c r="AK13" i="66" s="1"/>
  <c r="AV13" i="66" s="1"/>
  <c r="V18" i="66"/>
  <c r="AB13" i="66" s="1"/>
  <c r="AL13" i="66" s="1"/>
  <c r="M29" i="66"/>
  <c r="Z23" i="66" s="1"/>
  <c r="U29" i="66"/>
  <c r="AB23" i="66" s="1"/>
  <c r="AL23" i="66" s="1"/>
  <c r="AW23" i="66" s="1"/>
  <c r="N40" i="66"/>
  <c r="Z35" i="66" s="1"/>
  <c r="AD35" i="66" s="1"/>
  <c r="R40" i="66"/>
  <c r="AA35" i="66" s="1"/>
  <c r="AK35" i="66" s="1"/>
  <c r="V40" i="66"/>
  <c r="AB35" i="66" s="1"/>
  <c r="AL35" i="66" s="1"/>
  <c r="AW35" i="66" s="1"/>
  <c r="N51" i="66"/>
  <c r="Z46" i="66" s="1"/>
  <c r="AN46" i="66" s="1"/>
  <c r="R51" i="66"/>
  <c r="AA46" i="66" s="1"/>
  <c r="AK46" i="66" s="1"/>
  <c r="V51" i="66"/>
  <c r="AB46" i="66" s="1"/>
  <c r="AL46" i="66" s="1"/>
  <c r="AW46" i="66" s="1"/>
  <c r="P62" i="66"/>
  <c r="Z59" i="66" s="1"/>
  <c r="AF57" i="66" s="1"/>
  <c r="T62" i="66"/>
  <c r="AA59" i="66" s="1"/>
  <c r="AK59" i="66" s="1"/>
  <c r="AV59" i="66" s="1"/>
  <c r="X62" i="66"/>
  <c r="AB59" i="66" s="1"/>
  <c r="AL59" i="66" s="1"/>
  <c r="P73" i="66"/>
  <c r="Z70" i="66" s="1"/>
  <c r="T73" i="66"/>
  <c r="AA70" i="66" s="1"/>
  <c r="AK70" i="66" s="1"/>
  <c r="X73" i="66"/>
  <c r="AB70" i="66" s="1"/>
  <c r="AL70" i="66" s="1"/>
  <c r="AW70" i="66" s="1"/>
  <c r="P18" i="66"/>
  <c r="Z15" i="66" s="1"/>
  <c r="X18" i="66"/>
  <c r="AB15" i="66" s="1"/>
  <c r="AL15" i="66" s="1"/>
  <c r="Q29" i="66"/>
  <c r="AA23" i="66" s="1"/>
  <c r="AK23" i="66" s="1"/>
  <c r="O29" i="66"/>
  <c r="Z25" i="66" s="1"/>
  <c r="S29" i="66"/>
  <c r="AA25" i="66" s="1"/>
  <c r="AK25" i="66" s="1"/>
  <c r="W29" i="66"/>
  <c r="AB25" i="66" s="1"/>
  <c r="AL25" i="66" s="1"/>
  <c r="AW25" i="66" s="1"/>
  <c r="U62" i="66"/>
  <c r="AB56" i="66" s="1"/>
  <c r="AL56" i="66" s="1"/>
  <c r="AW56" i="66" s="1"/>
  <c r="AF68" i="66"/>
  <c r="AE68" i="66"/>
  <c r="AC68" i="66"/>
  <c r="AF70" i="66"/>
  <c r="AE70" i="66"/>
  <c r="AC70" i="66"/>
  <c r="AF67" i="66"/>
  <c r="AE67" i="66"/>
  <c r="AC67" i="66"/>
  <c r="AF69" i="66"/>
  <c r="AE69" i="66"/>
  <c r="AC69" i="66"/>
  <c r="AD57" i="66"/>
  <c r="AC57" i="66"/>
  <c r="AD59" i="66"/>
  <c r="AE59" i="66"/>
  <c r="AF56" i="66"/>
  <c r="AD56" i="66"/>
  <c r="AE56" i="66"/>
  <c r="AC56" i="66"/>
  <c r="AF58" i="66"/>
  <c r="AC58" i="66"/>
  <c r="AD46" i="66"/>
  <c r="AF48" i="66"/>
  <c r="AD48" i="66"/>
  <c r="AC48" i="66"/>
  <c r="AF45" i="66"/>
  <c r="AE45" i="66"/>
  <c r="AC45" i="66"/>
  <c r="AF47" i="66"/>
  <c r="AD47" i="66"/>
  <c r="AC47" i="66"/>
  <c r="AE35" i="66"/>
  <c r="AF37" i="66"/>
  <c r="AD37" i="66"/>
  <c r="AE37" i="66"/>
  <c r="AC37" i="66"/>
  <c r="AF34" i="66"/>
  <c r="AE34" i="66"/>
  <c r="AC34" i="66"/>
  <c r="AF36" i="66"/>
  <c r="AE36" i="66"/>
  <c r="AC36" i="66"/>
  <c r="AC24" i="66"/>
  <c r="AF24" i="66"/>
  <c r="AD24" i="66"/>
  <c r="AF26" i="66"/>
  <c r="AD26" i="66"/>
  <c r="AE26" i="66"/>
  <c r="AC26" i="66"/>
  <c r="AF25" i="66"/>
  <c r="AD25" i="66"/>
  <c r="AE25" i="66"/>
  <c r="AC25" i="66"/>
  <c r="AF23" i="66"/>
  <c r="AD23" i="66"/>
  <c r="AE12" i="66"/>
  <c r="AF12" i="66"/>
  <c r="AD12" i="66"/>
  <c r="AC12" i="66"/>
  <c r="AF15" i="66"/>
  <c r="AD15" i="66"/>
  <c r="AE15" i="66"/>
  <c r="AC15" i="66"/>
  <c r="AF13" i="66"/>
  <c r="AD13" i="66"/>
  <c r="AE13" i="66"/>
  <c r="AC13" i="66"/>
  <c r="AE14" i="66"/>
  <c r="AF14" i="66"/>
  <c r="AD14" i="66"/>
  <c r="AC14" i="66"/>
  <c r="AE56" i="1"/>
  <c r="AC56" i="1"/>
  <c r="AC59" i="1"/>
  <c r="AD57" i="1"/>
  <c r="AE58" i="1"/>
  <c r="AC58" i="1"/>
  <c r="AE45" i="1"/>
  <c r="AF45" i="1"/>
  <c r="AD45" i="1"/>
  <c r="AC45" i="1"/>
  <c r="AF48" i="1"/>
  <c r="AD48" i="1"/>
  <c r="AE48" i="1"/>
  <c r="AF46" i="1"/>
  <c r="AD46" i="1"/>
  <c r="AE46" i="1"/>
  <c r="AC46" i="1"/>
  <c r="AE47" i="1"/>
  <c r="AF47" i="1"/>
  <c r="AD47" i="1"/>
  <c r="AC47" i="1"/>
  <c r="AD34" i="1"/>
  <c r="AC34" i="1"/>
  <c r="AF37" i="1"/>
  <c r="AD35" i="1"/>
  <c r="AD36" i="1"/>
  <c r="AC23" i="1"/>
  <c r="AD25" i="1"/>
  <c r="AC25" i="1"/>
  <c r="L17" i="66"/>
  <c r="L16" i="66"/>
  <c r="L15" i="66"/>
  <c r="L14" i="66"/>
  <c r="L13" i="66"/>
  <c r="L12" i="66"/>
  <c r="H68" i="66"/>
  <c r="AI70" i="66" s="1"/>
  <c r="H67" i="66"/>
  <c r="AI68" i="66" s="1"/>
  <c r="C68" i="66"/>
  <c r="AI69" i="66" s="1"/>
  <c r="C67" i="66"/>
  <c r="AI67" i="66" s="1"/>
  <c r="H57" i="66"/>
  <c r="AI59" i="66" s="1"/>
  <c r="H56" i="66"/>
  <c r="AI57" i="66" s="1"/>
  <c r="C57" i="66"/>
  <c r="AI58" i="66" s="1"/>
  <c r="C56" i="66"/>
  <c r="AI56" i="66" s="1"/>
  <c r="H46" i="66"/>
  <c r="AI48" i="66" s="1"/>
  <c r="H45" i="66"/>
  <c r="AI46" i="66" s="1"/>
  <c r="C46" i="66"/>
  <c r="AI47" i="66" s="1"/>
  <c r="C45" i="66"/>
  <c r="AI45" i="66" s="1"/>
  <c r="H35" i="66"/>
  <c r="AI37" i="66" s="1"/>
  <c r="H34" i="66"/>
  <c r="AI35" i="66" s="1"/>
  <c r="C35" i="66"/>
  <c r="AI36" i="66" s="1"/>
  <c r="C34" i="66"/>
  <c r="AI34" i="66" s="1"/>
  <c r="H24" i="66"/>
  <c r="AI26" i="66" s="1"/>
  <c r="H23" i="66"/>
  <c r="AI24" i="66" s="1"/>
  <c r="C24" i="66"/>
  <c r="AI25" i="66" s="1"/>
  <c r="C23" i="66"/>
  <c r="AI23" i="66" s="1"/>
  <c r="H13" i="66"/>
  <c r="AI15" i="66" s="1"/>
  <c r="H12" i="66"/>
  <c r="AI13" i="66" s="1"/>
  <c r="C13" i="66"/>
  <c r="AI14" i="66" s="1"/>
  <c r="C12" i="66"/>
  <c r="AI12" i="66" s="1"/>
  <c r="AD58" i="1" l="1"/>
  <c r="AE57" i="1"/>
  <c r="AF59" i="1"/>
  <c r="AM58" i="1"/>
  <c r="AG58" i="1" s="1"/>
  <c r="AP56" i="1" s="1"/>
  <c r="AM47" i="1"/>
  <c r="AG47" i="1" s="1"/>
  <c r="AC35" i="1"/>
  <c r="AF26" i="1"/>
  <c r="AF23" i="1"/>
  <c r="AF25" i="1"/>
  <c r="AQ71" i="278"/>
  <c r="AR70" i="278" s="1"/>
  <c r="AS59" i="278"/>
  <c r="AS47" i="278"/>
  <c r="AS12" i="278"/>
  <c r="AR17" i="278"/>
  <c r="C18" i="278" s="1"/>
  <c r="AR50" i="278"/>
  <c r="C51" i="278" s="1"/>
  <c r="AR28" i="278"/>
  <c r="C29" i="278" s="1"/>
  <c r="AS13" i="278"/>
  <c r="AS46" i="278"/>
  <c r="AS14" i="278"/>
  <c r="AH69" i="278"/>
  <c r="AP68" i="278"/>
  <c r="AH67" i="278"/>
  <c r="AP70" i="278"/>
  <c r="AH68" i="278"/>
  <c r="AG72" i="278"/>
  <c r="AP67" i="278"/>
  <c r="AP71" i="278" s="1"/>
  <c r="AR69" i="278" s="1"/>
  <c r="AR61" i="278"/>
  <c r="C62" i="278" s="1"/>
  <c r="AS56" i="278"/>
  <c r="AS37" i="278"/>
  <c r="AS45" i="278"/>
  <c r="AS35" i="278"/>
  <c r="AS23" i="278"/>
  <c r="AS24" i="278"/>
  <c r="AS57" i="278"/>
  <c r="AH58" i="267"/>
  <c r="AP57" i="267"/>
  <c r="AH57" i="267"/>
  <c r="AH59" i="267"/>
  <c r="AG61" i="267"/>
  <c r="AP56" i="267"/>
  <c r="AH56" i="267"/>
  <c r="AP59" i="267"/>
  <c r="AH48" i="267"/>
  <c r="AG50" i="267"/>
  <c r="AH47" i="267"/>
  <c r="AQ47" i="267"/>
  <c r="AH45" i="267"/>
  <c r="AQ46" i="267"/>
  <c r="AQ45" i="267"/>
  <c r="AH46" i="267"/>
  <c r="AP38" i="267"/>
  <c r="AR36" i="267" s="1"/>
  <c r="AH14" i="267"/>
  <c r="AH15" i="267"/>
  <c r="AH12" i="267"/>
  <c r="AP12" i="267"/>
  <c r="AP13" i="267"/>
  <c r="AH13" i="267"/>
  <c r="AG17" i="267"/>
  <c r="AP15" i="267"/>
  <c r="AN27" i="267"/>
  <c r="AR23" i="267" s="1"/>
  <c r="AQ71" i="267"/>
  <c r="AR70" i="267" s="1"/>
  <c r="AR72" i="267" s="1"/>
  <c r="C73" i="267" s="1"/>
  <c r="AS37" i="267"/>
  <c r="AS34" i="267"/>
  <c r="AR39" i="267"/>
  <c r="C40" i="267" s="1"/>
  <c r="AS68" i="267"/>
  <c r="AS34" i="284"/>
  <c r="AR39" i="284"/>
  <c r="C40" i="284" s="1"/>
  <c r="AR17" i="284"/>
  <c r="C18" i="284" s="1"/>
  <c r="AS12" i="284"/>
  <c r="AS26" i="284"/>
  <c r="AS47" i="284"/>
  <c r="AS36" i="284"/>
  <c r="AS68" i="284"/>
  <c r="AS37" i="284"/>
  <c r="AS57" i="284"/>
  <c r="AS45" i="284"/>
  <c r="AS23" i="284"/>
  <c r="AS13" i="284"/>
  <c r="AS59" i="284"/>
  <c r="AS69" i="284"/>
  <c r="AS46" i="284"/>
  <c r="AS25" i="284"/>
  <c r="AR72" i="284"/>
  <c r="C73" i="284" s="1"/>
  <c r="AR50" i="284"/>
  <c r="C51" i="284" s="1"/>
  <c r="AS35" i="284"/>
  <c r="AR28" i="284"/>
  <c r="C29" i="284" s="1"/>
  <c r="AS14" i="284"/>
  <c r="AH48" i="250"/>
  <c r="AQ46" i="250"/>
  <c r="AQ45" i="250"/>
  <c r="AH46" i="250"/>
  <c r="AQ47" i="250"/>
  <c r="AR61" i="250"/>
  <c r="AS56" i="250"/>
  <c r="AN27" i="250"/>
  <c r="AR23" i="250" s="1"/>
  <c r="AS57" i="250"/>
  <c r="AN49" i="250"/>
  <c r="AR45" i="250" s="1"/>
  <c r="AQ27" i="250"/>
  <c r="AR26" i="250" s="1"/>
  <c r="AS26" i="250" s="1"/>
  <c r="AQ16" i="250"/>
  <c r="AR15" i="250" s="1"/>
  <c r="AQ71" i="250"/>
  <c r="AR70" i="250" s="1"/>
  <c r="AH69" i="250"/>
  <c r="AP68" i="250"/>
  <c r="AP67" i="250"/>
  <c r="AH68" i="250"/>
  <c r="AP70" i="250"/>
  <c r="AH67" i="250"/>
  <c r="AR39" i="250"/>
  <c r="AS34" i="250"/>
  <c r="AS12" i="250"/>
  <c r="AR17" i="250"/>
  <c r="AS58" i="250"/>
  <c r="AS35" i="250"/>
  <c r="AS13" i="250"/>
  <c r="AQ49" i="271"/>
  <c r="AR48" i="271" s="1"/>
  <c r="AR39" i="271"/>
  <c r="C40" i="271" s="1"/>
  <c r="AS34" i="271"/>
  <c r="AS23" i="271"/>
  <c r="AS25" i="271"/>
  <c r="AH70" i="271"/>
  <c r="AQ68" i="271"/>
  <c r="AQ67" i="271"/>
  <c r="AQ69" i="271"/>
  <c r="AN71" i="271"/>
  <c r="AR67" i="271" s="1"/>
  <c r="AS35" i="271"/>
  <c r="AQ27" i="271"/>
  <c r="AR26" i="271" s="1"/>
  <c r="AS26" i="271" s="1"/>
  <c r="AO49" i="271"/>
  <c r="AR46" i="271" s="1"/>
  <c r="AS46" i="271" s="1"/>
  <c r="AS24" i="271"/>
  <c r="AH69" i="271"/>
  <c r="AP70" i="271"/>
  <c r="AP68" i="271"/>
  <c r="AP67" i="271"/>
  <c r="AH68" i="271"/>
  <c r="AR50" i="271"/>
  <c r="C51" i="271" s="1"/>
  <c r="AP49" i="271"/>
  <c r="AR47" i="271" s="1"/>
  <c r="AS37" i="271"/>
  <c r="AS36" i="271"/>
  <c r="AR17" i="271"/>
  <c r="C18" i="271" s="1"/>
  <c r="AS12" i="271"/>
  <c r="AG72" i="271"/>
  <c r="AS57" i="271"/>
  <c r="AR61" i="271"/>
  <c r="C62" i="271" s="1"/>
  <c r="AS14" i="271"/>
  <c r="AS59" i="272"/>
  <c r="AS12" i="272"/>
  <c r="AR17" i="272"/>
  <c r="C18" i="272" s="1"/>
  <c r="AS34" i="272"/>
  <c r="AS58" i="272"/>
  <c r="AH69" i="272"/>
  <c r="AG72" i="272"/>
  <c r="AP70" i="272"/>
  <c r="AH68" i="272"/>
  <c r="AP68" i="272"/>
  <c r="AH67" i="272"/>
  <c r="AP67" i="272"/>
  <c r="AP71" i="272" s="1"/>
  <c r="AR69" i="272" s="1"/>
  <c r="AS48" i="272"/>
  <c r="AS45" i="272"/>
  <c r="AR28" i="272"/>
  <c r="C29" i="272" s="1"/>
  <c r="AS24" i="272"/>
  <c r="AS56" i="272"/>
  <c r="AR61" i="272"/>
  <c r="C62" i="272" s="1"/>
  <c r="AR39" i="272"/>
  <c r="C40" i="272" s="1"/>
  <c r="AS36" i="272"/>
  <c r="AH70" i="272"/>
  <c r="AQ69" i="272"/>
  <c r="AQ68" i="272"/>
  <c r="AQ67" i="272"/>
  <c r="AS57" i="272"/>
  <c r="AR50" i="272"/>
  <c r="C51" i="272" s="1"/>
  <c r="AS23" i="272"/>
  <c r="AS13" i="272"/>
  <c r="AS46" i="272"/>
  <c r="AS14" i="272"/>
  <c r="AQ71" i="277"/>
  <c r="AR70" i="277" s="1"/>
  <c r="AH48" i="277"/>
  <c r="AG50" i="277"/>
  <c r="AH47" i="277"/>
  <c r="AQ46" i="277"/>
  <c r="AQ45" i="277"/>
  <c r="AH45" i="277"/>
  <c r="AQ47" i="277"/>
  <c r="AH46" i="277"/>
  <c r="AH14" i="277"/>
  <c r="AH13" i="277"/>
  <c r="AH12" i="277"/>
  <c r="AP12" i="277"/>
  <c r="AP13" i="277"/>
  <c r="AH15" i="277"/>
  <c r="AG17" i="277"/>
  <c r="AP15" i="277"/>
  <c r="AN27" i="277"/>
  <c r="AR23" i="277" s="1"/>
  <c r="AH69" i="277"/>
  <c r="AP68" i="277"/>
  <c r="AP67" i="277"/>
  <c r="AP71" i="277" s="1"/>
  <c r="AR69" i="277" s="1"/>
  <c r="AS69" i="277" s="1"/>
  <c r="AP70" i="277"/>
  <c r="AH68" i="277"/>
  <c r="AH70" i="277"/>
  <c r="AH58" i="277"/>
  <c r="AP57" i="277"/>
  <c r="AH57" i="277"/>
  <c r="AH59" i="277"/>
  <c r="AG61" i="277"/>
  <c r="AP59" i="277"/>
  <c r="AH56" i="277"/>
  <c r="AP56" i="277"/>
  <c r="AP60" i="277" s="1"/>
  <c r="AR58" i="277" s="1"/>
  <c r="AS58" i="277" s="1"/>
  <c r="AP38" i="277"/>
  <c r="AR36" i="277" s="1"/>
  <c r="AS36" i="277" s="1"/>
  <c r="AS59" i="277"/>
  <c r="AH67" i="277"/>
  <c r="AS57" i="277"/>
  <c r="AS35" i="277"/>
  <c r="AS68" i="277"/>
  <c r="AR50" i="287"/>
  <c r="C51" i="287" s="1"/>
  <c r="AS45" i="287"/>
  <c r="AN27" i="287"/>
  <c r="AR23" i="287" s="1"/>
  <c r="AS59" i="287"/>
  <c r="AS37" i="287"/>
  <c r="AS15" i="287"/>
  <c r="AS12" i="287"/>
  <c r="AS14" i="287"/>
  <c r="AH69" i="287"/>
  <c r="AP70" i="287"/>
  <c r="AP67" i="287"/>
  <c r="AH68" i="287"/>
  <c r="AP68" i="287"/>
  <c r="AR61" i="287"/>
  <c r="C62" i="287" s="1"/>
  <c r="AS56" i="287"/>
  <c r="AS34" i="287"/>
  <c r="AR39" i="287"/>
  <c r="C40" i="287" s="1"/>
  <c r="AH70" i="287"/>
  <c r="AS48" i="287"/>
  <c r="AS26" i="287"/>
  <c r="AR17" i="287"/>
  <c r="C18" i="287" s="1"/>
  <c r="AS46" i="287"/>
  <c r="AH70" i="269"/>
  <c r="AQ69" i="269"/>
  <c r="AQ68" i="269"/>
  <c r="AQ67" i="269"/>
  <c r="AS24" i="269"/>
  <c r="AS25" i="269"/>
  <c r="AS57" i="269"/>
  <c r="AS45" i="269"/>
  <c r="AR50" i="269"/>
  <c r="C51" i="269" s="1"/>
  <c r="AS23" i="269"/>
  <c r="AR28" i="269"/>
  <c r="C29" i="269" s="1"/>
  <c r="AS12" i="269"/>
  <c r="AS58" i="269"/>
  <c r="AH69" i="269"/>
  <c r="AP68" i="269"/>
  <c r="AP70" i="269"/>
  <c r="AH68" i="269"/>
  <c r="AP67" i="269"/>
  <c r="AS46" i="269"/>
  <c r="AS47" i="269"/>
  <c r="AN71" i="269"/>
  <c r="AR67" i="269" s="1"/>
  <c r="AG72" i="269"/>
  <c r="AS56" i="269"/>
  <c r="AS13" i="269"/>
  <c r="AS59" i="269"/>
  <c r="AS15" i="269"/>
  <c r="AS14" i="269"/>
  <c r="AS34" i="268"/>
  <c r="AR39" i="268"/>
  <c r="C40" i="268" s="1"/>
  <c r="AS35" i="268"/>
  <c r="AH69" i="268"/>
  <c r="AH67" i="268"/>
  <c r="AP70" i="268"/>
  <c r="AG72" i="268"/>
  <c r="AP67" i="268"/>
  <c r="AH68" i="268"/>
  <c r="AP68" i="268"/>
  <c r="AR61" i="268"/>
  <c r="C62" i="268" s="1"/>
  <c r="AR50" i="268"/>
  <c r="C51" i="268" s="1"/>
  <c r="AS46" i="268"/>
  <c r="AS48" i="268"/>
  <c r="AS37" i="268"/>
  <c r="AH70" i="268"/>
  <c r="AQ69" i="268"/>
  <c r="AQ68" i="268"/>
  <c r="AQ67" i="268"/>
  <c r="AQ71" i="268" s="1"/>
  <c r="AR70" i="268" s="1"/>
  <c r="AS59" i="268"/>
  <c r="AS56" i="268"/>
  <c r="AS15" i="268"/>
  <c r="AS45" i="268"/>
  <c r="AN27" i="268"/>
  <c r="AR23" i="268" s="1"/>
  <c r="AS14" i="268"/>
  <c r="AS57" i="268"/>
  <c r="AH36" i="285"/>
  <c r="AP35" i="285"/>
  <c r="AH35" i="285"/>
  <c r="AH70" i="285"/>
  <c r="AQ68" i="285"/>
  <c r="AQ67" i="285"/>
  <c r="AH68" i="285"/>
  <c r="AQ69" i="285"/>
  <c r="AP38" i="285"/>
  <c r="AR36" i="285" s="1"/>
  <c r="AH14" i="285"/>
  <c r="AP13" i="285"/>
  <c r="AH13" i="285"/>
  <c r="AH12" i="285"/>
  <c r="AP12" i="285"/>
  <c r="AH15" i="285"/>
  <c r="AG17" i="285"/>
  <c r="AP15" i="285"/>
  <c r="AS37" i="285"/>
  <c r="AH67" i="285"/>
  <c r="AN27" i="285"/>
  <c r="AR23" i="285" s="1"/>
  <c r="AH58" i="285"/>
  <c r="AP57" i="285"/>
  <c r="AH57" i="285"/>
  <c r="AH56" i="285"/>
  <c r="AP59" i="285"/>
  <c r="AH59" i="285"/>
  <c r="AG61" i="285"/>
  <c r="AP56" i="285"/>
  <c r="AH48" i="285"/>
  <c r="AG50" i="285"/>
  <c r="AQ46" i="285"/>
  <c r="AQ45" i="285"/>
  <c r="AH46" i="285"/>
  <c r="AH45" i="285"/>
  <c r="AH47" i="285"/>
  <c r="AQ47" i="285"/>
  <c r="AQ27" i="285"/>
  <c r="AR26" i="285" s="1"/>
  <c r="AS26" i="285" s="1"/>
  <c r="AG72" i="285"/>
  <c r="AP67" i="265"/>
  <c r="AP70" i="265"/>
  <c r="AP68" i="265"/>
  <c r="AS37" i="275"/>
  <c r="AN49" i="275"/>
  <c r="AR45" i="275" s="1"/>
  <c r="AS25" i="275"/>
  <c r="AH70" i="275"/>
  <c r="AQ68" i="275"/>
  <c r="AQ67" i="275"/>
  <c r="AQ69" i="275"/>
  <c r="AH68" i="275"/>
  <c r="AS12" i="275"/>
  <c r="AR17" i="275"/>
  <c r="C18" i="275" s="1"/>
  <c r="AS26" i="275"/>
  <c r="AS13" i="275"/>
  <c r="AR39" i="275"/>
  <c r="C40" i="275" s="1"/>
  <c r="AS34" i="275"/>
  <c r="AS35" i="275"/>
  <c r="AS23" i="275"/>
  <c r="AR28" i="275"/>
  <c r="C29" i="275" s="1"/>
  <c r="AS15" i="275"/>
  <c r="AH69" i="275"/>
  <c r="AS56" i="275"/>
  <c r="AR61" i="275"/>
  <c r="C62" i="275" s="1"/>
  <c r="AS57" i="275"/>
  <c r="AQ49" i="275"/>
  <c r="AR48" i="275" s="1"/>
  <c r="AS48" i="275" s="1"/>
  <c r="AS58" i="275"/>
  <c r="AS36" i="275"/>
  <c r="AS34" i="286"/>
  <c r="AR39" i="286"/>
  <c r="C40" i="286" s="1"/>
  <c r="AS48" i="286"/>
  <c r="AS35" i="286"/>
  <c r="AN27" i="286"/>
  <c r="AR23" i="286" s="1"/>
  <c r="AS14" i="286"/>
  <c r="AS12" i="286"/>
  <c r="AS37" i="286"/>
  <c r="AN71" i="286"/>
  <c r="AR67" i="286" s="1"/>
  <c r="AS69" i="286" s="1"/>
  <c r="AS47" i="286"/>
  <c r="AS45" i="286"/>
  <c r="AR50" i="286"/>
  <c r="C51" i="286" s="1"/>
  <c r="AS36" i="286"/>
  <c r="AR17" i="286"/>
  <c r="C18" i="286" s="1"/>
  <c r="AH70" i="270"/>
  <c r="AQ67" i="270"/>
  <c r="AQ69" i="270"/>
  <c r="AQ68" i="270"/>
  <c r="AS57" i="270"/>
  <c r="AS56" i="270"/>
  <c r="AR61" i="270"/>
  <c r="C62" i="270" s="1"/>
  <c r="AQ49" i="270"/>
  <c r="AR48" i="270" s="1"/>
  <c r="AS48" i="270" s="1"/>
  <c r="AQ27" i="270"/>
  <c r="AR26" i="270" s="1"/>
  <c r="AS26" i="270" s="1"/>
  <c r="AS58" i="270"/>
  <c r="AS13" i="270"/>
  <c r="AS14" i="270"/>
  <c r="AH69" i="270"/>
  <c r="AP68" i="270"/>
  <c r="AP67" i="270"/>
  <c r="AH68" i="270"/>
  <c r="AP70" i="270"/>
  <c r="AS46" i="270"/>
  <c r="AN71" i="270"/>
  <c r="AR67" i="270" s="1"/>
  <c r="AG72" i="270"/>
  <c r="AS47" i="270"/>
  <c r="AS45" i="270"/>
  <c r="AR50" i="270"/>
  <c r="C51" i="270" s="1"/>
  <c r="AS23" i="270"/>
  <c r="AR28" i="270"/>
  <c r="C29" i="270" s="1"/>
  <c r="AS12" i="270"/>
  <c r="AS15" i="270"/>
  <c r="AS24" i="270"/>
  <c r="AH69" i="294"/>
  <c r="AP70" i="294"/>
  <c r="AP68" i="294"/>
  <c r="AP67" i="294"/>
  <c r="AH68" i="294"/>
  <c r="AS36" i="294"/>
  <c r="AN27" i="294"/>
  <c r="AR23" i="294" s="1"/>
  <c r="AS56" i="294"/>
  <c r="AR61" i="294"/>
  <c r="C62" i="294" s="1"/>
  <c r="AR39" i="294"/>
  <c r="C40" i="294" s="1"/>
  <c r="AS34" i="294"/>
  <c r="AN71" i="294"/>
  <c r="AR67" i="294" s="1"/>
  <c r="AH67" i="294"/>
  <c r="AS48" i="294"/>
  <c r="AQ27" i="294"/>
  <c r="AR26" i="294" s="1"/>
  <c r="AS26" i="294" s="1"/>
  <c r="AS58" i="294"/>
  <c r="AH70" i="294"/>
  <c r="AQ68" i="294"/>
  <c r="AQ67" i="294"/>
  <c r="AQ71" i="294" s="1"/>
  <c r="AR70" i="294" s="1"/>
  <c r="AQ69" i="294"/>
  <c r="AS45" i="294"/>
  <c r="AR50" i="294"/>
  <c r="C51" i="294" s="1"/>
  <c r="AS25" i="294"/>
  <c r="AS59" i="294"/>
  <c r="AS37" i="294"/>
  <c r="AR17" i="294"/>
  <c r="C18" i="294" s="1"/>
  <c r="AS12" i="294"/>
  <c r="AG72" i="294"/>
  <c r="AS46" i="294"/>
  <c r="AS23" i="297"/>
  <c r="AR28" i="297"/>
  <c r="C29" i="297" s="1"/>
  <c r="AS59" i="297"/>
  <c r="AS25" i="297"/>
  <c r="AS57" i="297"/>
  <c r="AQ71" i="297"/>
  <c r="AR70" i="297" s="1"/>
  <c r="AS70" i="297" s="1"/>
  <c r="AS37" i="297"/>
  <c r="AS48" i="297"/>
  <c r="AS56" i="297"/>
  <c r="AR39" i="297"/>
  <c r="C40" i="297" s="1"/>
  <c r="AS34" i="297"/>
  <c r="AS67" i="297"/>
  <c r="AS45" i="297"/>
  <c r="AR50" i="297"/>
  <c r="C51" i="297" s="1"/>
  <c r="AR61" i="297"/>
  <c r="C62" i="297" s="1"/>
  <c r="AS24" i="297"/>
  <c r="AS46" i="297"/>
  <c r="AS25" i="264"/>
  <c r="AH70" i="296"/>
  <c r="AQ67" i="296"/>
  <c r="AQ69" i="296"/>
  <c r="AQ68" i="296"/>
  <c r="AG72" i="296"/>
  <c r="AS12" i="296"/>
  <c r="AS13" i="296"/>
  <c r="AS34" i="296"/>
  <c r="AR39" i="296"/>
  <c r="C40" i="296" s="1"/>
  <c r="AS23" i="296"/>
  <c r="AR28" i="296"/>
  <c r="C29" i="296" s="1"/>
  <c r="AS56" i="296"/>
  <c r="AR61" i="296"/>
  <c r="C62" i="296" s="1"/>
  <c r="AR17" i="296"/>
  <c r="C18" i="296" s="1"/>
  <c r="AH67" i="296"/>
  <c r="AS57" i="296"/>
  <c r="AH69" i="296"/>
  <c r="AP68" i="296"/>
  <c r="AP70" i="296"/>
  <c r="AH68" i="296"/>
  <c r="AP67" i="296"/>
  <c r="AP71" i="296" s="1"/>
  <c r="AR69" i="296" s="1"/>
  <c r="AS37" i="296"/>
  <c r="AN49" i="296"/>
  <c r="AR45" i="296" s="1"/>
  <c r="AS36" i="296"/>
  <c r="AS59" i="296"/>
  <c r="AS58" i="296"/>
  <c r="AS24" i="296"/>
  <c r="AS14" i="279"/>
  <c r="AS58" i="279"/>
  <c r="AS34" i="279"/>
  <c r="AR39" i="279"/>
  <c r="C40" i="279" s="1"/>
  <c r="AR28" i="279"/>
  <c r="C29" i="279" s="1"/>
  <c r="AS23" i="279"/>
  <c r="AS25" i="279"/>
  <c r="AS45" i="279"/>
  <c r="AS35" i="279"/>
  <c r="AS24" i="279"/>
  <c r="AS56" i="279"/>
  <c r="AR61" i="279"/>
  <c r="C62" i="279" s="1"/>
  <c r="AR17" i="279"/>
  <c r="C18" i="279" s="1"/>
  <c r="AS12" i="279"/>
  <c r="AS48" i="279"/>
  <c r="AP71" i="279"/>
  <c r="AR69" i="279" s="1"/>
  <c r="AQ71" i="279"/>
  <c r="AR70" i="279" s="1"/>
  <c r="AS37" i="279"/>
  <c r="AS15" i="279"/>
  <c r="AR50" i="279"/>
  <c r="C51" i="279" s="1"/>
  <c r="AS46" i="279"/>
  <c r="AS13" i="279"/>
  <c r="AS57" i="279"/>
  <c r="AH70" i="298"/>
  <c r="AQ69" i="298"/>
  <c r="AQ68" i="298"/>
  <c r="AQ67" i="298"/>
  <c r="AG72" i="298"/>
  <c r="AR50" i="298"/>
  <c r="C51" i="298" s="1"/>
  <c r="AS59" i="298"/>
  <c r="AQ49" i="298"/>
  <c r="AR48" i="298" s="1"/>
  <c r="AS48" i="298" s="1"/>
  <c r="AQ27" i="298"/>
  <c r="AR26" i="298" s="1"/>
  <c r="AS26" i="298" s="1"/>
  <c r="AS24" i="298"/>
  <c r="AH69" i="298"/>
  <c r="AP68" i="298"/>
  <c r="AP70" i="298"/>
  <c r="AP67" i="298"/>
  <c r="AP71" i="298" s="1"/>
  <c r="AR69" i="298" s="1"/>
  <c r="AH68" i="298"/>
  <c r="AH67" i="298"/>
  <c r="AS56" i="298"/>
  <c r="AR61" i="298"/>
  <c r="C62" i="298" s="1"/>
  <c r="AS12" i="298"/>
  <c r="AR17" i="298"/>
  <c r="C18" i="298" s="1"/>
  <c r="AS14" i="298"/>
  <c r="AS46" i="298"/>
  <c r="AS46" i="276"/>
  <c r="AH70" i="276"/>
  <c r="AQ67" i="276"/>
  <c r="AQ69" i="276"/>
  <c r="AQ68" i="276"/>
  <c r="AQ16" i="276"/>
  <c r="AR15" i="276" s="1"/>
  <c r="AR39" i="276"/>
  <c r="C40" i="276" s="1"/>
  <c r="AS34" i="276"/>
  <c r="AS26" i="276"/>
  <c r="AS37" i="276"/>
  <c r="AN16" i="276"/>
  <c r="AR12" i="276" s="1"/>
  <c r="AS14" i="276" s="1"/>
  <c r="AS47" i="276"/>
  <c r="AH69" i="276"/>
  <c r="AP68" i="276"/>
  <c r="AP67" i="276"/>
  <c r="AP71" i="276" s="1"/>
  <c r="AR69" i="276" s="1"/>
  <c r="AH67" i="276"/>
  <c r="AH68" i="276"/>
  <c r="AP70" i="276"/>
  <c r="AG72" i="276"/>
  <c r="AR50" i="276"/>
  <c r="C51" i="276" s="1"/>
  <c r="AS45" i="276"/>
  <c r="AS35" i="276"/>
  <c r="AH69" i="289"/>
  <c r="AH67" i="289"/>
  <c r="AP70" i="289"/>
  <c r="AP68" i="289"/>
  <c r="AG72" i="289"/>
  <c r="AP67" i="289"/>
  <c r="AP71" i="289" s="1"/>
  <c r="AR69" i="289" s="1"/>
  <c r="AH68" i="289"/>
  <c r="AR17" i="289"/>
  <c r="C18" i="289" s="1"/>
  <c r="AS12" i="289"/>
  <c r="AH70" i="289"/>
  <c r="AS37" i="289"/>
  <c r="AR50" i="289"/>
  <c r="C51" i="289" s="1"/>
  <c r="AS45" i="289"/>
  <c r="AR61" i="289"/>
  <c r="C62" i="289" s="1"/>
  <c r="AS48" i="289"/>
  <c r="AS46" i="289"/>
  <c r="AS14" i="289"/>
  <c r="AS59" i="289"/>
  <c r="AS25" i="289"/>
  <c r="AR28" i="289"/>
  <c r="C29" i="289" s="1"/>
  <c r="AS13" i="289"/>
  <c r="AR39" i="289"/>
  <c r="C40" i="289" s="1"/>
  <c r="AS34" i="289"/>
  <c r="AS56" i="289"/>
  <c r="AS24" i="289"/>
  <c r="AS57" i="289"/>
  <c r="AH70" i="266"/>
  <c r="AQ68" i="266"/>
  <c r="AQ67" i="266"/>
  <c r="AQ71" i="266" s="1"/>
  <c r="AR70" i="266" s="1"/>
  <c r="AQ69" i="266"/>
  <c r="AH68" i="266"/>
  <c r="AH59" i="266"/>
  <c r="AG61" i="266"/>
  <c r="AH58" i="266"/>
  <c r="AQ57" i="266"/>
  <c r="AQ56" i="266"/>
  <c r="AH57" i="266"/>
  <c r="AH56" i="266"/>
  <c r="AQ58" i="266"/>
  <c r="AQ38" i="266"/>
  <c r="AR37" i="266" s="1"/>
  <c r="AG72" i="266"/>
  <c r="AH69" i="266"/>
  <c r="AN38" i="266"/>
  <c r="AR34" i="266" s="1"/>
  <c r="AS36" i="266" s="1"/>
  <c r="AH25" i="266"/>
  <c r="AH26" i="266"/>
  <c r="AH23" i="266"/>
  <c r="AP26" i="266"/>
  <c r="AH24" i="266"/>
  <c r="AG28" i="266"/>
  <c r="AP23" i="266"/>
  <c r="AP24" i="266"/>
  <c r="AP71" i="266"/>
  <c r="AR69" i="266" s="1"/>
  <c r="AS69" i="266" s="1"/>
  <c r="AP49" i="266"/>
  <c r="AR47" i="266" s="1"/>
  <c r="AS47" i="266" s="1"/>
  <c r="AH15" i="266"/>
  <c r="AH12" i="266"/>
  <c r="AH14" i="266"/>
  <c r="AQ14" i="266"/>
  <c r="AQ13" i="266"/>
  <c r="AH13" i="266"/>
  <c r="AG17" i="266"/>
  <c r="AQ12" i="266"/>
  <c r="AQ16" i="266" s="1"/>
  <c r="AR15" i="266" s="1"/>
  <c r="AS15" i="266" s="1"/>
  <c r="AS14" i="282"/>
  <c r="AH70" i="282"/>
  <c r="AQ69" i="282"/>
  <c r="AQ68" i="282"/>
  <c r="AQ67" i="282"/>
  <c r="AH68" i="282"/>
  <c r="AS15" i="282"/>
  <c r="AN71" i="282"/>
  <c r="AR67" i="282" s="1"/>
  <c r="AH67" i="282"/>
  <c r="AS56" i="282"/>
  <c r="AN27" i="282"/>
  <c r="AR23" i="282" s="1"/>
  <c r="AS26" i="282" s="1"/>
  <c r="AS59" i="282"/>
  <c r="AS25" i="282"/>
  <c r="AS35" i="282"/>
  <c r="AR39" i="282"/>
  <c r="C40" i="282" s="1"/>
  <c r="AS34" i="282"/>
  <c r="AR17" i="282"/>
  <c r="C18" i="282" s="1"/>
  <c r="AS12" i="282"/>
  <c r="AG72" i="282"/>
  <c r="AQ49" i="282"/>
  <c r="AR48" i="282" s="1"/>
  <c r="AS48" i="282" s="1"/>
  <c r="AR61" i="282"/>
  <c r="C62" i="282" s="1"/>
  <c r="AH70" i="274"/>
  <c r="AQ69" i="274"/>
  <c r="AQ68" i="274"/>
  <c r="AQ67" i="274"/>
  <c r="AQ71" i="274" s="1"/>
  <c r="AR70" i="274" s="1"/>
  <c r="AS70" i="274" s="1"/>
  <c r="AG72" i="274"/>
  <c r="AQ16" i="274"/>
  <c r="AR15" i="274" s="1"/>
  <c r="AH68" i="274"/>
  <c r="AH67" i="274"/>
  <c r="AR28" i="274"/>
  <c r="C29" i="274" s="1"/>
  <c r="AS23" i="274"/>
  <c r="AS47" i="274"/>
  <c r="AS24" i="274"/>
  <c r="AS25" i="274"/>
  <c r="AS48" i="274"/>
  <c r="AS68" i="274"/>
  <c r="AS45" i="274"/>
  <c r="AS69" i="274"/>
  <c r="AQ60" i="274"/>
  <c r="AR59" i="274" s="1"/>
  <c r="AS35" i="274"/>
  <c r="AN60" i="274"/>
  <c r="AR56" i="274" s="1"/>
  <c r="AS34" i="274"/>
  <c r="AR39" i="274"/>
  <c r="C40" i="274" s="1"/>
  <c r="AH69" i="274"/>
  <c r="AS26" i="274"/>
  <c r="AR72" i="274"/>
  <c r="C73" i="274" s="1"/>
  <c r="AR50" i="274"/>
  <c r="C51" i="274" s="1"/>
  <c r="AS36" i="274"/>
  <c r="AH15" i="280"/>
  <c r="AH14" i="280"/>
  <c r="AG17" i="280"/>
  <c r="AH13" i="280"/>
  <c r="AQ14" i="280"/>
  <c r="AH12" i="280"/>
  <c r="AQ13" i="280"/>
  <c r="AQ12" i="280"/>
  <c r="AQ16" i="280" s="1"/>
  <c r="AR15" i="280" s="1"/>
  <c r="AH70" i="280"/>
  <c r="AG72" i="280"/>
  <c r="AH68" i="280"/>
  <c r="AQ67" i="280"/>
  <c r="AH67" i="280"/>
  <c r="AQ69" i="280"/>
  <c r="AQ68" i="280"/>
  <c r="AS14" i="280"/>
  <c r="AH25" i="280"/>
  <c r="AP24" i="280"/>
  <c r="AG28" i="280"/>
  <c r="AP26" i="280"/>
  <c r="AH26" i="280"/>
  <c r="AH23" i="280"/>
  <c r="AH24" i="280"/>
  <c r="AP23" i="280"/>
  <c r="AP27" i="280" s="1"/>
  <c r="AR25" i="280" s="1"/>
  <c r="AN60" i="280"/>
  <c r="AR56" i="280" s="1"/>
  <c r="AS12" i="280"/>
  <c r="AR17" i="280"/>
  <c r="C18" i="280" s="1"/>
  <c r="AQ60" i="280"/>
  <c r="AR59" i="280" s="1"/>
  <c r="AS59" i="280" s="1"/>
  <c r="AQ38" i="280"/>
  <c r="AR37" i="280" s="1"/>
  <c r="AS37" i="280" s="1"/>
  <c r="AS35" i="280"/>
  <c r="AS26" i="264"/>
  <c r="AS48" i="263"/>
  <c r="AS26" i="263"/>
  <c r="AR39" i="258"/>
  <c r="AS59" i="258"/>
  <c r="AS13" i="258"/>
  <c r="AS26" i="265"/>
  <c r="AS46" i="265"/>
  <c r="AG72" i="265"/>
  <c r="AH15" i="265"/>
  <c r="AH14" i="265"/>
  <c r="AH13" i="265"/>
  <c r="AD69" i="66"/>
  <c r="AD67" i="66"/>
  <c r="AD70" i="66"/>
  <c r="AE58" i="66"/>
  <c r="AF59" i="66"/>
  <c r="AF35" i="66"/>
  <c r="AF24" i="1"/>
  <c r="AC57" i="1"/>
  <c r="AN57" i="1"/>
  <c r="AC36" i="1"/>
  <c r="AE36" i="1"/>
  <c r="AE35" i="1"/>
  <c r="AC37" i="1"/>
  <c r="AG23" i="1"/>
  <c r="AN25" i="1" s="1"/>
  <c r="AD45" i="66"/>
  <c r="AD34" i="66"/>
  <c r="AC35" i="66"/>
  <c r="AG24" i="66"/>
  <c r="AO26" i="66" s="1"/>
  <c r="AS15" i="264"/>
  <c r="AS57" i="264"/>
  <c r="AS59" i="264"/>
  <c r="AH69" i="264"/>
  <c r="AP67" i="264"/>
  <c r="AP68" i="264"/>
  <c r="AG72" i="264"/>
  <c r="AH68" i="264"/>
  <c r="AP70" i="264"/>
  <c r="AH67" i="264"/>
  <c r="AS45" i="264"/>
  <c r="AR50" i="264"/>
  <c r="AS47" i="264"/>
  <c r="AS56" i="264"/>
  <c r="AS58" i="264"/>
  <c r="AR28" i="264"/>
  <c r="AS24" i="264"/>
  <c r="AS46" i="264"/>
  <c r="AR39" i="264"/>
  <c r="AS34" i="264"/>
  <c r="AR17" i="264"/>
  <c r="AS12" i="264"/>
  <c r="AS35" i="264"/>
  <c r="AH70" i="264"/>
  <c r="AQ67" i="264"/>
  <c r="AQ69" i="264"/>
  <c r="AQ68" i="264"/>
  <c r="AS36" i="264"/>
  <c r="AS14" i="264"/>
  <c r="AS23" i="264"/>
  <c r="AS13" i="264"/>
  <c r="AS70" i="263"/>
  <c r="AS57" i="263"/>
  <c r="AR50" i="263"/>
  <c r="AQ38" i="263"/>
  <c r="AR37" i="263" s="1"/>
  <c r="AR28" i="263"/>
  <c r="AS15" i="263"/>
  <c r="AS12" i="263"/>
  <c r="AR72" i="263"/>
  <c r="AR61" i="263"/>
  <c r="AS45" i="263"/>
  <c r="AS58" i="263"/>
  <c r="AS23" i="263"/>
  <c r="AS68" i="263"/>
  <c r="AS24" i="263"/>
  <c r="AR17" i="263"/>
  <c r="AS67" i="263"/>
  <c r="AS56" i="263"/>
  <c r="AS46" i="263"/>
  <c r="AS14" i="263"/>
  <c r="AS26" i="262"/>
  <c r="AS47" i="262"/>
  <c r="AS59" i="262"/>
  <c r="AS12" i="262"/>
  <c r="AR17" i="262"/>
  <c r="AS36" i="262"/>
  <c r="AS45" i="262"/>
  <c r="AS34" i="262"/>
  <c r="AS23" i="262"/>
  <c r="AS24" i="262"/>
  <c r="AH70" i="262"/>
  <c r="AQ69" i="262"/>
  <c r="AH68" i="262"/>
  <c r="AQ68" i="262"/>
  <c r="AQ67" i="262"/>
  <c r="AQ71" i="262" s="1"/>
  <c r="AR70" i="262" s="1"/>
  <c r="AS70" i="262" s="1"/>
  <c r="AG72" i="262"/>
  <c r="AS56" i="262"/>
  <c r="AR61" i="262"/>
  <c r="AS58" i="262"/>
  <c r="AS14" i="262"/>
  <c r="AR50" i="262"/>
  <c r="AR39" i="262"/>
  <c r="AR28" i="262"/>
  <c r="AS46" i="262"/>
  <c r="AP60" i="261"/>
  <c r="AR58" i="261" s="1"/>
  <c r="AH70" i="261"/>
  <c r="AQ69" i="261"/>
  <c r="AG72" i="261"/>
  <c r="AH68" i="261"/>
  <c r="AQ68" i="261"/>
  <c r="AQ67" i="261"/>
  <c r="AH67" i="261"/>
  <c r="AH15" i="261"/>
  <c r="AH14" i="261"/>
  <c r="AQ12" i="261"/>
  <c r="AH12" i="261"/>
  <c r="AH13" i="261"/>
  <c r="AQ14" i="261"/>
  <c r="AQ13" i="261"/>
  <c r="AG17" i="261"/>
  <c r="AS45" i="261"/>
  <c r="AH37" i="261"/>
  <c r="AQ36" i="261"/>
  <c r="AH34" i="261"/>
  <c r="AH35" i="261"/>
  <c r="AQ35" i="261"/>
  <c r="AQ34" i="261"/>
  <c r="AG39" i="261"/>
  <c r="AH36" i="261"/>
  <c r="AS46" i="261"/>
  <c r="AH59" i="261"/>
  <c r="AQ58" i="261"/>
  <c r="AH56" i="261"/>
  <c r="AH57" i="261"/>
  <c r="AH58" i="261"/>
  <c r="AQ57" i="261"/>
  <c r="AQ56" i="261"/>
  <c r="AG61" i="261"/>
  <c r="AP27" i="261"/>
  <c r="AR25" i="261" s="1"/>
  <c r="AS48" i="261"/>
  <c r="AR50" i="261"/>
  <c r="AH69" i="260"/>
  <c r="AP68" i="260"/>
  <c r="AG72" i="260"/>
  <c r="AP67" i="260"/>
  <c r="AH68" i="260"/>
  <c r="AH67" i="260"/>
  <c r="AP70" i="260"/>
  <c r="AS15" i="260"/>
  <c r="AS46" i="260"/>
  <c r="AS48" i="260"/>
  <c r="AS34" i="260"/>
  <c r="AR39" i="260"/>
  <c r="AP27" i="260"/>
  <c r="AR25" i="260" s="1"/>
  <c r="AS56" i="260"/>
  <c r="AS45" i="260"/>
  <c r="AR50" i="260"/>
  <c r="AS12" i="260"/>
  <c r="AR17" i="260"/>
  <c r="AS57" i="260"/>
  <c r="AS36" i="260"/>
  <c r="AS59" i="260"/>
  <c r="AQ71" i="260"/>
  <c r="AR70" i="260" s="1"/>
  <c r="AS37" i="260"/>
  <c r="AH70" i="260"/>
  <c r="AS13" i="260"/>
  <c r="AR61" i="260"/>
  <c r="AR28" i="259"/>
  <c r="AS37" i="259"/>
  <c r="AS12" i="259"/>
  <c r="AR17" i="259"/>
  <c r="AS14" i="259"/>
  <c r="AS34" i="259"/>
  <c r="AS23" i="259"/>
  <c r="AH70" i="259"/>
  <c r="AQ69" i="259"/>
  <c r="AG72" i="259"/>
  <c r="AH68" i="259"/>
  <c r="AQ68" i="259"/>
  <c r="AQ67" i="259"/>
  <c r="AH67" i="259"/>
  <c r="AS36" i="259"/>
  <c r="AS26" i="259"/>
  <c r="AS24" i="259"/>
  <c r="AR39" i="259"/>
  <c r="AS57" i="259"/>
  <c r="AR61" i="258"/>
  <c r="AS56" i="258"/>
  <c r="AS15" i="258"/>
  <c r="AS57" i="258"/>
  <c r="AH69" i="258"/>
  <c r="AH67" i="258"/>
  <c r="AP70" i="258"/>
  <c r="AH68" i="258"/>
  <c r="AP68" i="258"/>
  <c r="AG72" i="258"/>
  <c r="AP67" i="258"/>
  <c r="AP71" i="258" s="1"/>
  <c r="AR69" i="258" s="1"/>
  <c r="AQ27" i="258"/>
  <c r="AR26" i="258" s="1"/>
  <c r="AS25" i="258" s="1"/>
  <c r="AS58" i="258"/>
  <c r="AS14" i="258"/>
  <c r="AS45" i="258"/>
  <c r="AS46" i="258"/>
  <c r="AS12" i="258"/>
  <c r="AR17" i="258"/>
  <c r="AS35" i="258"/>
  <c r="AH70" i="258"/>
  <c r="AQ69" i="258"/>
  <c r="AQ68" i="258"/>
  <c r="AQ67" i="258"/>
  <c r="AS48" i="258"/>
  <c r="AS36" i="258"/>
  <c r="AR50" i="258"/>
  <c r="AS34" i="258"/>
  <c r="AS24" i="258"/>
  <c r="AH58" i="257"/>
  <c r="AG61" i="257"/>
  <c r="AP59" i="257"/>
  <c r="AH59" i="257"/>
  <c r="AH56" i="257"/>
  <c r="AP56" i="257"/>
  <c r="AH57" i="257"/>
  <c r="AP57" i="257"/>
  <c r="AQ49" i="257"/>
  <c r="AR48" i="257" s="1"/>
  <c r="AS48" i="257" s="1"/>
  <c r="AH14" i="257"/>
  <c r="AH15" i="257"/>
  <c r="AH12" i="257"/>
  <c r="AP12" i="257"/>
  <c r="AH13" i="257"/>
  <c r="AG17" i="257"/>
  <c r="AP15" i="257"/>
  <c r="AP13" i="257"/>
  <c r="AR28" i="257"/>
  <c r="AS23" i="257"/>
  <c r="AS47" i="257"/>
  <c r="AH70" i="257"/>
  <c r="AQ68" i="257"/>
  <c r="AQ67" i="257"/>
  <c r="AQ71" i="257" s="1"/>
  <c r="AR70" i="257" s="1"/>
  <c r="AS70" i="257" s="1"/>
  <c r="AQ69" i="257"/>
  <c r="AS69" i="257"/>
  <c r="AH36" i="257"/>
  <c r="AG39" i="257"/>
  <c r="AH35" i="257"/>
  <c r="AP37" i="257"/>
  <c r="AH37" i="257"/>
  <c r="AH34" i="257"/>
  <c r="AP35" i="257"/>
  <c r="AP34" i="257"/>
  <c r="AP38" i="257" s="1"/>
  <c r="AR36" i="257" s="1"/>
  <c r="AS36" i="257" s="1"/>
  <c r="AS24" i="257"/>
  <c r="AS67" i="257"/>
  <c r="AR50" i="257"/>
  <c r="AS45" i="257"/>
  <c r="AH69" i="257"/>
  <c r="AS34" i="257"/>
  <c r="AS25" i="257"/>
  <c r="AH70" i="265"/>
  <c r="AQ68" i="265"/>
  <c r="AQ67" i="265"/>
  <c r="AQ69" i="265"/>
  <c r="AS56" i="265"/>
  <c r="AS57" i="265"/>
  <c r="AR61" i="265"/>
  <c r="AS58" i="265"/>
  <c r="AS45" i="265"/>
  <c r="AS48" i="265"/>
  <c r="AR50" i="265"/>
  <c r="AS47" i="265"/>
  <c r="AP38" i="265"/>
  <c r="AR36" i="265" s="1"/>
  <c r="AS24" i="265"/>
  <c r="AR28" i="265"/>
  <c r="AS23" i="265"/>
  <c r="AS25" i="265"/>
  <c r="AQ16" i="265"/>
  <c r="AR15" i="265" s="1"/>
  <c r="AR17" i="265" s="1"/>
  <c r="AS12" i="265"/>
  <c r="AS14" i="265"/>
  <c r="AV70" i="66"/>
  <c r="AM70" i="66"/>
  <c r="AJ69" i="66"/>
  <c r="AU69" i="66" s="1"/>
  <c r="AM67" i="66"/>
  <c r="AJ70" i="66"/>
  <c r="AU70" i="66" s="1"/>
  <c r="AJ67" i="66"/>
  <c r="AU67" i="66" s="1"/>
  <c r="AV68" i="66"/>
  <c r="AM68" i="66"/>
  <c r="AJ68" i="66"/>
  <c r="AU68" i="66" s="1"/>
  <c r="AV69" i="66"/>
  <c r="AM69" i="66"/>
  <c r="AG69" i="66" s="1"/>
  <c r="AP70" i="66" s="1"/>
  <c r="AM56" i="66"/>
  <c r="AG56" i="66" s="1"/>
  <c r="AN57" i="66" s="1"/>
  <c r="AV46" i="66"/>
  <c r="AM46" i="66"/>
  <c r="AQ46" i="66"/>
  <c r="AQ47" i="66"/>
  <c r="AN47" i="66"/>
  <c r="AF46" i="66"/>
  <c r="AJ46" i="66"/>
  <c r="AU46" i="66" s="1"/>
  <c r="AP46" i="66"/>
  <c r="AP48" i="66"/>
  <c r="AQ45" i="66"/>
  <c r="AQ49" i="66" s="1"/>
  <c r="AR48" i="66" s="1"/>
  <c r="AN48" i="66"/>
  <c r="AJ35" i="66"/>
  <c r="AU35" i="66" s="1"/>
  <c r="AP35" i="66"/>
  <c r="AQ34" i="66"/>
  <c r="AQ35" i="66"/>
  <c r="AN36" i="66"/>
  <c r="AN37" i="66"/>
  <c r="AV35" i="66"/>
  <c r="AM35" i="66"/>
  <c r="AP34" i="66"/>
  <c r="AP38" i="66" s="1"/>
  <c r="AR36" i="66" s="1"/>
  <c r="AQ36" i="66"/>
  <c r="AN35" i="66"/>
  <c r="AE23" i="66"/>
  <c r="AJ25" i="66"/>
  <c r="AU25" i="66" s="1"/>
  <c r="AQ24" i="66"/>
  <c r="AQ25" i="66"/>
  <c r="AV25" i="66"/>
  <c r="AM25" i="66"/>
  <c r="AG25" i="66" s="1"/>
  <c r="AP24" i="66" s="1"/>
  <c r="AV23" i="66"/>
  <c r="AM23" i="66"/>
  <c r="AJ23" i="66"/>
  <c r="AU23" i="66" s="1"/>
  <c r="AO25" i="66"/>
  <c r="AQ23" i="66"/>
  <c r="AG14" i="66"/>
  <c r="AG12" i="66"/>
  <c r="AT12" i="66"/>
  <c r="AN11" i="66"/>
  <c r="AT13" i="66"/>
  <c r="AO11" i="66"/>
  <c r="AT23" i="66"/>
  <c r="AN22" i="66"/>
  <c r="AT24" i="66"/>
  <c r="AO22" i="66"/>
  <c r="AT34" i="66"/>
  <c r="AN33" i="66"/>
  <c r="AO33" i="66"/>
  <c r="AT35" i="66"/>
  <c r="AT45" i="66"/>
  <c r="AN44" i="66"/>
  <c r="AT46" i="66"/>
  <c r="AO44" i="66"/>
  <c r="AT56" i="66"/>
  <c r="AN55" i="66"/>
  <c r="AT57" i="66"/>
  <c r="AO55" i="66"/>
  <c r="AT67" i="66"/>
  <c r="AN66" i="66"/>
  <c r="AT68" i="66"/>
  <c r="AO66" i="66"/>
  <c r="AJ26" i="1"/>
  <c r="AU26" i="1" s="1"/>
  <c r="AV70" i="1"/>
  <c r="AM70" i="1"/>
  <c r="AJ67" i="1"/>
  <c r="AU67" i="1" s="1"/>
  <c r="AV69" i="1"/>
  <c r="AM69" i="1"/>
  <c r="AJ68" i="1"/>
  <c r="AU68" i="1" s="1"/>
  <c r="AV24" i="1"/>
  <c r="AM24" i="1"/>
  <c r="AF34" i="1"/>
  <c r="AJ37" i="1"/>
  <c r="AU37" i="1" s="1"/>
  <c r="AV48" i="1"/>
  <c r="AM48" i="1"/>
  <c r="AF56" i="1"/>
  <c r="AJ59" i="1"/>
  <c r="AU59" i="1" s="1"/>
  <c r="AV57" i="1"/>
  <c r="AM57" i="1"/>
  <c r="AV46" i="1"/>
  <c r="AM46" i="1"/>
  <c r="AV35" i="1"/>
  <c r="AM35" i="1"/>
  <c r="AN58" i="1"/>
  <c r="AP45" i="1"/>
  <c r="AP23" i="1"/>
  <c r="AN36" i="1"/>
  <c r="AT14" i="66"/>
  <c r="AP11" i="66"/>
  <c r="AT15" i="66"/>
  <c r="AQ11" i="66"/>
  <c r="AT25" i="66"/>
  <c r="AP22" i="66"/>
  <c r="AT26" i="66"/>
  <c r="AQ22" i="66"/>
  <c r="AT36" i="66"/>
  <c r="AP33" i="66"/>
  <c r="AQ33" i="66"/>
  <c r="AT37" i="66"/>
  <c r="AT47" i="66"/>
  <c r="AP44" i="66"/>
  <c r="AT48" i="66"/>
  <c r="AQ44" i="66"/>
  <c r="AT58" i="66"/>
  <c r="AP55" i="66"/>
  <c r="AT59" i="66"/>
  <c r="AQ55" i="66"/>
  <c r="AT69" i="66"/>
  <c r="AP66" i="66"/>
  <c r="AT70" i="66"/>
  <c r="AQ66" i="66"/>
  <c r="AV26" i="1"/>
  <c r="AM26" i="1"/>
  <c r="AG26" i="1" s="1"/>
  <c r="AJ70" i="1"/>
  <c r="AU70" i="1" s="1"/>
  <c r="AV67" i="1"/>
  <c r="AM67" i="1"/>
  <c r="AG67" i="1" s="1"/>
  <c r="AJ69" i="1"/>
  <c r="AU69" i="1" s="1"/>
  <c r="AV68" i="1"/>
  <c r="AM68" i="1"/>
  <c r="AG68" i="1" s="1"/>
  <c r="AO69" i="1" s="1"/>
  <c r="AJ24" i="1"/>
  <c r="AU24" i="1" s="1"/>
  <c r="AP24" i="1"/>
  <c r="AV37" i="1"/>
  <c r="AM37" i="1"/>
  <c r="AG37" i="1" s="1"/>
  <c r="AJ48" i="1"/>
  <c r="AU48" i="1" s="1"/>
  <c r="AV59" i="1"/>
  <c r="AM59" i="1"/>
  <c r="AG59" i="1" s="1"/>
  <c r="AJ57" i="1"/>
  <c r="AU57" i="1" s="1"/>
  <c r="AP57" i="1"/>
  <c r="AJ46" i="1"/>
  <c r="AU46" i="1" s="1"/>
  <c r="AP46" i="1"/>
  <c r="AJ35" i="1"/>
  <c r="AU35" i="1" s="1"/>
  <c r="AP35" i="1"/>
  <c r="AP59" i="1"/>
  <c r="AN59" i="1"/>
  <c r="AP48" i="1"/>
  <c r="AG45" i="1"/>
  <c r="AP37" i="1"/>
  <c r="AP26" i="1"/>
  <c r="AN37" i="1"/>
  <c r="AC59" i="66"/>
  <c r="AV58" i="66"/>
  <c r="AM58" i="66"/>
  <c r="AW59" i="66"/>
  <c r="AM59" i="66"/>
  <c r="AJ59" i="66"/>
  <c r="AU59" i="66" s="1"/>
  <c r="AO59" i="66"/>
  <c r="AJ58" i="66"/>
  <c r="AU58" i="66" s="1"/>
  <c r="AO58" i="66"/>
  <c r="AN58" i="66"/>
  <c r="AU12" i="66"/>
  <c r="AU14" i="66"/>
  <c r="AJ15" i="66"/>
  <c r="AP12" i="66"/>
  <c r="AW15" i="66"/>
  <c r="AM15" i="66"/>
  <c r="AW13" i="66"/>
  <c r="AM13" i="66"/>
  <c r="AJ13" i="66"/>
  <c r="AP13" i="66"/>
  <c r="AN14" i="66"/>
  <c r="AN15" i="66"/>
  <c r="AN13" i="66"/>
  <c r="C18" i="260"/>
  <c r="AC48" i="1"/>
  <c r="AC26" i="1"/>
  <c r="AC24" i="1"/>
  <c r="AE24" i="1"/>
  <c r="AE26" i="1"/>
  <c r="AD23" i="1"/>
  <c r="AF35" i="1"/>
  <c r="AE37" i="1"/>
  <c r="AF57" i="1"/>
  <c r="AE59" i="1"/>
  <c r="AE25" i="1"/>
  <c r="AD24" i="1"/>
  <c r="AF36" i="1"/>
  <c r="AD37" i="1"/>
  <c r="AF58" i="1"/>
  <c r="AD59" i="1"/>
  <c r="C18" i="262"/>
  <c r="C18" i="263"/>
  <c r="C40" i="260"/>
  <c r="C29" i="263"/>
  <c r="C40" i="262"/>
  <c r="C40" i="258"/>
  <c r="C18" i="259"/>
  <c r="W74" i="66"/>
  <c r="S74" i="66"/>
  <c r="AC23" i="66"/>
  <c r="C40" i="250"/>
  <c r="O74" i="66"/>
  <c r="AD58" i="66"/>
  <c r="X74" i="66"/>
  <c r="P74" i="66"/>
  <c r="T74" i="66"/>
  <c r="AE47" i="66"/>
  <c r="AE48" i="66"/>
  <c r="AC46" i="66"/>
  <c r="AE46" i="66"/>
  <c r="AC69" i="1"/>
  <c r="AE68" i="1"/>
  <c r="AE69" i="1"/>
  <c r="AC68" i="1"/>
  <c r="AD70" i="1"/>
  <c r="AF69" i="1"/>
  <c r="AF70" i="1"/>
  <c r="AE70" i="1"/>
  <c r="AF68" i="1"/>
  <c r="AC67" i="1"/>
  <c r="AC70" i="1"/>
  <c r="AE67" i="1"/>
  <c r="AF67" i="1"/>
  <c r="AD68" i="1"/>
  <c r="AD67" i="1"/>
  <c r="AD69" i="1"/>
  <c r="AE24" i="66"/>
  <c r="K72" i="1"/>
  <c r="K61" i="1"/>
  <c r="K50" i="1"/>
  <c r="K39" i="1"/>
  <c r="K28" i="1"/>
  <c r="K17" i="1"/>
  <c r="AN26" i="1" l="1"/>
  <c r="AS69" i="278"/>
  <c r="AS68" i="278"/>
  <c r="AR72" i="278"/>
  <c r="C73" i="278" s="1"/>
  <c r="AS67" i="278"/>
  <c r="AS70" i="278"/>
  <c r="AR28" i="267"/>
  <c r="C29" i="267" s="1"/>
  <c r="AS23" i="267"/>
  <c r="AS24" i="267"/>
  <c r="AS69" i="267"/>
  <c r="AP60" i="267"/>
  <c r="AR58" i="267" s="1"/>
  <c r="AS67" i="267"/>
  <c r="AS70" i="267"/>
  <c r="AS25" i="267"/>
  <c r="AP16" i="267"/>
  <c r="AR14" i="267" s="1"/>
  <c r="AS36" i="267"/>
  <c r="AS35" i="267"/>
  <c r="AQ49" i="267"/>
  <c r="AR48" i="267" s="1"/>
  <c r="AS26" i="267"/>
  <c r="AN24" i="1"/>
  <c r="AS15" i="250"/>
  <c r="AS14" i="250"/>
  <c r="AR28" i="250"/>
  <c r="AS23" i="250"/>
  <c r="AS25" i="250"/>
  <c r="AS24" i="250"/>
  <c r="AP71" i="250"/>
  <c r="AR69" i="250" s="1"/>
  <c r="AS70" i="250"/>
  <c r="AQ49" i="250"/>
  <c r="AR48" i="250" s="1"/>
  <c r="AS47" i="271"/>
  <c r="AS45" i="271"/>
  <c r="AP71" i="271"/>
  <c r="AR69" i="271" s="1"/>
  <c r="AS68" i="271"/>
  <c r="AQ71" i="271"/>
  <c r="AR70" i="271" s="1"/>
  <c r="AS70" i="271" s="1"/>
  <c r="AR28" i="271"/>
  <c r="C29" i="271" s="1"/>
  <c r="AS48" i="271"/>
  <c r="AQ71" i="272"/>
  <c r="AR70" i="272" s="1"/>
  <c r="AS70" i="272" s="1"/>
  <c r="AS69" i="272"/>
  <c r="AS67" i="272"/>
  <c r="AS68" i="272"/>
  <c r="AR72" i="272"/>
  <c r="C73" i="272" s="1"/>
  <c r="AR72" i="277"/>
  <c r="C73" i="277" s="1"/>
  <c r="AR39" i="277"/>
  <c r="C40" i="277" s="1"/>
  <c r="AS37" i="277"/>
  <c r="AR61" i="277"/>
  <c r="C62" i="277" s="1"/>
  <c r="AQ49" i="277"/>
  <c r="AR48" i="277" s="1"/>
  <c r="AR28" i="277"/>
  <c r="C29" i="277" s="1"/>
  <c r="AS23" i="277"/>
  <c r="AS24" i="277"/>
  <c r="AS25" i="277"/>
  <c r="AS67" i="277"/>
  <c r="AS34" i="277"/>
  <c r="AS56" i="277"/>
  <c r="AP16" i="277"/>
  <c r="AR14" i="277" s="1"/>
  <c r="AS70" i="277"/>
  <c r="AS26" i="277"/>
  <c r="AS23" i="287"/>
  <c r="AR28" i="287"/>
  <c r="C29" i="287" s="1"/>
  <c r="AS24" i="287"/>
  <c r="AP71" i="287"/>
  <c r="AR69" i="287" s="1"/>
  <c r="AS25" i="287"/>
  <c r="AQ71" i="269"/>
  <c r="AR70" i="269" s="1"/>
  <c r="AS70" i="269" s="1"/>
  <c r="AP71" i="269"/>
  <c r="AR69" i="269" s="1"/>
  <c r="AS68" i="269"/>
  <c r="AS23" i="268"/>
  <c r="AR28" i="268"/>
  <c r="C29" i="268" s="1"/>
  <c r="AS24" i="268"/>
  <c r="AS26" i="268"/>
  <c r="AP71" i="268"/>
  <c r="AR69" i="268" s="1"/>
  <c r="AS25" i="268"/>
  <c r="AS25" i="285"/>
  <c r="AP16" i="285"/>
  <c r="AR14" i="285" s="1"/>
  <c r="AQ49" i="285"/>
  <c r="AR48" i="285" s="1"/>
  <c r="AP60" i="285"/>
  <c r="AR58" i="285" s="1"/>
  <c r="AS24" i="285"/>
  <c r="AR28" i="285"/>
  <c r="C29" i="285" s="1"/>
  <c r="AS23" i="285"/>
  <c r="AS36" i="285"/>
  <c r="AS34" i="285"/>
  <c r="AS35" i="285"/>
  <c r="AR39" i="285"/>
  <c r="C40" i="285" s="1"/>
  <c r="AQ71" i="285"/>
  <c r="AR70" i="285" s="1"/>
  <c r="AP71" i="265"/>
  <c r="AR69" i="265" s="1"/>
  <c r="AQ71" i="275"/>
  <c r="AR70" i="275" s="1"/>
  <c r="AS45" i="275"/>
  <c r="AR50" i="275"/>
  <c r="C51" i="275" s="1"/>
  <c r="AS46" i="275"/>
  <c r="AS47" i="275"/>
  <c r="AS67" i="286"/>
  <c r="AR72" i="286"/>
  <c r="C73" i="286" s="1"/>
  <c r="AS68" i="286"/>
  <c r="AR28" i="286"/>
  <c r="C29" i="286" s="1"/>
  <c r="AS23" i="286"/>
  <c r="AS24" i="286"/>
  <c r="AS25" i="286"/>
  <c r="AS26" i="286"/>
  <c r="AS70" i="286"/>
  <c r="AS25" i="270"/>
  <c r="AP71" i="270"/>
  <c r="AR69" i="270" s="1"/>
  <c r="AS69" i="270" s="1"/>
  <c r="AQ71" i="270"/>
  <c r="AR70" i="270" s="1"/>
  <c r="AS70" i="270" s="1"/>
  <c r="AR72" i="270"/>
  <c r="C73" i="270" s="1"/>
  <c r="AS67" i="270"/>
  <c r="AP71" i="294"/>
  <c r="AR69" i="294" s="1"/>
  <c r="AS69" i="294" s="1"/>
  <c r="AS23" i="294"/>
  <c r="AR28" i="294"/>
  <c r="C29" i="294" s="1"/>
  <c r="AS24" i="294"/>
  <c r="AS68" i="297"/>
  <c r="AR72" i="297"/>
  <c r="C73" i="297" s="1"/>
  <c r="AS69" i="297"/>
  <c r="AS45" i="296"/>
  <c r="AR50" i="296"/>
  <c r="C51" i="296" s="1"/>
  <c r="AS46" i="296"/>
  <c r="AQ71" i="296"/>
  <c r="AR70" i="296" s="1"/>
  <c r="AS70" i="296" s="1"/>
  <c r="AS47" i="296"/>
  <c r="AS48" i="296"/>
  <c r="AS69" i="279"/>
  <c r="AR72" i="279"/>
  <c r="C73" i="279" s="1"/>
  <c r="AS68" i="279"/>
  <c r="AS67" i="279"/>
  <c r="AS70" i="279"/>
  <c r="AS25" i="298"/>
  <c r="AS23" i="298"/>
  <c r="AS67" i="298"/>
  <c r="AQ71" i="298"/>
  <c r="AR70" i="298" s="1"/>
  <c r="AS70" i="298" s="1"/>
  <c r="AS68" i="298"/>
  <c r="AR28" i="298"/>
  <c r="C29" i="298" s="1"/>
  <c r="AS45" i="298"/>
  <c r="AR72" i="298"/>
  <c r="C73" i="298" s="1"/>
  <c r="AS47" i="298"/>
  <c r="AS15" i="276"/>
  <c r="AR17" i="276"/>
  <c r="C18" i="276" s="1"/>
  <c r="AS12" i="276"/>
  <c r="AS13" i="276"/>
  <c r="AQ71" i="276"/>
  <c r="AR70" i="276" s="1"/>
  <c r="AS70" i="276" s="1"/>
  <c r="AS69" i="289"/>
  <c r="AS68" i="289"/>
  <c r="AR72" i="289"/>
  <c r="C73" i="289" s="1"/>
  <c r="AS67" i="289"/>
  <c r="AS70" i="289"/>
  <c r="AS13" i="266"/>
  <c r="AS68" i="266"/>
  <c r="AR50" i="266"/>
  <c r="C51" i="266" s="1"/>
  <c r="AS48" i="266"/>
  <c r="AP27" i="266"/>
  <c r="AR25" i="266" s="1"/>
  <c r="AS37" i="266"/>
  <c r="AQ60" i="266"/>
  <c r="AR59" i="266" s="1"/>
  <c r="AR72" i="266"/>
  <c r="C73" i="266" s="1"/>
  <c r="AS12" i="266"/>
  <c r="AS45" i="266"/>
  <c r="AS14" i="266"/>
  <c r="AS34" i="266"/>
  <c r="AR39" i="266"/>
  <c r="C40" i="266" s="1"/>
  <c r="AS35" i="266"/>
  <c r="AS67" i="266"/>
  <c r="AR17" i="266"/>
  <c r="C18" i="266" s="1"/>
  <c r="AS70" i="266"/>
  <c r="AS46" i="266"/>
  <c r="AS46" i="282"/>
  <c r="AS45" i="282"/>
  <c r="AS23" i="282"/>
  <c r="AR28" i="282"/>
  <c r="C29" i="282" s="1"/>
  <c r="AS24" i="282"/>
  <c r="AQ71" i="282"/>
  <c r="AR70" i="282" s="1"/>
  <c r="AS70" i="282" s="1"/>
  <c r="AS47" i="282"/>
  <c r="AR50" i="282"/>
  <c r="C51" i="282" s="1"/>
  <c r="AR61" i="274"/>
  <c r="C62" i="274" s="1"/>
  <c r="AS56" i="274"/>
  <c r="AS57" i="274"/>
  <c r="AS59" i="274"/>
  <c r="AS58" i="274"/>
  <c r="AS15" i="274"/>
  <c r="AS14" i="274"/>
  <c r="AS13" i="274"/>
  <c r="AR17" i="274"/>
  <c r="C18" i="274" s="1"/>
  <c r="AS12" i="274"/>
  <c r="AS67" i="274"/>
  <c r="AS56" i="280"/>
  <c r="AR61" i="280"/>
  <c r="C62" i="280" s="1"/>
  <c r="AS57" i="280"/>
  <c r="AS58" i="280"/>
  <c r="AQ71" i="280"/>
  <c r="AR70" i="280" s="1"/>
  <c r="AS34" i="280"/>
  <c r="AS36" i="280"/>
  <c r="AS25" i="280"/>
  <c r="AS24" i="280"/>
  <c r="AR28" i="280"/>
  <c r="C29" i="280" s="1"/>
  <c r="AS23" i="280"/>
  <c r="AR39" i="280"/>
  <c r="C40" i="280" s="1"/>
  <c r="AS15" i="280"/>
  <c r="AS13" i="280"/>
  <c r="AS26" i="280"/>
  <c r="AG23" i="66"/>
  <c r="AH23" i="66" s="1"/>
  <c r="AP60" i="1"/>
  <c r="AR58" i="1" s="1"/>
  <c r="AN38" i="66"/>
  <c r="AR34" i="66" s="1"/>
  <c r="AG35" i="66"/>
  <c r="AQ27" i="66"/>
  <c r="AR26" i="66" s="1"/>
  <c r="AN59" i="66"/>
  <c r="AP49" i="66"/>
  <c r="AR47" i="66" s="1"/>
  <c r="AN60" i="66"/>
  <c r="AR56" i="66" s="1"/>
  <c r="AN49" i="66"/>
  <c r="AR45" i="66" s="1"/>
  <c r="AG68" i="66"/>
  <c r="AO23" i="66"/>
  <c r="AO27" i="66" s="1"/>
  <c r="AR24" i="66" s="1"/>
  <c r="AN60" i="1"/>
  <c r="AR56" i="1" s="1"/>
  <c r="AN38" i="1"/>
  <c r="AR34" i="1" s="1"/>
  <c r="AP38" i="1"/>
  <c r="AR36" i="1" s="1"/>
  <c r="AQ71" i="264"/>
  <c r="AR70" i="264" s="1"/>
  <c r="AS70" i="264" s="1"/>
  <c r="AP71" i="264"/>
  <c r="AR69" i="264" s="1"/>
  <c r="AS37" i="263"/>
  <c r="AR39" i="263"/>
  <c r="AS35" i="263"/>
  <c r="AS34" i="263"/>
  <c r="AS36" i="263"/>
  <c r="AS67" i="262"/>
  <c r="AR72" i="262"/>
  <c r="AS68" i="262"/>
  <c r="AS69" i="262"/>
  <c r="AS25" i="261"/>
  <c r="AS24" i="261"/>
  <c r="AS23" i="261"/>
  <c r="AR28" i="261"/>
  <c r="AQ60" i="261"/>
  <c r="AR59" i="261" s="1"/>
  <c r="AS26" i="261"/>
  <c r="AQ38" i="261"/>
  <c r="AR37" i="261" s="1"/>
  <c r="AQ16" i="261"/>
  <c r="AR15" i="261" s="1"/>
  <c r="AQ71" i="261"/>
  <c r="AR70" i="261" s="1"/>
  <c r="AS25" i="260"/>
  <c r="AS24" i="260"/>
  <c r="AR28" i="260"/>
  <c r="AS23" i="260"/>
  <c r="AS26" i="260"/>
  <c r="AP71" i="260"/>
  <c r="AR69" i="260" s="1"/>
  <c r="AQ71" i="259"/>
  <c r="AR70" i="259" s="1"/>
  <c r="AQ71" i="258"/>
  <c r="AR70" i="258" s="1"/>
  <c r="AS70" i="258" s="1"/>
  <c r="AS26" i="258"/>
  <c r="AS23" i="258"/>
  <c r="AR28" i="258"/>
  <c r="AS69" i="258"/>
  <c r="AS68" i="258"/>
  <c r="AS67" i="258"/>
  <c r="AR72" i="258"/>
  <c r="AS35" i="257"/>
  <c r="AR72" i="257"/>
  <c r="AS37" i="257"/>
  <c r="AP16" i="257"/>
  <c r="AR14" i="257" s="1"/>
  <c r="AR39" i="257"/>
  <c r="C40" i="257" s="1"/>
  <c r="AP60" i="257"/>
  <c r="AR58" i="257" s="1"/>
  <c r="AS46" i="257"/>
  <c r="AS68" i="257"/>
  <c r="AQ71" i="265"/>
  <c r="AR70" i="265" s="1"/>
  <c r="AS36" i="265"/>
  <c r="AS34" i="265"/>
  <c r="AS35" i="265"/>
  <c r="AR39" i="265"/>
  <c r="AS37" i="265"/>
  <c r="AS15" i="265"/>
  <c r="AS13" i="265"/>
  <c r="AG67" i="66"/>
  <c r="AG70" i="66"/>
  <c r="AH69" i="66" s="1"/>
  <c r="AP68" i="66"/>
  <c r="AP67" i="66"/>
  <c r="AO60" i="66"/>
  <c r="AR57" i="66" s="1"/>
  <c r="AG46" i="66"/>
  <c r="AG39" i="66"/>
  <c r="AO34" i="66"/>
  <c r="AQ38" i="66"/>
  <c r="AR37" i="66" s="1"/>
  <c r="AO37" i="66"/>
  <c r="AG28" i="66"/>
  <c r="AH25" i="66"/>
  <c r="AH26" i="66"/>
  <c r="AP23" i="66"/>
  <c r="AH24" i="66"/>
  <c r="AN26" i="66"/>
  <c r="AP26" i="66"/>
  <c r="AG15" i="66"/>
  <c r="AQ14" i="66" s="1"/>
  <c r="AG13" i="66"/>
  <c r="AN47" i="1"/>
  <c r="AP49" i="1"/>
  <c r="AR47" i="1" s="1"/>
  <c r="AG35" i="1"/>
  <c r="AG46" i="1"/>
  <c r="AG57" i="1"/>
  <c r="AQ57" i="1"/>
  <c r="AQ58" i="1"/>
  <c r="AQ34" i="1"/>
  <c r="AG24" i="1"/>
  <c r="AN68" i="1"/>
  <c r="AQ23" i="1"/>
  <c r="AN46" i="1"/>
  <c r="AN48" i="1"/>
  <c r="AP27" i="1"/>
  <c r="AR25" i="1" s="1"/>
  <c r="AQ56" i="1"/>
  <c r="AG48" i="1"/>
  <c r="AQ35" i="1"/>
  <c r="AQ36" i="1"/>
  <c r="AO67" i="1"/>
  <c r="AO70" i="1"/>
  <c r="AG69" i="1"/>
  <c r="AN69" i="1"/>
  <c r="AN70" i="1"/>
  <c r="AG70" i="1"/>
  <c r="AQ24" i="1"/>
  <c r="AQ25" i="1"/>
  <c r="AG59" i="66"/>
  <c r="AG58" i="66"/>
  <c r="AQ56" i="66"/>
  <c r="AU13" i="66"/>
  <c r="AP15" i="66"/>
  <c r="AP16" i="66" s="1"/>
  <c r="AR14" i="66" s="1"/>
  <c r="AU15" i="66"/>
  <c r="AN16" i="66"/>
  <c r="AR12" i="66" s="1"/>
  <c r="C18" i="250"/>
  <c r="C51" i="264"/>
  <c r="C51" i="265"/>
  <c r="BB48" i="265"/>
  <c r="BG26" i="300"/>
  <c r="BD26" i="300"/>
  <c r="BG25" i="300"/>
  <c r="G79" i="300" s="1"/>
  <c r="BD25" i="300"/>
  <c r="D79" i="300" s="1"/>
  <c r="BE24" i="300"/>
  <c r="BB24" i="300"/>
  <c r="BT40" i="300" s="1"/>
  <c r="BE23" i="300"/>
  <c r="BB23" i="300"/>
  <c r="BE26" i="300"/>
  <c r="BB26" i="300"/>
  <c r="BE25" i="300"/>
  <c r="E79" i="300" s="1"/>
  <c r="BB25" i="300"/>
  <c r="C79" i="300" s="1"/>
  <c r="BG24" i="300"/>
  <c r="BD24" i="300"/>
  <c r="BG23" i="300"/>
  <c r="BD23" i="300"/>
  <c r="BE15" i="302"/>
  <c r="BB15" i="302"/>
  <c r="BE14" i="302"/>
  <c r="E78" i="302" s="1"/>
  <c r="BB14" i="302"/>
  <c r="C78" i="302" s="1"/>
  <c r="BE13" i="302"/>
  <c r="BB13" i="302"/>
  <c r="BT12" i="302" s="1"/>
  <c r="BE12" i="302"/>
  <c r="BB12" i="302"/>
  <c r="BG15" i="302"/>
  <c r="BD15" i="302"/>
  <c r="BG14" i="302"/>
  <c r="G78" i="302" s="1"/>
  <c r="BD14" i="302"/>
  <c r="D78" i="302" s="1"/>
  <c r="H78" i="302" s="1"/>
  <c r="J78" i="302" s="1"/>
  <c r="BG13" i="302"/>
  <c r="BD13" i="302"/>
  <c r="BG12" i="302"/>
  <c r="BD12" i="302"/>
  <c r="BE12" i="304"/>
  <c r="BB12" i="304"/>
  <c r="BG12" i="304"/>
  <c r="BD12" i="304"/>
  <c r="BE12" i="296"/>
  <c r="BB12" i="296"/>
  <c r="BG12" i="296"/>
  <c r="BD12" i="296"/>
  <c r="BE23" i="295"/>
  <c r="BB23" i="295"/>
  <c r="BG23" i="295"/>
  <c r="BD23" i="295"/>
  <c r="BG56" i="296"/>
  <c r="BD56" i="296"/>
  <c r="BE56" i="296"/>
  <c r="BB56" i="296"/>
  <c r="BT32" i="296" s="1"/>
  <c r="BE48" i="303"/>
  <c r="BB48" i="303"/>
  <c r="BG47" i="303"/>
  <c r="G81" i="303" s="1"/>
  <c r="BD47" i="303"/>
  <c r="D81" i="303" s="1"/>
  <c r="BE46" i="303"/>
  <c r="BB46" i="303"/>
  <c r="BT33" i="303" s="1"/>
  <c r="BG45" i="303"/>
  <c r="BD45" i="303"/>
  <c r="BG48" i="303"/>
  <c r="BD48" i="303"/>
  <c r="BE47" i="303"/>
  <c r="E81" i="303" s="1"/>
  <c r="BB47" i="303"/>
  <c r="C81" i="303" s="1"/>
  <c r="BG46" i="303"/>
  <c r="BD46" i="303"/>
  <c r="BE45" i="303"/>
  <c r="BB45" i="303"/>
  <c r="BG34" i="298"/>
  <c r="BD34" i="298"/>
  <c r="BE34" i="298"/>
  <c r="BB34" i="298"/>
  <c r="BE34" i="304"/>
  <c r="BB34" i="304"/>
  <c r="BG34" i="304"/>
  <c r="BD34" i="304"/>
  <c r="BE59" i="300"/>
  <c r="BB59" i="300"/>
  <c r="BG58" i="300"/>
  <c r="G82" i="300" s="1"/>
  <c r="BD58" i="300"/>
  <c r="D82" i="300" s="1"/>
  <c r="BE57" i="300"/>
  <c r="BB57" i="300"/>
  <c r="BT25" i="300" s="1"/>
  <c r="BG56" i="300"/>
  <c r="BD56" i="300"/>
  <c r="BG59" i="300"/>
  <c r="BD59" i="300"/>
  <c r="BE58" i="300"/>
  <c r="E82" i="300" s="1"/>
  <c r="BB58" i="300"/>
  <c r="C82" i="300" s="1"/>
  <c r="BG57" i="300"/>
  <c r="BD57" i="300"/>
  <c r="BE56" i="300"/>
  <c r="BB56" i="300"/>
  <c r="BT32" i="300" s="1"/>
  <c r="BB59" i="296"/>
  <c r="BG26" i="301"/>
  <c r="BD26" i="301"/>
  <c r="BG25" i="301"/>
  <c r="G79" i="301" s="1"/>
  <c r="BD25" i="301"/>
  <c r="D79" i="301" s="1"/>
  <c r="BE24" i="301"/>
  <c r="BB24" i="301"/>
  <c r="BT40" i="301" s="1"/>
  <c r="BE23" i="301"/>
  <c r="BB23" i="301"/>
  <c r="BE26" i="301"/>
  <c r="BB26" i="301"/>
  <c r="BE25" i="301"/>
  <c r="E79" i="301" s="1"/>
  <c r="BB25" i="301"/>
  <c r="C79" i="301" s="1"/>
  <c r="BG24" i="301"/>
  <c r="BD24" i="301"/>
  <c r="BG23" i="301"/>
  <c r="BD23" i="301"/>
  <c r="BE15" i="299"/>
  <c r="BB15" i="299"/>
  <c r="BE14" i="299"/>
  <c r="E78" i="299" s="1"/>
  <c r="BB14" i="299"/>
  <c r="C78" i="299" s="1"/>
  <c r="BE13" i="299"/>
  <c r="BB13" i="299"/>
  <c r="BT12" i="299" s="1"/>
  <c r="BE12" i="299"/>
  <c r="BB12" i="299"/>
  <c r="BG15" i="299"/>
  <c r="BD15" i="299"/>
  <c r="BG14" i="299"/>
  <c r="G78" i="299" s="1"/>
  <c r="BD14" i="299"/>
  <c r="D78" i="299" s="1"/>
  <c r="BG13" i="299"/>
  <c r="BD13" i="299"/>
  <c r="BG12" i="299"/>
  <c r="BD12" i="299"/>
  <c r="BE59" i="303"/>
  <c r="BB59" i="303"/>
  <c r="BG58" i="303"/>
  <c r="G82" i="303" s="1"/>
  <c r="BD58" i="303"/>
  <c r="D82" i="303" s="1"/>
  <c r="BG59" i="303"/>
  <c r="BD59" i="303"/>
  <c r="BE58" i="303"/>
  <c r="E82" i="303" s="1"/>
  <c r="BB58" i="303"/>
  <c r="C82" i="303" s="1"/>
  <c r="BG57" i="303"/>
  <c r="BD57" i="303"/>
  <c r="BE56" i="303"/>
  <c r="BB56" i="303"/>
  <c r="BT32" i="303" s="1"/>
  <c r="BE57" i="303"/>
  <c r="BB57" i="303"/>
  <c r="BT25" i="303" s="1"/>
  <c r="BG56" i="303"/>
  <c r="BD56" i="303"/>
  <c r="BE59" i="304"/>
  <c r="BB59" i="304"/>
  <c r="BG58" i="304"/>
  <c r="G82" i="304" s="1"/>
  <c r="BD58" i="304"/>
  <c r="D82" i="304" s="1"/>
  <c r="BE57" i="304"/>
  <c r="BB57" i="304"/>
  <c r="BT25" i="304" s="1"/>
  <c r="BG56" i="304"/>
  <c r="BD56" i="304"/>
  <c r="BG59" i="304"/>
  <c r="BD59" i="304"/>
  <c r="BE58" i="304"/>
  <c r="E82" i="304" s="1"/>
  <c r="BB58" i="304"/>
  <c r="C82" i="304" s="1"/>
  <c r="BG57" i="304"/>
  <c r="BD57" i="304"/>
  <c r="BE56" i="304"/>
  <c r="BB56" i="304"/>
  <c r="BT32" i="304" s="1"/>
  <c r="BE48" i="297"/>
  <c r="BB48" i="297"/>
  <c r="BG47" i="297"/>
  <c r="G81" i="297" s="1"/>
  <c r="BD47" i="297"/>
  <c r="D81" i="297" s="1"/>
  <c r="BE46" i="297"/>
  <c r="BB46" i="297"/>
  <c r="BT33" i="297" s="1"/>
  <c r="BG45" i="297"/>
  <c r="BD45" i="297"/>
  <c r="BG48" i="297"/>
  <c r="BD48" i="297"/>
  <c r="BE47" i="297"/>
  <c r="E81" i="297" s="1"/>
  <c r="BB47" i="297"/>
  <c r="C81" i="297" s="1"/>
  <c r="BG46" i="297"/>
  <c r="BD46" i="297"/>
  <c r="BE45" i="297"/>
  <c r="BB45" i="297"/>
  <c r="BE48" i="302"/>
  <c r="BB48" i="302"/>
  <c r="BG47" i="302"/>
  <c r="G81" i="302" s="1"/>
  <c r="BD47" i="302"/>
  <c r="D81" i="302" s="1"/>
  <c r="BE46" i="302"/>
  <c r="BB46" i="302"/>
  <c r="BT33" i="302" s="1"/>
  <c r="BG45" i="302"/>
  <c r="BD45" i="302"/>
  <c r="BG48" i="302"/>
  <c r="BD48" i="302"/>
  <c r="BE47" i="302"/>
  <c r="E81" i="302" s="1"/>
  <c r="BB47" i="302"/>
  <c r="C81" i="302" s="1"/>
  <c r="BG46" i="302"/>
  <c r="BD46" i="302"/>
  <c r="BE45" i="302"/>
  <c r="BB45" i="302"/>
  <c r="BE12" i="297"/>
  <c r="BB12" i="297"/>
  <c r="BG12" i="297"/>
  <c r="BD12" i="297"/>
  <c r="BG12" i="298"/>
  <c r="BD12" i="298"/>
  <c r="BE12" i="298"/>
  <c r="BB12" i="298"/>
  <c r="BB15" i="296"/>
  <c r="BE23" i="298"/>
  <c r="BB23" i="298"/>
  <c r="BD24" i="298"/>
  <c r="BG23" i="298"/>
  <c r="BD23" i="298"/>
  <c r="BB15" i="304"/>
  <c r="BE37" i="304"/>
  <c r="BB15" i="297"/>
  <c r="BD15" i="298"/>
  <c r="BG26" i="298"/>
  <c r="BD37" i="298"/>
  <c r="BD26" i="295"/>
  <c r="BG56" i="288"/>
  <c r="BD56" i="288"/>
  <c r="BE56" i="288"/>
  <c r="BB56" i="288"/>
  <c r="BT32" i="288" s="1"/>
  <c r="BG34" i="285"/>
  <c r="BD34" i="285"/>
  <c r="BE34" i="285"/>
  <c r="BB34" i="285"/>
  <c r="BE34" i="287"/>
  <c r="BB34" i="287"/>
  <c r="BG34" i="287"/>
  <c r="BD34" i="287"/>
  <c r="BE59" i="288"/>
  <c r="BB37" i="287"/>
  <c r="BG59" i="292"/>
  <c r="BD59" i="292"/>
  <c r="BE58" i="292"/>
  <c r="E82" i="292" s="1"/>
  <c r="BB58" i="292"/>
  <c r="C82" i="292" s="1"/>
  <c r="BG57" i="292"/>
  <c r="BD57" i="292"/>
  <c r="BE56" i="292"/>
  <c r="BB56" i="292"/>
  <c r="BT32" i="292" s="1"/>
  <c r="BE59" i="292"/>
  <c r="BB59" i="292"/>
  <c r="BG58" i="292"/>
  <c r="G82" i="292" s="1"/>
  <c r="BD58" i="292"/>
  <c r="D82" i="292" s="1"/>
  <c r="BE57" i="292"/>
  <c r="BB57" i="292"/>
  <c r="BT25" i="292" s="1"/>
  <c r="BG56" i="292"/>
  <c r="BD56" i="292"/>
  <c r="BG26" i="293"/>
  <c r="BD26" i="293"/>
  <c r="BG25" i="293"/>
  <c r="G79" i="293" s="1"/>
  <c r="BD25" i="293"/>
  <c r="D79" i="293" s="1"/>
  <c r="BE24" i="293"/>
  <c r="BB24" i="293"/>
  <c r="BT40" i="293" s="1"/>
  <c r="BE23" i="293"/>
  <c r="BB23" i="293"/>
  <c r="BE26" i="293"/>
  <c r="BB26" i="293"/>
  <c r="BE25" i="293"/>
  <c r="E79" i="293" s="1"/>
  <c r="BB25" i="293"/>
  <c r="C79" i="293" s="1"/>
  <c r="BG24" i="293"/>
  <c r="BD24" i="293"/>
  <c r="BG23" i="293"/>
  <c r="BD23" i="293"/>
  <c r="BE37" i="289"/>
  <c r="BB37" i="289"/>
  <c r="BE36" i="289"/>
  <c r="E80" i="289" s="1"/>
  <c r="BB36" i="289"/>
  <c r="C80" i="289" s="1"/>
  <c r="BE35" i="289"/>
  <c r="BB35" i="289"/>
  <c r="BT13" i="289" s="1"/>
  <c r="BE34" i="289"/>
  <c r="BB34" i="289"/>
  <c r="BG37" i="289"/>
  <c r="BD37" i="289"/>
  <c r="BG36" i="289"/>
  <c r="G80" i="289" s="1"/>
  <c r="BD36" i="289"/>
  <c r="D80" i="289" s="1"/>
  <c r="H80" i="289" s="1"/>
  <c r="BG35" i="289"/>
  <c r="BD35" i="289"/>
  <c r="BG34" i="289"/>
  <c r="BD34" i="289"/>
  <c r="BD37" i="285"/>
  <c r="BE34" i="277"/>
  <c r="BB34" i="277"/>
  <c r="BG34" i="277"/>
  <c r="BD34" i="277"/>
  <c r="BE56" i="277"/>
  <c r="BB56" i="277"/>
  <c r="BT32" i="277" s="1"/>
  <c r="BG56" i="277"/>
  <c r="BD56" i="277"/>
  <c r="BE15" i="279"/>
  <c r="BB15" i="279"/>
  <c r="BE14" i="279"/>
  <c r="E78" i="279" s="1"/>
  <c r="BB14" i="279"/>
  <c r="C78" i="279" s="1"/>
  <c r="BE13" i="279"/>
  <c r="BB13" i="279"/>
  <c r="BT12" i="279" s="1"/>
  <c r="BE12" i="279"/>
  <c r="BB12" i="279"/>
  <c r="BG15" i="279"/>
  <c r="BD15" i="279"/>
  <c r="BG14" i="279"/>
  <c r="G78" i="279" s="1"/>
  <c r="BD14" i="279"/>
  <c r="D78" i="279" s="1"/>
  <c r="H78" i="279" s="1"/>
  <c r="BG13" i="279"/>
  <c r="BD13" i="279"/>
  <c r="BG12" i="279"/>
  <c r="BD12" i="279"/>
  <c r="BE23" i="278"/>
  <c r="BB23" i="278"/>
  <c r="BG23" i="278"/>
  <c r="BD23" i="278"/>
  <c r="BG34" i="276"/>
  <c r="BD34" i="276"/>
  <c r="BE34" i="276"/>
  <c r="BB34" i="276"/>
  <c r="BG34" i="282"/>
  <c r="BD34" i="282"/>
  <c r="BE34" i="282"/>
  <c r="BB34" i="282"/>
  <c r="BE15" i="283"/>
  <c r="BB15" i="283"/>
  <c r="BE14" i="283"/>
  <c r="E78" i="283" s="1"/>
  <c r="BB14" i="283"/>
  <c r="C78" i="283" s="1"/>
  <c r="BG15" i="283"/>
  <c r="BD15" i="283"/>
  <c r="BG14" i="283"/>
  <c r="G78" i="283" s="1"/>
  <c r="BD14" i="283"/>
  <c r="D78" i="283" s="1"/>
  <c r="BE13" i="283"/>
  <c r="BB13" i="283"/>
  <c r="BT12" i="283" s="1"/>
  <c r="BE12" i="283"/>
  <c r="BB12" i="283"/>
  <c r="BG13" i="283"/>
  <c r="BD13" i="283"/>
  <c r="BG12" i="283"/>
  <c r="BD12" i="283"/>
  <c r="BG59" i="277"/>
  <c r="BE37" i="281"/>
  <c r="BB37" i="281"/>
  <c r="BE36" i="281"/>
  <c r="E80" i="281" s="1"/>
  <c r="BB36" i="281"/>
  <c r="C80" i="281" s="1"/>
  <c r="BE35" i="281"/>
  <c r="BB35" i="281"/>
  <c r="BT13" i="281" s="1"/>
  <c r="BE34" i="281"/>
  <c r="BB34" i="281"/>
  <c r="BG37" i="281"/>
  <c r="BD37" i="281"/>
  <c r="BG36" i="281"/>
  <c r="G80" i="281" s="1"/>
  <c r="BD36" i="281"/>
  <c r="D80" i="281" s="1"/>
  <c r="BG35" i="281"/>
  <c r="BD35" i="281"/>
  <c r="BG34" i="281"/>
  <c r="BD34" i="281"/>
  <c r="BG59" i="281"/>
  <c r="BD59" i="281"/>
  <c r="BE58" i="281"/>
  <c r="E82" i="281" s="1"/>
  <c r="BB58" i="281"/>
  <c r="C82" i="281" s="1"/>
  <c r="BG57" i="281"/>
  <c r="BD57" i="281"/>
  <c r="BE56" i="281"/>
  <c r="BB56" i="281"/>
  <c r="BT32" i="281" s="1"/>
  <c r="BE59" i="281"/>
  <c r="BB59" i="281"/>
  <c r="BG58" i="281"/>
  <c r="G82" i="281" s="1"/>
  <c r="BD58" i="281"/>
  <c r="D82" i="281" s="1"/>
  <c r="BE57" i="281"/>
  <c r="BB57" i="281"/>
  <c r="BT25" i="281" s="1"/>
  <c r="BG56" i="281"/>
  <c r="BD56" i="281"/>
  <c r="BG26" i="282"/>
  <c r="BD26" i="282"/>
  <c r="BG25" i="282"/>
  <c r="G79" i="282" s="1"/>
  <c r="BD25" i="282"/>
  <c r="D79" i="282" s="1"/>
  <c r="BE24" i="282"/>
  <c r="BB24" i="282"/>
  <c r="BT40" i="282" s="1"/>
  <c r="BE23" i="282"/>
  <c r="BB23" i="282"/>
  <c r="BE26" i="282"/>
  <c r="BB26" i="282"/>
  <c r="BE25" i="282"/>
  <c r="E79" i="282" s="1"/>
  <c r="BB25" i="282"/>
  <c r="C79" i="282" s="1"/>
  <c r="BG24" i="282"/>
  <c r="BD24" i="282"/>
  <c r="BG23" i="282"/>
  <c r="BD23" i="282"/>
  <c r="BE12" i="284"/>
  <c r="BB12" i="284"/>
  <c r="BG12" i="284"/>
  <c r="BD12" i="284"/>
  <c r="BG12" i="276"/>
  <c r="BD12" i="276"/>
  <c r="BE12" i="276"/>
  <c r="BB12" i="276"/>
  <c r="BE59" i="282"/>
  <c r="BB59" i="282"/>
  <c r="BG58" i="282"/>
  <c r="G82" i="282" s="1"/>
  <c r="BD58" i="282"/>
  <c r="D82" i="282" s="1"/>
  <c r="BE57" i="282"/>
  <c r="BB57" i="282"/>
  <c r="BT25" i="282" s="1"/>
  <c r="BG56" i="282"/>
  <c r="BD56" i="282"/>
  <c r="BG59" i="282"/>
  <c r="BD59" i="282"/>
  <c r="BE58" i="282"/>
  <c r="E82" i="282" s="1"/>
  <c r="BB58" i="282"/>
  <c r="C82" i="282" s="1"/>
  <c r="BG57" i="282"/>
  <c r="BD57" i="282"/>
  <c r="BE56" i="282"/>
  <c r="BB56" i="282"/>
  <c r="BT32" i="282" s="1"/>
  <c r="BD37" i="282"/>
  <c r="BE37" i="277"/>
  <c r="BD15" i="276"/>
  <c r="BG26" i="278"/>
  <c r="BB15" i="284"/>
  <c r="BG37" i="276"/>
  <c r="BE37" i="272"/>
  <c r="BB37" i="272"/>
  <c r="BE36" i="272"/>
  <c r="E80" i="272" s="1"/>
  <c r="BB36" i="272"/>
  <c r="C80" i="272" s="1"/>
  <c r="BE35" i="272"/>
  <c r="BB35" i="272"/>
  <c r="BT13" i="272" s="1"/>
  <c r="BE34" i="272"/>
  <c r="BB34" i="272"/>
  <c r="BG37" i="272"/>
  <c r="BD37" i="272"/>
  <c r="BG36" i="272"/>
  <c r="G80" i="272" s="1"/>
  <c r="BD36" i="272"/>
  <c r="D80" i="272" s="1"/>
  <c r="H80" i="272" s="1"/>
  <c r="BG35" i="272"/>
  <c r="BD35" i="272"/>
  <c r="BG34" i="272"/>
  <c r="BD34" i="272"/>
  <c r="BE56" i="272"/>
  <c r="BB56" i="272"/>
  <c r="BT32" i="272" s="1"/>
  <c r="BG56" i="272"/>
  <c r="BD56" i="272"/>
  <c r="BE12" i="273"/>
  <c r="BG12" i="273"/>
  <c r="BD12" i="273"/>
  <c r="BE15" i="266"/>
  <c r="BB15" i="266"/>
  <c r="BE14" i="266"/>
  <c r="E78" i="266" s="1"/>
  <c r="BB14" i="266"/>
  <c r="C78" i="266" s="1"/>
  <c r="BE13" i="266"/>
  <c r="BB13" i="266"/>
  <c r="BT12" i="266" s="1"/>
  <c r="BE12" i="266"/>
  <c r="BB12" i="266"/>
  <c r="BG15" i="266"/>
  <c r="BD15" i="266"/>
  <c r="BG14" i="266"/>
  <c r="G78" i="266" s="1"/>
  <c r="BD14" i="266"/>
  <c r="D78" i="266" s="1"/>
  <c r="BG13" i="266"/>
  <c r="BD13" i="266"/>
  <c r="BG12" i="266"/>
  <c r="BD12" i="266"/>
  <c r="BG34" i="268"/>
  <c r="BD34" i="268"/>
  <c r="BE34" i="268"/>
  <c r="BB34" i="268"/>
  <c r="BG34" i="270"/>
  <c r="BD34" i="270"/>
  <c r="BE34" i="270"/>
  <c r="BB34" i="270"/>
  <c r="BE48" i="273"/>
  <c r="BB48" i="273"/>
  <c r="BG47" i="273"/>
  <c r="G81" i="273" s="1"/>
  <c r="BD47" i="273"/>
  <c r="D81" i="273" s="1"/>
  <c r="BE46" i="273"/>
  <c r="BB46" i="273"/>
  <c r="BT33" i="273" s="1"/>
  <c r="BG45" i="273"/>
  <c r="BD45" i="273"/>
  <c r="BG48" i="273"/>
  <c r="BD48" i="273"/>
  <c r="BE47" i="273"/>
  <c r="E81" i="273" s="1"/>
  <c r="BB47" i="273"/>
  <c r="C81" i="273" s="1"/>
  <c r="BG46" i="273"/>
  <c r="BD46" i="273"/>
  <c r="BE45" i="273"/>
  <c r="BB45" i="273"/>
  <c r="BE15" i="269"/>
  <c r="BB15" i="269"/>
  <c r="BE14" i="269"/>
  <c r="E78" i="269" s="1"/>
  <c r="BB14" i="269"/>
  <c r="C78" i="269" s="1"/>
  <c r="BE13" i="269"/>
  <c r="BB13" i="269"/>
  <c r="BT12" i="269" s="1"/>
  <c r="BE12" i="269"/>
  <c r="BB12" i="269"/>
  <c r="BG15" i="269"/>
  <c r="BD15" i="269"/>
  <c r="BG14" i="269"/>
  <c r="G78" i="269" s="1"/>
  <c r="BD14" i="269"/>
  <c r="D78" i="269" s="1"/>
  <c r="BG13" i="269"/>
  <c r="BD13" i="269"/>
  <c r="BG12" i="269"/>
  <c r="BD12" i="269"/>
  <c r="BG37" i="268"/>
  <c r="BE37" i="271"/>
  <c r="BB37" i="271"/>
  <c r="BE36" i="271"/>
  <c r="E80" i="271" s="1"/>
  <c r="BB36" i="271"/>
  <c r="C80" i="271" s="1"/>
  <c r="BE35" i="271"/>
  <c r="BB35" i="271"/>
  <c r="BT13" i="271" s="1"/>
  <c r="BE34" i="271"/>
  <c r="BB34" i="271"/>
  <c r="BG37" i="271"/>
  <c r="BD37" i="271"/>
  <c r="BG36" i="271"/>
  <c r="G80" i="271" s="1"/>
  <c r="BD36" i="271"/>
  <c r="D80" i="271" s="1"/>
  <c r="BG35" i="271"/>
  <c r="BD35" i="271"/>
  <c r="BG34" i="271"/>
  <c r="BD34" i="271"/>
  <c r="BB15" i="273"/>
  <c r="BG59" i="274"/>
  <c r="BD59" i="274"/>
  <c r="BE58" i="274"/>
  <c r="E82" i="274" s="1"/>
  <c r="BB58" i="274"/>
  <c r="C82" i="274" s="1"/>
  <c r="BE59" i="274"/>
  <c r="BB59" i="274"/>
  <c r="BG58" i="274"/>
  <c r="G82" i="274" s="1"/>
  <c r="BD58" i="274"/>
  <c r="D82" i="274" s="1"/>
  <c r="H82" i="274" s="1"/>
  <c r="BG57" i="274"/>
  <c r="BD57" i="274"/>
  <c r="BE56" i="274"/>
  <c r="BB56" i="274"/>
  <c r="BT32" i="274" s="1"/>
  <c r="BE57" i="274"/>
  <c r="BB57" i="274"/>
  <c r="BT25" i="274" s="1"/>
  <c r="BG56" i="274"/>
  <c r="BD56" i="274"/>
  <c r="BG15" i="268"/>
  <c r="BD15" i="268"/>
  <c r="BG14" i="268"/>
  <c r="G78" i="268" s="1"/>
  <c r="BD14" i="268"/>
  <c r="D78" i="268" s="1"/>
  <c r="BG13" i="268"/>
  <c r="BD13" i="268"/>
  <c r="BG12" i="268"/>
  <c r="BD12" i="268"/>
  <c r="BE15" i="268"/>
  <c r="BB15" i="268"/>
  <c r="BE14" i="268"/>
  <c r="E78" i="268" s="1"/>
  <c r="BB14" i="268"/>
  <c r="C78" i="268" s="1"/>
  <c r="BE13" i="268"/>
  <c r="BB13" i="268"/>
  <c r="BT12" i="268" s="1"/>
  <c r="BE12" i="268"/>
  <c r="BB12" i="268"/>
  <c r="BG56" i="268"/>
  <c r="BD56" i="268"/>
  <c r="BE56" i="268"/>
  <c r="BB56" i="268"/>
  <c r="BT32" i="268" s="1"/>
  <c r="BG15" i="270"/>
  <c r="BD15" i="270"/>
  <c r="BG14" i="270"/>
  <c r="G78" i="270" s="1"/>
  <c r="BD14" i="270"/>
  <c r="D78" i="270" s="1"/>
  <c r="BG13" i="270"/>
  <c r="BD13" i="270"/>
  <c r="BG12" i="270"/>
  <c r="BD12" i="270"/>
  <c r="BE15" i="270"/>
  <c r="BB15" i="270"/>
  <c r="BE14" i="270"/>
  <c r="E78" i="270" s="1"/>
  <c r="BB14" i="270"/>
  <c r="C78" i="270" s="1"/>
  <c r="BE13" i="270"/>
  <c r="BB13" i="270"/>
  <c r="BT12" i="270" s="1"/>
  <c r="BE12" i="270"/>
  <c r="BB12" i="270"/>
  <c r="BD59" i="272"/>
  <c r="BG56" i="270"/>
  <c r="BD56" i="270"/>
  <c r="BE56" i="270"/>
  <c r="BB56" i="270"/>
  <c r="BT32" i="270" s="1"/>
  <c r="BE15" i="274"/>
  <c r="BB15" i="274"/>
  <c r="BE14" i="274"/>
  <c r="E78" i="274" s="1"/>
  <c r="BB14" i="274"/>
  <c r="C78" i="274" s="1"/>
  <c r="BG15" i="274"/>
  <c r="BD15" i="274"/>
  <c r="BG14" i="274"/>
  <c r="G78" i="274" s="1"/>
  <c r="BD14" i="274"/>
  <c r="D78" i="274" s="1"/>
  <c r="BG13" i="274"/>
  <c r="BD13" i="274"/>
  <c r="BG12" i="274"/>
  <c r="BD12" i="274"/>
  <c r="BE13" i="274"/>
  <c r="BB13" i="274"/>
  <c r="BT12" i="274" s="1"/>
  <c r="BE12" i="274"/>
  <c r="BB12" i="274"/>
  <c r="BB59" i="270"/>
  <c r="BG37" i="270"/>
  <c r="BB59" i="268"/>
  <c r="C18" i="265"/>
  <c r="C40" i="265"/>
  <c r="BE48" i="265"/>
  <c r="BG47" i="265"/>
  <c r="G81" i="265" s="1"/>
  <c r="BE46" i="265"/>
  <c r="BB46" i="265"/>
  <c r="BT33" i="265" s="1"/>
  <c r="BG48" i="265"/>
  <c r="BE47" i="265"/>
  <c r="E81" i="265" s="1"/>
  <c r="BG46" i="265"/>
  <c r="BB45" i="265"/>
  <c r="BD46" i="265"/>
  <c r="BG45" i="265"/>
  <c r="C62" i="265"/>
  <c r="C29" i="265"/>
  <c r="BE48" i="264"/>
  <c r="C29" i="264"/>
  <c r="C18" i="264"/>
  <c r="C62" i="264"/>
  <c r="BG37" i="264"/>
  <c r="C40" i="264"/>
  <c r="BG15" i="260"/>
  <c r="BD15" i="260"/>
  <c r="BG14" i="260"/>
  <c r="G78" i="260" s="1"/>
  <c r="BD14" i="260"/>
  <c r="D78" i="260" s="1"/>
  <c r="BG13" i="260"/>
  <c r="BD13" i="260"/>
  <c r="BG12" i="260"/>
  <c r="BD12" i="260"/>
  <c r="BE15" i="260"/>
  <c r="BB15" i="260"/>
  <c r="BE14" i="260"/>
  <c r="E78" i="260" s="1"/>
  <c r="BB14" i="260"/>
  <c r="C78" i="260" s="1"/>
  <c r="BE13" i="260"/>
  <c r="BB13" i="260"/>
  <c r="BT12" i="260" s="1"/>
  <c r="BE12" i="260"/>
  <c r="BB12" i="260"/>
  <c r="C51" i="260"/>
  <c r="C62" i="260"/>
  <c r="BG37" i="260"/>
  <c r="C62" i="262"/>
  <c r="C40" i="263"/>
  <c r="C29" i="262"/>
  <c r="C51" i="261"/>
  <c r="BE26" i="263"/>
  <c r="BB26" i="263"/>
  <c r="BE25" i="263"/>
  <c r="E79" i="263" s="1"/>
  <c r="BB25" i="263"/>
  <c r="C79" i="263" s="1"/>
  <c r="BG24" i="263"/>
  <c r="BD24" i="263"/>
  <c r="BG26" i="263"/>
  <c r="BD26" i="263"/>
  <c r="BG25" i="263"/>
  <c r="G79" i="263" s="1"/>
  <c r="BD25" i="263"/>
  <c r="D79" i="263" s="1"/>
  <c r="BE24" i="263"/>
  <c r="BB24" i="263"/>
  <c r="BT40" i="263" s="1"/>
  <c r="BE23" i="263"/>
  <c r="BB23" i="263"/>
  <c r="BG23" i="263"/>
  <c r="BD23" i="263"/>
  <c r="C73" i="262"/>
  <c r="C62" i="263"/>
  <c r="BG12" i="263"/>
  <c r="BD12" i="263"/>
  <c r="BE12" i="263"/>
  <c r="BB12" i="263"/>
  <c r="BD15" i="263"/>
  <c r="BG12" i="262"/>
  <c r="BD12" i="262"/>
  <c r="BE12" i="262"/>
  <c r="BB12" i="262"/>
  <c r="C29" i="260"/>
  <c r="BG15" i="263"/>
  <c r="C51" i="262"/>
  <c r="C51" i="263"/>
  <c r="BB15" i="262"/>
  <c r="BB37" i="262"/>
  <c r="C29" i="261"/>
  <c r="C40" i="259"/>
  <c r="C62" i="258"/>
  <c r="C62" i="259"/>
  <c r="C29" i="258"/>
  <c r="C29" i="259"/>
  <c r="C51" i="259"/>
  <c r="BE15" i="259"/>
  <c r="BB15" i="259"/>
  <c r="BE14" i="259"/>
  <c r="E78" i="259" s="1"/>
  <c r="BB14" i="259"/>
  <c r="C78" i="259" s="1"/>
  <c r="BE13" i="259"/>
  <c r="BB13" i="259"/>
  <c r="BT12" i="259" s="1"/>
  <c r="BE12" i="259"/>
  <c r="BB12" i="259"/>
  <c r="BG15" i="259"/>
  <c r="BD15" i="259"/>
  <c r="BG14" i="259"/>
  <c r="G78" i="259" s="1"/>
  <c r="BD14" i="259"/>
  <c r="D78" i="259" s="1"/>
  <c r="BG13" i="259"/>
  <c r="BD13" i="259"/>
  <c r="BG12" i="259"/>
  <c r="BD12" i="259"/>
  <c r="BE37" i="258"/>
  <c r="BB37" i="258"/>
  <c r="BE36" i="258"/>
  <c r="E80" i="258" s="1"/>
  <c r="BB36" i="258"/>
  <c r="C80" i="258" s="1"/>
  <c r="BE35" i="258"/>
  <c r="BB35" i="258"/>
  <c r="BT13" i="258" s="1"/>
  <c r="BE34" i="258"/>
  <c r="BB34" i="258"/>
  <c r="BG37" i="258"/>
  <c r="BD37" i="258"/>
  <c r="BG36" i="258"/>
  <c r="G80" i="258" s="1"/>
  <c r="BD36" i="258"/>
  <c r="D80" i="258" s="1"/>
  <c r="BG35" i="258"/>
  <c r="BD35" i="258"/>
  <c r="BG34" i="258"/>
  <c r="BD34" i="258"/>
  <c r="C51" i="258"/>
  <c r="C18" i="258"/>
  <c r="C51" i="257"/>
  <c r="C29" i="257"/>
  <c r="BE37" i="257"/>
  <c r="BB37" i="257"/>
  <c r="BE36" i="257"/>
  <c r="E80" i="257" s="1"/>
  <c r="BB36" i="257"/>
  <c r="C80" i="257" s="1"/>
  <c r="BE35" i="257"/>
  <c r="BB35" i="257"/>
  <c r="BT13" i="257" s="1"/>
  <c r="BE34" i="257"/>
  <c r="BB34" i="257"/>
  <c r="BG37" i="257"/>
  <c r="BD37" i="257"/>
  <c r="BG36" i="257"/>
  <c r="G80" i="257" s="1"/>
  <c r="BD36" i="257"/>
  <c r="D80" i="257" s="1"/>
  <c r="BG35" i="257"/>
  <c r="BD35" i="257"/>
  <c r="BG34" i="257"/>
  <c r="BD34" i="257"/>
  <c r="BG48" i="257"/>
  <c r="BB34" i="250"/>
  <c r="BE37" i="250"/>
  <c r="BB37" i="250"/>
  <c r="BE36" i="250"/>
  <c r="E80" i="250" s="1"/>
  <c r="BB36" i="250"/>
  <c r="C80" i="250" s="1"/>
  <c r="BE35" i="250"/>
  <c r="BB35" i="250"/>
  <c r="BT13" i="250" s="1"/>
  <c r="BE34" i="250"/>
  <c r="BG37" i="250"/>
  <c r="BD37" i="250"/>
  <c r="BG36" i="250"/>
  <c r="G80" i="250" s="1"/>
  <c r="BD36" i="250"/>
  <c r="D80" i="250" s="1"/>
  <c r="BG35" i="250"/>
  <c r="BD35" i="250"/>
  <c r="BG34" i="250"/>
  <c r="BD15" i="250"/>
  <c r="BG15" i="250"/>
  <c r="BD14" i="250"/>
  <c r="D78" i="250" s="1"/>
  <c r="BD13" i="250"/>
  <c r="BG12" i="250"/>
  <c r="BD12" i="250"/>
  <c r="BE15" i="250"/>
  <c r="BB15" i="250"/>
  <c r="BE14" i="250"/>
  <c r="E78" i="250" s="1"/>
  <c r="BB14" i="250"/>
  <c r="C78" i="250" s="1"/>
  <c r="BE13" i="250"/>
  <c r="BB13" i="250"/>
  <c r="BT12" i="250" s="1"/>
  <c r="BE12" i="250"/>
  <c r="BB12" i="250"/>
  <c r="C29" i="250"/>
  <c r="C62" i="250"/>
  <c r="BJ12" i="66"/>
  <c r="BK12" i="66"/>
  <c r="BL12" i="66"/>
  <c r="BM12" i="66"/>
  <c r="BN12" i="66"/>
  <c r="BO12" i="66"/>
  <c r="BJ13" i="66"/>
  <c r="BK13" i="66"/>
  <c r="BL13" i="66"/>
  <c r="BM13" i="66"/>
  <c r="BN13" i="66"/>
  <c r="BO13" i="66"/>
  <c r="BJ14" i="66"/>
  <c r="BK14" i="66"/>
  <c r="BL14" i="66"/>
  <c r="BM14" i="66"/>
  <c r="BN14" i="66"/>
  <c r="BO14" i="66"/>
  <c r="BJ15" i="66"/>
  <c r="BK15" i="66"/>
  <c r="BL15" i="66"/>
  <c r="BM15" i="66"/>
  <c r="BN15" i="66"/>
  <c r="BO15" i="66"/>
  <c r="BJ16" i="66"/>
  <c r="BK16" i="66"/>
  <c r="BL16" i="66"/>
  <c r="BM16" i="66"/>
  <c r="BN16" i="66"/>
  <c r="BO16" i="66"/>
  <c r="BJ17" i="66"/>
  <c r="BK17" i="66"/>
  <c r="BL17" i="66"/>
  <c r="BM17" i="66"/>
  <c r="BN17" i="66"/>
  <c r="BO17" i="66"/>
  <c r="BJ23" i="66"/>
  <c r="BK23" i="66"/>
  <c r="BL23" i="66"/>
  <c r="BM23" i="66"/>
  <c r="BN23" i="66"/>
  <c r="BO23" i="66"/>
  <c r="BJ24" i="66"/>
  <c r="BK24" i="66"/>
  <c r="BL24" i="66"/>
  <c r="BM24" i="66"/>
  <c r="BN24" i="66"/>
  <c r="BO24" i="66"/>
  <c r="BJ25" i="66"/>
  <c r="BK25" i="66"/>
  <c r="BL25" i="66"/>
  <c r="BM25" i="66"/>
  <c r="BN25" i="66"/>
  <c r="BO25" i="66"/>
  <c r="BJ26" i="66"/>
  <c r="BK26" i="66"/>
  <c r="BL26" i="66"/>
  <c r="BM26" i="66"/>
  <c r="BN26" i="66"/>
  <c r="BO26" i="66"/>
  <c r="BJ27" i="66"/>
  <c r="BK27" i="66"/>
  <c r="BL27" i="66"/>
  <c r="BM27" i="66"/>
  <c r="BN27" i="66"/>
  <c r="BO27" i="66"/>
  <c r="BJ28" i="66"/>
  <c r="BK28" i="66"/>
  <c r="BL28" i="66"/>
  <c r="BM28" i="66"/>
  <c r="BN28" i="66"/>
  <c r="BO28" i="66"/>
  <c r="BJ34" i="66"/>
  <c r="BK34" i="66"/>
  <c r="BL34" i="66"/>
  <c r="BM34" i="66"/>
  <c r="BN34" i="66"/>
  <c r="BO34" i="66"/>
  <c r="BJ35" i="66"/>
  <c r="BK35" i="66"/>
  <c r="BL35" i="66"/>
  <c r="BM35" i="66"/>
  <c r="BN35" i="66"/>
  <c r="BO35" i="66"/>
  <c r="BJ36" i="66"/>
  <c r="BK36" i="66"/>
  <c r="BL36" i="66"/>
  <c r="BM36" i="66"/>
  <c r="BN36" i="66"/>
  <c r="BO36" i="66"/>
  <c r="BJ37" i="66"/>
  <c r="BK37" i="66"/>
  <c r="BL37" i="66"/>
  <c r="BM37" i="66"/>
  <c r="BN37" i="66"/>
  <c r="BO37" i="66"/>
  <c r="BJ38" i="66"/>
  <c r="BK38" i="66"/>
  <c r="BL38" i="66"/>
  <c r="BM38" i="66"/>
  <c r="BN38" i="66"/>
  <c r="BO38" i="66"/>
  <c r="BJ39" i="66"/>
  <c r="BK39" i="66"/>
  <c r="BL39" i="66"/>
  <c r="BM39" i="66"/>
  <c r="BN39" i="66"/>
  <c r="BO39" i="66"/>
  <c r="BJ45" i="66"/>
  <c r="BK45" i="66"/>
  <c r="BL45" i="66"/>
  <c r="BM45" i="66"/>
  <c r="BN45" i="66"/>
  <c r="BO45" i="66"/>
  <c r="BJ46" i="66"/>
  <c r="BK46" i="66"/>
  <c r="BL46" i="66"/>
  <c r="BM46" i="66"/>
  <c r="BN46" i="66"/>
  <c r="BO46" i="66"/>
  <c r="BJ47" i="66"/>
  <c r="BK47" i="66"/>
  <c r="BL47" i="66"/>
  <c r="BM47" i="66"/>
  <c r="BN47" i="66"/>
  <c r="BO47" i="66"/>
  <c r="BJ48" i="66"/>
  <c r="BK48" i="66"/>
  <c r="BL48" i="66"/>
  <c r="BM48" i="66"/>
  <c r="BN48" i="66"/>
  <c r="BO48" i="66"/>
  <c r="BJ49" i="66"/>
  <c r="BK49" i="66"/>
  <c r="BL49" i="66"/>
  <c r="BM49" i="66"/>
  <c r="BN49" i="66"/>
  <c r="BO49" i="66"/>
  <c r="BJ50" i="66"/>
  <c r="BK50" i="66"/>
  <c r="BL50" i="66"/>
  <c r="BM50" i="66"/>
  <c r="BN50" i="66"/>
  <c r="BO50" i="66"/>
  <c r="BJ56" i="66"/>
  <c r="BK56" i="66"/>
  <c r="BL56" i="66"/>
  <c r="BM56" i="66"/>
  <c r="BN56" i="66"/>
  <c r="BO56" i="66"/>
  <c r="BJ57" i="66"/>
  <c r="BK57" i="66"/>
  <c r="BL57" i="66"/>
  <c r="BM57" i="66"/>
  <c r="BN57" i="66"/>
  <c r="BO57" i="66"/>
  <c r="BJ58" i="66"/>
  <c r="BK58" i="66"/>
  <c r="BL58" i="66"/>
  <c r="BM58" i="66"/>
  <c r="BN58" i="66"/>
  <c r="BO58" i="66"/>
  <c r="BJ59" i="66"/>
  <c r="BK59" i="66"/>
  <c r="BL59" i="66"/>
  <c r="BM59" i="66"/>
  <c r="BN59" i="66"/>
  <c r="BO59" i="66"/>
  <c r="BJ60" i="66"/>
  <c r="BK60" i="66"/>
  <c r="BL60" i="66"/>
  <c r="BM60" i="66"/>
  <c r="BN60" i="66"/>
  <c r="BO60" i="66"/>
  <c r="BJ61" i="66"/>
  <c r="BK61" i="66"/>
  <c r="BL61" i="66"/>
  <c r="BM61" i="66"/>
  <c r="BN61" i="66"/>
  <c r="BO61" i="66"/>
  <c r="BJ67" i="66"/>
  <c r="BK67" i="66"/>
  <c r="BL67" i="66"/>
  <c r="BM67" i="66"/>
  <c r="BN67" i="66"/>
  <c r="BO67" i="66"/>
  <c r="BJ68" i="66"/>
  <c r="BK68" i="66"/>
  <c r="BL68" i="66"/>
  <c r="BM68" i="66"/>
  <c r="BN68" i="66"/>
  <c r="BO68" i="66"/>
  <c r="BJ69" i="66"/>
  <c r="BK69" i="66"/>
  <c r="BL69" i="66"/>
  <c r="BM69" i="66"/>
  <c r="BN69" i="66"/>
  <c r="BO69" i="66"/>
  <c r="BJ70" i="66"/>
  <c r="BK70" i="66"/>
  <c r="BL70" i="66"/>
  <c r="BM70" i="66"/>
  <c r="BN70" i="66"/>
  <c r="BO70" i="66"/>
  <c r="BJ71" i="66"/>
  <c r="BK71" i="66"/>
  <c r="BL71" i="66"/>
  <c r="BM71" i="66"/>
  <c r="BN71" i="66"/>
  <c r="BO71" i="66"/>
  <c r="BJ72" i="66"/>
  <c r="BK72" i="66"/>
  <c r="BL72" i="66"/>
  <c r="BM72" i="66"/>
  <c r="BN72" i="66"/>
  <c r="BO72" i="66"/>
  <c r="BJ89" i="66"/>
  <c r="BK89" i="66"/>
  <c r="BL89" i="66"/>
  <c r="BM89" i="66"/>
  <c r="BN89" i="66"/>
  <c r="BO89" i="66"/>
  <c r="BJ90" i="66"/>
  <c r="BK90" i="66"/>
  <c r="BL90" i="66"/>
  <c r="BM90" i="66"/>
  <c r="BN90" i="66"/>
  <c r="BO90" i="66"/>
  <c r="BJ91" i="66"/>
  <c r="BK91" i="66"/>
  <c r="BL91" i="66"/>
  <c r="BM91" i="66"/>
  <c r="BN91" i="66"/>
  <c r="BO91" i="66"/>
  <c r="BJ92" i="66"/>
  <c r="BK92" i="66"/>
  <c r="BL92" i="66"/>
  <c r="BM92" i="66"/>
  <c r="BN92" i="66"/>
  <c r="BO92" i="66"/>
  <c r="BJ93" i="66"/>
  <c r="BK93" i="66"/>
  <c r="BL93" i="66"/>
  <c r="BM93" i="66"/>
  <c r="BN93" i="66"/>
  <c r="BO93" i="66"/>
  <c r="BJ94" i="66"/>
  <c r="BK94" i="66"/>
  <c r="BL94" i="66"/>
  <c r="BM94" i="66"/>
  <c r="BN94" i="66"/>
  <c r="BO94" i="66"/>
  <c r="M12" i="1"/>
  <c r="M14" i="1"/>
  <c r="M16" i="1"/>
  <c r="N12" i="1"/>
  <c r="N15" i="1"/>
  <c r="N17" i="1"/>
  <c r="O13" i="1"/>
  <c r="O14" i="1"/>
  <c r="O17" i="1"/>
  <c r="P13" i="1"/>
  <c r="P15" i="1"/>
  <c r="P16" i="1"/>
  <c r="Q12" i="1"/>
  <c r="Q14" i="1"/>
  <c r="Q16" i="1"/>
  <c r="U12" i="1"/>
  <c r="U14" i="1"/>
  <c r="U16" i="1"/>
  <c r="R12" i="1"/>
  <c r="R15" i="1"/>
  <c r="R17" i="1"/>
  <c r="V12" i="1"/>
  <c r="V15" i="1"/>
  <c r="V17" i="1"/>
  <c r="S13" i="1"/>
  <c r="S14" i="1"/>
  <c r="S17" i="1"/>
  <c r="W13" i="1"/>
  <c r="W14" i="1"/>
  <c r="W17" i="1"/>
  <c r="T13" i="1"/>
  <c r="T15" i="1"/>
  <c r="T16" i="1"/>
  <c r="X13" i="1"/>
  <c r="X15" i="1"/>
  <c r="X16" i="1"/>
  <c r="AI14" i="1"/>
  <c r="AT14" i="1" s="1"/>
  <c r="AI13" i="1"/>
  <c r="AT13" i="1" s="1"/>
  <c r="E34" i="30"/>
  <c r="E56" i="30"/>
  <c r="E50" i="30"/>
  <c r="E43" i="30"/>
  <c r="E31" i="30"/>
  <c r="E39" i="30"/>
  <c r="E20" i="30"/>
  <c r="E30" i="30"/>
  <c r="E55" i="30"/>
  <c r="E54" i="30"/>
  <c r="E53" i="30"/>
  <c r="E10" i="30"/>
  <c r="E48" i="30"/>
  <c r="E40" i="30"/>
  <c r="E52" i="30"/>
  <c r="E12" i="30"/>
  <c r="E23" i="30"/>
  <c r="E51" i="30"/>
  <c r="E49" i="30"/>
  <c r="E14" i="30"/>
  <c r="E47" i="30"/>
  <c r="E46" i="30"/>
  <c r="E37" i="30"/>
  <c r="E45" i="30"/>
  <c r="E32" i="30"/>
  <c r="E25" i="30"/>
  <c r="E44" i="30"/>
  <c r="E24" i="30"/>
  <c r="E35" i="30"/>
  <c r="E42" i="30"/>
  <c r="E11" i="30"/>
  <c r="E41" i="30"/>
  <c r="E17" i="30"/>
  <c r="E38" i="30"/>
  <c r="E22" i="30"/>
  <c r="E9" i="30"/>
  <c r="E36" i="30"/>
  <c r="E21" i="30"/>
  <c r="E33" i="30"/>
  <c r="E15" i="30"/>
  <c r="E13" i="30"/>
  <c r="E16" i="30"/>
  <c r="E26" i="30"/>
  <c r="E29" i="30"/>
  <c r="E28" i="30"/>
  <c r="E27" i="30"/>
  <c r="E7" i="30"/>
  <c r="E19" i="30"/>
  <c r="E8" i="30"/>
  <c r="E18" i="30"/>
  <c r="AI15" i="1"/>
  <c r="AT15" i="1" s="1"/>
  <c r="AI12" i="1"/>
  <c r="AT12" i="1" s="1"/>
  <c r="H25" i="66"/>
  <c r="CH71" i="66"/>
  <c r="CH70" i="66"/>
  <c r="CH55" i="66"/>
  <c r="CH54" i="66"/>
  <c r="CC75" i="66"/>
  <c r="CC74" i="66"/>
  <c r="CC67" i="66"/>
  <c r="CC66" i="66"/>
  <c r="CC59" i="66"/>
  <c r="CC58" i="66"/>
  <c r="CC51" i="66"/>
  <c r="CC50" i="66"/>
  <c r="BV77" i="66"/>
  <c r="BV76" i="66"/>
  <c r="BV73" i="66"/>
  <c r="BV72" i="66"/>
  <c r="BV69" i="66"/>
  <c r="BV68" i="66"/>
  <c r="BV65" i="66"/>
  <c r="BV64" i="66"/>
  <c r="BV61" i="66"/>
  <c r="BV60" i="66"/>
  <c r="BV57" i="66"/>
  <c r="BV56" i="66"/>
  <c r="BV53" i="66"/>
  <c r="BV52" i="66"/>
  <c r="BV49" i="66"/>
  <c r="BV48" i="66"/>
  <c r="C14" i="66"/>
  <c r="H14" i="66"/>
  <c r="C15" i="66"/>
  <c r="H15" i="66"/>
  <c r="C16" i="66"/>
  <c r="H16" i="66"/>
  <c r="C17" i="66"/>
  <c r="H17" i="66"/>
  <c r="C25" i="66"/>
  <c r="C26" i="66"/>
  <c r="H26" i="66"/>
  <c r="C27" i="66"/>
  <c r="H27" i="66"/>
  <c r="C28" i="66"/>
  <c r="H28" i="66"/>
  <c r="C36" i="66"/>
  <c r="H36" i="66"/>
  <c r="C37" i="66"/>
  <c r="H37" i="66"/>
  <c r="C38" i="66"/>
  <c r="H38" i="66"/>
  <c r="C39" i="66"/>
  <c r="H39" i="66"/>
  <c r="C47" i="66"/>
  <c r="H47" i="66"/>
  <c r="C48" i="66"/>
  <c r="H48" i="66"/>
  <c r="C49" i="66"/>
  <c r="H49" i="66"/>
  <c r="C50" i="66"/>
  <c r="H50" i="66"/>
  <c r="C58" i="66"/>
  <c r="H58" i="66"/>
  <c r="C59" i="66"/>
  <c r="H59" i="66"/>
  <c r="C60" i="66"/>
  <c r="H60" i="66"/>
  <c r="C61" i="66"/>
  <c r="H61" i="66"/>
  <c r="C69" i="66"/>
  <c r="H69" i="66"/>
  <c r="C70" i="66"/>
  <c r="H70" i="66"/>
  <c r="C71" i="66"/>
  <c r="H71" i="66"/>
  <c r="C72" i="66"/>
  <c r="H72" i="66"/>
  <c r="L72" i="1"/>
  <c r="H72" i="1"/>
  <c r="C72" i="1"/>
  <c r="L71" i="1"/>
  <c r="H71" i="1"/>
  <c r="C71" i="1"/>
  <c r="L70" i="1"/>
  <c r="H70" i="1"/>
  <c r="C70" i="1"/>
  <c r="L69" i="1"/>
  <c r="H69" i="1"/>
  <c r="C69" i="1"/>
  <c r="L68" i="1"/>
  <c r="L67" i="1"/>
  <c r="L61" i="1"/>
  <c r="H61" i="1"/>
  <c r="C61" i="1"/>
  <c r="L60" i="1"/>
  <c r="H60" i="1"/>
  <c r="C60" i="1"/>
  <c r="L59" i="1"/>
  <c r="H59" i="1"/>
  <c r="C59" i="1"/>
  <c r="L58" i="1"/>
  <c r="H58" i="1"/>
  <c r="C58" i="1"/>
  <c r="L57" i="1"/>
  <c r="L56" i="1"/>
  <c r="C14" i="1"/>
  <c r="H14" i="1"/>
  <c r="C15" i="1"/>
  <c r="H15" i="1"/>
  <c r="C16" i="1"/>
  <c r="H16" i="1"/>
  <c r="C17" i="1"/>
  <c r="H17" i="1"/>
  <c r="C25" i="1"/>
  <c r="H25" i="1"/>
  <c r="C26" i="1"/>
  <c r="H26" i="1"/>
  <c r="C27" i="1"/>
  <c r="H27" i="1"/>
  <c r="C28" i="1"/>
  <c r="H28" i="1"/>
  <c r="C36" i="1"/>
  <c r="H36" i="1"/>
  <c r="C37" i="1"/>
  <c r="H37" i="1"/>
  <c r="C38" i="1"/>
  <c r="H38" i="1"/>
  <c r="C39" i="1"/>
  <c r="H39" i="1"/>
  <c r="C47" i="1"/>
  <c r="H47" i="1"/>
  <c r="C48" i="1"/>
  <c r="H48" i="1"/>
  <c r="C49" i="1"/>
  <c r="H49" i="1"/>
  <c r="C50" i="1"/>
  <c r="H50" i="1"/>
  <c r="L12" i="1"/>
  <c r="L13" i="1"/>
  <c r="L14" i="1"/>
  <c r="L15" i="1"/>
  <c r="L16" i="1"/>
  <c r="L17" i="1"/>
  <c r="L23" i="1"/>
  <c r="L24" i="1"/>
  <c r="L25" i="1"/>
  <c r="L26" i="1"/>
  <c r="L27" i="1"/>
  <c r="L28" i="1"/>
  <c r="L34" i="1"/>
  <c r="L35" i="1"/>
  <c r="L36" i="1"/>
  <c r="L37" i="1"/>
  <c r="L38" i="1"/>
  <c r="L39" i="1"/>
  <c r="L45" i="1"/>
  <c r="L46" i="1"/>
  <c r="L47" i="1"/>
  <c r="L48" i="1"/>
  <c r="L49" i="1"/>
  <c r="L50" i="1"/>
  <c r="AQ11" i="1"/>
  <c r="AP11" i="1"/>
  <c r="AO11" i="1"/>
  <c r="AN11" i="1"/>
  <c r="AN27" i="1" l="1"/>
  <c r="AR23" i="1" s="1"/>
  <c r="AS48" i="267"/>
  <c r="AS47" i="267"/>
  <c r="AS45" i="267"/>
  <c r="AR50" i="267"/>
  <c r="C51" i="267" s="1"/>
  <c r="AS46" i="267"/>
  <c r="AS14" i="267"/>
  <c r="AR17" i="267"/>
  <c r="C18" i="267" s="1"/>
  <c r="AS12" i="267"/>
  <c r="AS13" i="267"/>
  <c r="AS15" i="267"/>
  <c r="AS58" i="267"/>
  <c r="AS56" i="267"/>
  <c r="AS59" i="267"/>
  <c r="AR61" i="267"/>
  <c r="C62" i="267" s="1"/>
  <c r="AS57" i="267"/>
  <c r="AS48" i="250"/>
  <c r="AS47" i="250"/>
  <c r="AS69" i="250"/>
  <c r="AR72" i="250"/>
  <c r="C73" i="250" s="1"/>
  <c r="AS67" i="250"/>
  <c r="AS68" i="250"/>
  <c r="AS45" i="250"/>
  <c r="BE48" i="250" s="1"/>
  <c r="AS46" i="250"/>
  <c r="AR50" i="250"/>
  <c r="C51" i="250" s="1"/>
  <c r="AS67" i="271"/>
  <c r="AR72" i="271"/>
  <c r="C73" i="271" s="1"/>
  <c r="AS69" i="271"/>
  <c r="AS14" i="277"/>
  <c r="AR17" i="277"/>
  <c r="C18" i="277" s="1"/>
  <c r="AS15" i="277"/>
  <c r="AS12" i="277"/>
  <c r="AS13" i="277"/>
  <c r="AS48" i="277"/>
  <c r="AS45" i="277"/>
  <c r="AR50" i="277"/>
  <c r="C51" i="277" s="1"/>
  <c r="AS47" i="277"/>
  <c r="AS46" i="277"/>
  <c r="AS68" i="287"/>
  <c r="AS69" i="287"/>
  <c r="AS67" i="287"/>
  <c r="AS70" i="287"/>
  <c r="AR72" i="287"/>
  <c r="C73" i="287" s="1"/>
  <c r="AS69" i="269"/>
  <c r="AR72" i="269"/>
  <c r="C73" i="269" s="1"/>
  <c r="AS67" i="269"/>
  <c r="AS69" i="268"/>
  <c r="AS68" i="268"/>
  <c r="BB69" i="268" s="1"/>
  <c r="C83" i="268" s="1"/>
  <c r="AS67" i="268"/>
  <c r="AR72" i="268"/>
  <c r="C73" i="268" s="1"/>
  <c r="AS70" i="268"/>
  <c r="AS70" i="285"/>
  <c r="AS69" i="285"/>
  <c r="AR72" i="285"/>
  <c r="C73" i="285" s="1"/>
  <c r="AS67" i="285"/>
  <c r="AS68" i="285"/>
  <c r="AS58" i="285"/>
  <c r="AR61" i="285"/>
  <c r="C62" i="285" s="1"/>
  <c r="AS59" i="285"/>
  <c r="AS57" i="285"/>
  <c r="AS56" i="285"/>
  <c r="AS14" i="285"/>
  <c r="AR17" i="285"/>
  <c r="C18" i="285" s="1"/>
  <c r="AS13" i="285"/>
  <c r="AS15" i="285"/>
  <c r="AS12" i="285"/>
  <c r="AS48" i="285"/>
  <c r="AS47" i="285"/>
  <c r="AS45" i="285"/>
  <c r="AS46" i="285"/>
  <c r="AR50" i="285"/>
  <c r="C51" i="285" s="1"/>
  <c r="AS70" i="275"/>
  <c r="AS68" i="275"/>
  <c r="AR72" i="275"/>
  <c r="C73" i="275" s="1"/>
  <c r="AS69" i="275"/>
  <c r="AS67" i="275"/>
  <c r="AS68" i="270"/>
  <c r="AS67" i="294"/>
  <c r="AS70" i="294"/>
  <c r="AS68" i="294"/>
  <c r="AR72" i="294"/>
  <c r="C73" i="294" s="1"/>
  <c r="AS69" i="296"/>
  <c r="AR72" i="296"/>
  <c r="C73" i="296" s="1"/>
  <c r="AS68" i="296"/>
  <c r="AS67" i="296"/>
  <c r="AS69" i="298"/>
  <c r="AR72" i="276"/>
  <c r="C73" i="276" s="1"/>
  <c r="AS69" i="276"/>
  <c r="AS67" i="276"/>
  <c r="AS68" i="276"/>
  <c r="AS59" i="266"/>
  <c r="AS56" i="266"/>
  <c r="AS58" i="266"/>
  <c r="AR61" i="266"/>
  <c r="C62" i="266" s="1"/>
  <c r="AS57" i="266"/>
  <c r="AS25" i="266"/>
  <c r="AR28" i="266"/>
  <c r="C29" i="266" s="1"/>
  <c r="AS23" i="266"/>
  <c r="AS24" i="266"/>
  <c r="AS26" i="266"/>
  <c r="AS69" i="282"/>
  <c r="AS68" i="282"/>
  <c r="AS67" i="282"/>
  <c r="AR72" i="282"/>
  <c r="C73" i="282" s="1"/>
  <c r="AS70" i="280"/>
  <c r="AS67" i="280"/>
  <c r="AR72" i="280"/>
  <c r="C73" i="280" s="1"/>
  <c r="AS69" i="280"/>
  <c r="AS68" i="280"/>
  <c r="AN24" i="66"/>
  <c r="AN25" i="66"/>
  <c r="AN27" i="66" s="1"/>
  <c r="AR23" i="66" s="1"/>
  <c r="H78" i="299"/>
  <c r="J78" i="299" s="1"/>
  <c r="AQ60" i="1"/>
  <c r="AR59" i="1" s="1"/>
  <c r="AP71" i="66"/>
  <c r="AR69" i="66" s="1"/>
  <c r="AH35" i="66"/>
  <c r="AH36" i="66"/>
  <c r="AO36" i="66"/>
  <c r="AH34" i="66"/>
  <c r="AH37" i="66"/>
  <c r="AH59" i="66"/>
  <c r="AH68" i="66"/>
  <c r="AO70" i="66"/>
  <c r="AO69" i="66"/>
  <c r="AO67" i="66"/>
  <c r="AN49" i="1"/>
  <c r="AR45" i="1" s="1"/>
  <c r="AH45" i="1"/>
  <c r="AS69" i="264"/>
  <c r="AS67" i="264"/>
  <c r="AS68" i="264"/>
  <c r="AR72" i="264"/>
  <c r="C73" i="264" s="1"/>
  <c r="AS15" i="261"/>
  <c r="AR17" i="261"/>
  <c r="C18" i="261" s="1"/>
  <c r="AS14" i="261"/>
  <c r="AS13" i="261"/>
  <c r="AS12" i="261"/>
  <c r="AS70" i="261"/>
  <c r="AS69" i="261"/>
  <c r="AS68" i="261"/>
  <c r="AR72" i="261"/>
  <c r="AS67" i="261"/>
  <c r="AS37" i="261"/>
  <c r="AS35" i="261"/>
  <c r="AS34" i="261"/>
  <c r="AR39" i="261"/>
  <c r="C40" i="261" s="1"/>
  <c r="AS36" i="261"/>
  <c r="AS59" i="261"/>
  <c r="AS56" i="261"/>
  <c r="AS57" i="261"/>
  <c r="AR61" i="261"/>
  <c r="C62" i="261" s="1"/>
  <c r="AS58" i="261"/>
  <c r="AS69" i="260"/>
  <c r="AR72" i="260"/>
  <c r="C73" i="260" s="1"/>
  <c r="AS67" i="260"/>
  <c r="AS68" i="260"/>
  <c r="AS70" i="260"/>
  <c r="AS70" i="259"/>
  <c r="AS69" i="259"/>
  <c r="AS67" i="259"/>
  <c r="AS68" i="259"/>
  <c r="AR72" i="259"/>
  <c r="AS58" i="257"/>
  <c r="AS56" i="257"/>
  <c r="AS59" i="257"/>
  <c r="AS57" i="257"/>
  <c r="AR61" i="257"/>
  <c r="C62" i="257" s="1"/>
  <c r="AS14" i="257"/>
  <c r="AS13" i="257"/>
  <c r="AS12" i="257"/>
  <c r="AR17" i="257"/>
  <c r="C18" i="257" s="1"/>
  <c r="AS15" i="257"/>
  <c r="AS70" i="265"/>
  <c r="AS69" i="265"/>
  <c r="AS67" i="265"/>
  <c r="AR72" i="265"/>
  <c r="C73" i="265" s="1"/>
  <c r="AS68" i="265"/>
  <c r="AH70" i="66"/>
  <c r="AQ69" i="66"/>
  <c r="AQ68" i="66"/>
  <c r="AQ67" i="66"/>
  <c r="AG72" i="66"/>
  <c r="AH67" i="66"/>
  <c r="AN68" i="66"/>
  <c r="AN70" i="66"/>
  <c r="AN69" i="66"/>
  <c r="AH46" i="66"/>
  <c r="AH48" i="66"/>
  <c r="AG50" i="66"/>
  <c r="AO45" i="66"/>
  <c r="AO48" i="66"/>
  <c r="AH47" i="66"/>
  <c r="AH45" i="66"/>
  <c r="AO47" i="66"/>
  <c r="AO38" i="66"/>
  <c r="AR35" i="66" s="1"/>
  <c r="AS37" i="66" s="1"/>
  <c r="AP27" i="66"/>
  <c r="AR25" i="66" s="1"/>
  <c r="AH13" i="66"/>
  <c r="AH69" i="1"/>
  <c r="AP67" i="1"/>
  <c r="AP68" i="1"/>
  <c r="AP70" i="1"/>
  <c r="AO71" i="1"/>
  <c r="AR68" i="1" s="1"/>
  <c r="AQ27" i="1"/>
  <c r="AR26" i="1" s="1"/>
  <c r="AH24" i="1"/>
  <c r="AG28" i="1"/>
  <c r="AO25" i="1"/>
  <c r="AH25" i="1"/>
  <c r="AH23" i="1"/>
  <c r="AO23" i="1"/>
  <c r="AO26" i="1"/>
  <c r="AH57" i="1"/>
  <c r="AG61" i="1"/>
  <c r="AO58" i="1"/>
  <c r="AH56" i="1"/>
  <c r="AO56" i="1"/>
  <c r="AO59" i="1"/>
  <c r="AH58" i="1"/>
  <c r="AH35" i="1"/>
  <c r="AG39" i="1"/>
  <c r="AO36" i="1"/>
  <c r="AH34" i="1"/>
  <c r="AO34" i="1"/>
  <c r="AO37" i="1"/>
  <c r="AH36" i="1"/>
  <c r="AH26" i="1"/>
  <c r="AG72" i="1"/>
  <c r="AH59" i="1"/>
  <c r="AH70" i="1"/>
  <c r="AQ69" i="1"/>
  <c r="AQ68" i="1"/>
  <c r="AQ67" i="1"/>
  <c r="AH48" i="1"/>
  <c r="AQ47" i="1"/>
  <c r="AQ46" i="1"/>
  <c r="AQ45" i="1"/>
  <c r="AH47" i="1"/>
  <c r="AH68" i="1"/>
  <c r="AN71" i="1"/>
  <c r="AR67" i="1" s="1"/>
  <c r="AQ38" i="1"/>
  <c r="AR37" i="1" s="1"/>
  <c r="AH46" i="1"/>
  <c r="AO48" i="1"/>
  <c r="AO45" i="1"/>
  <c r="AO47" i="1"/>
  <c r="AH67" i="1"/>
  <c r="AH37" i="1"/>
  <c r="AG50" i="1"/>
  <c r="H82" i="292"/>
  <c r="J82" i="292" s="1"/>
  <c r="AQ58" i="66"/>
  <c r="AQ57" i="66"/>
  <c r="AH58" i="66"/>
  <c r="AH56" i="66"/>
  <c r="AH57" i="66"/>
  <c r="AG61" i="66"/>
  <c r="AP56" i="66"/>
  <c r="AP59" i="66"/>
  <c r="AP57" i="66"/>
  <c r="AH15" i="66"/>
  <c r="AQ13" i="66"/>
  <c r="AG17" i="66"/>
  <c r="AH14" i="66"/>
  <c r="AQ12" i="66"/>
  <c r="AH12" i="66"/>
  <c r="H82" i="303"/>
  <c r="J82" i="303" s="1"/>
  <c r="H79" i="293"/>
  <c r="J79" i="293" s="1"/>
  <c r="H78" i="274"/>
  <c r="AO15" i="66"/>
  <c r="AO12" i="66"/>
  <c r="AO14" i="66"/>
  <c r="H80" i="257"/>
  <c r="H80" i="258"/>
  <c r="H79" i="263"/>
  <c r="H78" i="269"/>
  <c r="H79" i="282"/>
  <c r="H82" i="281"/>
  <c r="J82" i="281" s="1"/>
  <c r="H80" i="281"/>
  <c r="J80" i="281" s="1"/>
  <c r="H81" i="297"/>
  <c r="BG13" i="250"/>
  <c r="BG14" i="250"/>
  <c r="G78" i="250" s="1"/>
  <c r="H78" i="259"/>
  <c r="H78" i="283"/>
  <c r="J78" i="283" s="1"/>
  <c r="H78" i="270"/>
  <c r="H78" i="268"/>
  <c r="BD45" i="264"/>
  <c r="BB45" i="264"/>
  <c r="BB34" i="264"/>
  <c r="BD34" i="264"/>
  <c r="BG45" i="264"/>
  <c r="BE45" i="264"/>
  <c r="BE34" i="264"/>
  <c r="BG34" i="264"/>
  <c r="BG34" i="262"/>
  <c r="BE34" i="262"/>
  <c r="BD34" i="262"/>
  <c r="BB34" i="262"/>
  <c r="BG34" i="261"/>
  <c r="BE34" i="261"/>
  <c r="BD34" i="261"/>
  <c r="BB34" i="261"/>
  <c r="C73" i="261"/>
  <c r="BB34" i="260"/>
  <c r="BD34" i="260"/>
  <c r="BE34" i="260"/>
  <c r="BG34" i="260"/>
  <c r="BB45" i="257"/>
  <c r="K90" i="257" s="1"/>
  <c r="BD45" i="257"/>
  <c r="BE45" i="257"/>
  <c r="BG45" i="257"/>
  <c r="BD45" i="265"/>
  <c r="BE45" i="265"/>
  <c r="BB47" i="265"/>
  <c r="C81" i="265" s="1"/>
  <c r="BD48" i="265"/>
  <c r="BD47" i="265"/>
  <c r="D81" i="265" s="1"/>
  <c r="BE67" i="300"/>
  <c r="BB67" i="300"/>
  <c r="BT24" i="300" s="1"/>
  <c r="BG67" i="300"/>
  <c r="BD67" i="300"/>
  <c r="BE59" i="295"/>
  <c r="BB59" i="295"/>
  <c r="BG58" i="295"/>
  <c r="G82" i="295" s="1"/>
  <c r="BD58" i="295"/>
  <c r="D82" i="295" s="1"/>
  <c r="BE57" i="295"/>
  <c r="BB57" i="295"/>
  <c r="BT25" i="295" s="1"/>
  <c r="BG56" i="295"/>
  <c r="BD56" i="295"/>
  <c r="BG59" i="295"/>
  <c r="BD59" i="295"/>
  <c r="BE58" i="295"/>
  <c r="E82" i="295" s="1"/>
  <c r="BB58" i="295"/>
  <c r="C82" i="295" s="1"/>
  <c r="BG57" i="295"/>
  <c r="BD57" i="295"/>
  <c r="BE56" i="295"/>
  <c r="BB56" i="295"/>
  <c r="BT32" i="295" s="1"/>
  <c r="BE59" i="298"/>
  <c r="BB59" i="298"/>
  <c r="BG58" i="298"/>
  <c r="G82" i="298" s="1"/>
  <c r="BD58" i="298"/>
  <c r="D82" i="298" s="1"/>
  <c r="BE57" i="298"/>
  <c r="BB57" i="298"/>
  <c r="BT25" i="298" s="1"/>
  <c r="BG56" i="298"/>
  <c r="BD56" i="298"/>
  <c r="BG59" i="298"/>
  <c r="BD59" i="298"/>
  <c r="BE58" i="298"/>
  <c r="E82" i="298" s="1"/>
  <c r="BB58" i="298"/>
  <c r="C82" i="298" s="1"/>
  <c r="BG57" i="298"/>
  <c r="BD57" i="298"/>
  <c r="BE56" i="298"/>
  <c r="BB56" i="298"/>
  <c r="BT32" i="298" s="1"/>
  <c r="BG37" i="296"/>
  <c r="BD37" i="296"/>
  <c r="BG36" i="296"/>
  <c r="G80" i="296" s="1"/>
  <c r="BD36" i="296"/>
  <c r="D80" i="296" s="1"/>
  <c r="BG35" i="296"/>
  <c r="BD35" i="296"/>
  <c r="BE37" i="296"/>
  <c r="BB37" i="296"/>
  <c r="BE36" i="296"/>
  <c r="E80" i="296" s="1"/>
  <c r="BB36" i="296"/>
  <c r="C80" i="296" s="1"/>
  <c r="BE35" i="296"/>
  <c r="BB35" i="296"/>
  <c r="BT13" i="296" s="1"/>
  <c r="BE34" i="296"/>
  <c r="BB34" i="296"/>
  <c r="BG34" i="296"/>
  <c r="BD34" i="296"/>
  <c r="BE37" i="302"/>
  <c r="BB37" i="302"/>
  <c r="BE36" i="302"/>
  <c r="E80" i="302" s="1"/>
  <c r="BB36" i="302"/>
  <c r="C80" i="302" s="1"/>
  <c r="BE35" i="302"/>
  <c r="BB35" i="302"/>
  <c r="BT13" i="302" s="1"/>
  <c r="BE34" i="302"/>
  <c r="BB34" i="302"/>
  <c r="BG37" i="302"/>
  <c r="BD37" i="302"/>
  <c r="BG36" i="302"/>
  <c r="G80" i="302" s="1"/>
  <c r="BD36" i="302"/>
  <c r="D80" i="302" s="1"/>
  <c r="BG35" i="302"/>
  <c r="BD35" i="302"/>
  <c r="BG34" i="302"/>
  <c r="BD34" i="302"/>
  <c r="BG48" i="300"/>
  <c r="BD48" i="300"/>
  <c r="BE47" i="300"/>
  <c r="E81" i="300" s="1"/>
  <c r="BB47" i="300"/>
  <c r="C81" i="300" s="1"/>
  <c r="BG46" i="300"/>
  <c r="BD46" i="300"/>
  <c r="BE45" i="300"/>
  <c r="BB45" i="300"/>
  <c r="BE48" i="300"/>
  <c r="BB48" i="300"/>
  <c r="BG47" i="300"/>
  <c r="G81" i="300" s="1"/>
  <c r="BD47" i="300"/>
  <c r="D81" i="300" s="1"/>
  <c r="BE46" i="300"/>
  <c r="BB46" i="300"/>
  <c r="BT33" i="300" s="1"/>
  <c r="BG45" i="300"/>
  <c r="BD45" i="300"/>
  <c r="BB25" i="298"/>
  <c r="C79" i="298" s="1"/>
  <c r="BB26" i="298"/>
  <c r="K88" i="298"/>
  <c r="BT20" i="298"/>
  <c r="BB24" i="298"/>
  <c r="BT40" i="298" s="1"/>
  <c r="BD25" i="298"/>
  <c r="D79" i="298" s="1"/>
  <c r="BD26" i="298"/>
  <c r="BG37" i="300"/>
  <c r="BD37" i="300"/>
  <c r="BG36" i="300"/>
  <c r="G80" i="300" s="1"/>
  <c r="BD36" i="300"/>
  <c r="D80" i="300" s="1"/>
  <c r="BG35" i="300"/>
  <c r="BD35" i="300"/>
  <c r="BG34" i="300"/>
  <c r="BD34" i="300"/>
  <c r="BE37" i="300"/>
  <c r="BB37" i="300"/>
  <c r="BE36" i="300"/>
  <c r="E80" i="300" s="1"/>
  <c r="BB36" i="300"/>
  <c r="C80" i="300" s="1"/>
  <c r="BE35" i="300"/>
  <c r="BB35" i="300"/>
  <c r="BT13" i="300" s="1"/>
  <c r="BE34" i="300"/>
  <c r="BB34" i="300"/>
  <c r="BE13" i="298"/>
  <c r="BE14" i="298"/>
  <c r="E78" i="298" s="1"/>
  <c r="BE15" i="298"/>
  <c r="BG13" i="298"/>
  <c r="BG14" i="298"/>
  <c r="G78" i="298" s="1"/>
  <c r="BG15" i="298"/>
  <c r="BG13" i="297"/>
  <c r="BG14" i="297"/>
  <c r="G78" i="297" s="1"/>
  <c r="BG15" i="297"/>
  <c r="BE13" i="297"/>
  <c r="BE14" i="297"/>
  <c r="E78" i="297" s="1"/>
  <c r="BE15" i="297"/>
  <c r="BL81" i="302"/>
  <c r="BJ81" i="302"/>
  <c r="BK81" i="302"/>
  <c r="BE26" i="302"/>
  <c r="BB26" i="302"/>
  <c r="BE25" i="302"/>
  <c r="E79" i="302" s="1"/>
  <c r="BB25" i="302"/>
  <c r="C79" i="302" s="1"/>
  <c r="BG24" i="302"/>
  <c r="BD24" i="302"/>
  <c r="BG23" i="302"/>
  <c r="BD23" i="302"/>
  <c r="BG26" i="302"/>
  <c r="BD26" i="302"/>
  <c r="BG25" i="302"/>
  <c r="G79" i="302" s="1"/>
  <c r="BD25" i="302"/>
  <c r="D79" i="302" s="1"/>
  <c r="H79" i="302" s="1"/>
  <c r="J79" i="302" s="1"/>
  <c r="BE24" i="302"/>
  <c r="BB24" i="302"/>
  <c r="BT40" i="302" s="1"/>
  <c r="BE23" i="302"/>
  <c r="BB23" i="302"/>
  <c r="K90" i="297"/>
  <c r="BT16" i="297"/>
  <c r="C95" i="297"/>
  <c r="D92" i="297"/>
  <c r="C90" i="297"/>
  <c r="C89" i="297"/>
  <c r="D86" i="297"/>
  <c r="D100" i="297"/>
  <c r="D99" i="297"/>
  <c r="D97" i="297"/>
  <c r="D96" i="297"/>
  <c r="D93" i="297"/>
  <c r="CA31" i="297"/>
  <c r="BK82" i="304"/>
  <c r="BL82" i="304"/>
  <c r="BJ82" i="304"/>
  <c r="CA23" i="303"/>
  <c r="H100" i="303"/>
  <c r="H96" i="303"/>
  <c r="H95" i="303"/>
  <c r="H94" i="303"/>
  <c r="C91" i="303"/>
  <c r="H89" i="303"/>
  <c r="H87" i="303"/>
  <c r="C99" i="303"/>
  <c r="C98" i="303"/>
  <c r="H92" i="303"/>
  <c r="K87" i="299"/>
  <c r="BT36" i="299"/>
  <c r="F93" i="299"/>
  <c r="D91" i="299"/>
  <c r="D88" i="299"/>
  <c r="D95" i="299"/>
  <c r="D94" i="299"/>
  <c r="F92" i="299"/>
  <c r="D90" i="299"/>
  <c r="D89" i="299"/>
  <c r="D87" i="299"/>
  <c r="F86" i="299"/>
  <c r="BL79" i="301"/>
  <c r="BJ79" i="301"/>
  <c r="BK79" i="301"/>
  <c r="BG48" i="295"/>
  <c r="BD48" i="295"/>
  <c r="BE47" i="295"/>
  <c r="E81" i="295" s="1"/>
  <c r="BB47" i="295"/>
  <c r="C81" i="295" s="1"/>
  <c r="BG46" i="295"/>
  <c r="BD46" i="295"/>
  <c r="BE45" i="295"/>
  <c r="BB45" i="295"/>
  <c r="BE48" i="295"/>
  <c r="BB48" i="295"/>
  <c r="BG47" i="295"/>
  <c r="G81" i="295" s="1"/>
  <c r="BD47" i="295"/>
  <c r="D81" i="295" s="1"/>
  <c r="BE46" i="295"/>
  <c r="BB46" i="295"/>
  <c r="BT33" i="295" s="1"/>
  <c r="BG45" i="295"/>
  <c r="BD45" i="295"/>
  <c r="BG48" i="296"/>
  <c r="BD48" i="296"/>
  <c r="BE47" i="296"/>
  <c r="E81" i="296" s="1"/>
  <c r="BB47" i="296"/>
  <c r="C81" i="296" s="1"/>
  <c r="BG46" i="296"/>
  <c r="BD46" i="296"/>
  <c r="BE45" i="296"/>
  <c r="BB45" i="296"/>
  <c r="BE48" i="296"/>
  <c r="BB48" i="296"/>
  <c r="BG47" i="296"/>
  <c r="G81" i="296" s="1"/>
  <c r="BD47" i="296"/>
  <c r="D81" i="296" s="1"/>
  <c r="BE46" i="296"/>
  <c r="BB46" i="296"/>
  <c r="BT33" i="296" s="1"/>
  <c r="BG45" i="296"/>
  <c r="BD45" i="296"/>
  <c r="BG48" i="301"/>
  <c r="BD48" i="301"/>
  <c r="BE47" i="301"/>
  <c r="E81" i="301" s="1"/>
  <c r="BB47" i="301"/>
  <c r="C81" i="301" s="1"/>
  <c r="BG46" i="301"/>
  <c r="BD46" i="301"/>
  <c r="BE45" i="301"/>
  <c r="BB45" i="301"/>
  <c r="BE48" i="301"/>
  <c r="BB48" i="301"/>
  <c r="BG47" i="301"/>
  <c r="G81" i="301" s="1"/>
  <c r="BD47" i="301"/>
  <c r="D81" i="301" s="1"/>
  <c r="BE46" i="301"/>
  <c r="BB46" i="301"/>
  <c r="BT33" i="301" s="1"/>
  <c r="BG45" i="301"/>
  <c r="BD45" i="301"/>
  <c r="BG37" i="301"/>
  <c r="BD37" i="301"/>
  <c r="BG36" i="301"/>
  <c r="G80" i="301" s="1"/>
  <c r="BD36" i="301"/>
  <c r="D80" i="301" s="1"/>
  <c r="BG35" i="301"/>
  <c r="BD35" i="301"/>
  <c r="BG34" i="301"/>
  <c r="BD34" i="301"/>
  <c r="BE37" i="301"/>
  <c r="BB37" i="301"/>
  <c r="BE36" i="301"/>
  <c r="E80" i="301" s="1"/>
  <c r="BB36" i="301"/>
  <c r="C80" i="301" s="1"/>
  <c r="BE35" i="301"/>
  <c r="BB35" i="301"/>
  <c r="BT13" i="301" s="1"/>
  <c r="BE34" i="301"/>
  <c r="BB34" i="301"/>
  <c r="C99" i="300"/>
  <c r="C98" i="300"/>
  <c r="H92" i="300"/>
  <c r="H100" i="300"/>
  <c r="H96" i="300"/>
  <c r="H95" i="300"/>
  <c r="H94" i="300"/>
  <c r="C91" i="300"/>
  <c r="H89" i="300"/>
  <c r="H87" i="300"/>
  <c r="CA23" i="300"/>
  <c r="H82" i="300"/>
  <c r="J82" i="300" s="1"/>
  <c r="BD35" i="304"/>
  <c r="BD36" i="304"/>
  <c r="D80" i="304" s="1"/>
  <c r="BD37" i="304"/>
  <c r="K89" i="304"/>
  <c r="BT28" i="304"/>
  <c r="BB35" i="304"/>
  <c r="BT13" i="304" s="1"/>
  <c r="BB36" i="304"/>
  <c r="C80" i="304" s="1"/>
  <c r="BB37" i="304"/>
  <c r="BE35" i="298"/>
  <c r="BE36" i="298"/>
  <c r="E80" i="298" s="1"/>
  <c r="BE37" i="298"/>
  <c r="BG35" i="298"/>
  <c r="BG36" i="298"/>
  <c r="G80" i="298" s="1"/>
  <c r="BG37" i="298"/>
  <c r="BK81" i="303"/>
  <c r="BL81" i="303"/>
  <c r="BJ81" i="303"/>
  <c r="BE26" i="303"/>
  <c r="BB26" i="303"/>
  <c r="BE25" i="303"/>
  <c r="E79" i="303" s="1"/>
  <c r="BB25" i="303"/>
  <c r="C79" i="303" s="1"/>
  <c r="BG24" i="303"/>
  <c r="BD24" i="303"/>
  <c r="BG23" i="303"/>
  <c r="BD23" i="303"/>
  <c r="BG26" i="303"/>
  <c r="BD26" i="303"/>
  <c r="BG25" i="303"/>
  <c r="G79" i="303" s="1"/>
  <c r="BD25" i="303"/>
  <c r="D79" i="303" s="1"/>
  <c r="BE24" i="303"/>
  <c r="BB24" i="303"/>
  <c r="BT40" i="303" s="1"/>
  <c r="BE23" i="303"/>
  <c r="BB23" i="303"/>
  <c r="BG57" i="296"/>
  <c r="BE58" i="296"/>
  <c r="E82" i="296" s="1"/>
  <c r="BG59" i="296"/>
  <c r="BE57" i="296"/>
  <c r="BG58" i="296"/>
  <c r="G82" i="296" s="1"/>
  <c r="BE59" i="296"/>
  <c r="BG24" i="295"/>
  <c r="BE25" i="295"/>
  <c r="E79" i="295" s="1"/>
  <c r="BE26" i="295"/>
  <c r="BE24" i="295"/>
  <c r="BG25" i="295"/>
  <c r="G79" i="295" s="1"/>
  <c r="BG26" i="295"/>
  <c r="BG13" i="296"/>
  <c r="BG14" i="296"/>
  <c r="G78" i="296" s="1"/>
  <c r="BG15" i="296"/>
  <c r="BE13" i="296"/>
  <c r="BE14" i="296"/>
  <c r="E78" i="296" s="1"/>
  <c r="BE15" i="296"/>
  <c r="BG13" i="304"/>
  <c r="BG14" i="304"/>
  <c r="G78" i="304" s="1"/>
  <c r="BG15" i="304"/>
  <c r="BE13" i="304"/>
  <c r="BE14" i="304"/>
  <c r="E78" i="304" s="1"/>
  <c r="BE15" i="304"/>
  <c r="BL78" i="302"/>
  <c r="BJ78" i="302"/>
  <c r="BK78" i="302"/>
  <c r="BK79" i="300"/>
  <c r="BL79" i="300"/>
  <c r="BJ79" i="300"/>
  <c r="BE15" i="303"/>
  <c r="BB15" i="303"/>
  <c r="BE14" i="303"/>
  <c r="E78" i="303" s="1"/>
  <c r="BB14" i="303"/>
  <c r="C78" i="303" s="1"/>
  <c r="BG15" i="303"/>
  <c r="BD15" i="303"/>
  <c r="BG14" i="303"/>
  <c r="G78" i="303" s="1"/>
  <c r="BD14" i="303"/>
  <c r="D78" i="303" s="1"/>
  <c r="BG13" i="303"/>
  <c r="BD13" i="303"/>
  <c r="BG12" i="303"/>
  <c r="BD12" i="303"/>
  <c r="BE13" i="303"/>
  <c r="BB13" i="303"/>
  <c r="BT12" i="303" s="1"/>
  <c r="BE12" i="303"/>
  <c r="BB12" i="303"/>
  <c r="BG70" i="298"/>
  <c r="BD70" i="298"/>
  <c r="BE69" i="298"/>
  <c r="E83" i="298" s="1"/>
  <c r="BB69" i="298"/>
  <c r="C83" i="298" s="1"/>
  <c r="BG68" i="298"/>
  <c r="BD68" i="298"/>
  <c r="BE67" i="298"/>
  <c r="BB67" i="298"/>
  <c r="BT24" i="298" s="1"/>
  <c r="BE70" i="298"/>
  <c r="BB70" i="298"/>
  <c r="BG69" i="298"/>
  <c r="G83" i="298" s="1"/>
  <c r="BD69" i="298"/>
  <c r="D83" i="298" s="1"/>
  <c r="BE68" i="298"/>
  <c r="BB68" i="298"/>
  <c r="BT41" i="298" s="1"/>
  <c r="BG67" i="298"/>
  <c r="BD67" i="298"/>
  <c r="BG59" i="297"/>
  <c r="BD59" i="297"/>
  <c r="BE58" i="297"/>
  <c r="E82" i="297" s="1"/>
  <c r="BB58" i="297"/>
  <c r="C82" i="297" s="1"/>
  <c r="BG57" i="297"/>
  <c r="BD57" i="297"/>
  <c r="BE56" i="297"/>
  <c r="BB56" i="297"/>
  <c r="BT32" i="297" s="1"/>
  <c r="BE59" i="297"/>
  <c r="BB59" i="297"/>
  <c r="BG58" i="297"/>
  <c r="G82" i="297" s="1"/>
  <c r="BD58" i="297"/>
  <c r="D82" i="297" s="1"/>
  <c r="BE57" i="297"/>
  <c r="BB57" i="297"/>
  <c r="BT25" i="297" s="1"/>
  <c r="BG56" i="297"/>
  <c r="BD56" i="297"/>
  <c r="BG15" i="295"/>
  <c r="BD15" i="295"/>
  <c r="BG14" i="295"/>
  <c r="G78" i="295" s="1"/>
  <c r="BD14" i="295"/>
  <c r="D78" i="295" s="1"/>
  <c r="BG13" i="295"/>
  <c r="BD13" i="295"/>
  <c r="BG12" i="295"/>
  <c r="BD12" i="295"/>
  <c r="BE15" i="295"/>
  <c r="BB15" i="295"/>
  <c r="BE14" i="295"/>
  <c r="E78" i="295" s="1"/>
  <c r="BB14" i="295"/>
  <c r="C78" i="295" s="1"/>
  <c r="BE13" i="295"/>
  <c r="BB13" i="295"/>
  <c r="BT12" i="295" s="1"/>
  <c r="BE12" i="295"/>
  <c r="BB12" i="295"/>
  <c r="BG15" i="300"/>
  <c r="BD15" i="300"/>
  <c r="BG14" i="300"/>
  <c r="G78" i="300" s="1"/>
  <c r="BD14" i="300"/>
  <c r="D78" i="300" s="1"/>
  <c r="BG13" i="300"/>
  <c r="BD13" i="300"/>
  <c r="BG12" i="300"/>
  <c r="BD12" i="300"/>
  <c r="BE15" i="300"/>
  <c r="BB15" i="300"/>
  <c r="BE14" i="300"/>
  <c r="E78" i="300" s="1"/>
  <c r="BB14" i="300"/>
  <c r="C78" i="300" s="1"/>
  <c r="BE13" i="300"/>
  <c r="BB13" i="300"/>
  <c r="BT12" i="300" s="1"/>
  <c r="BE12" i="300"/>
  <c r="BB12" i="300"/>
  <c r="BE37" i="299"/>
  <c r="BB37" i="299"/>
  <c r="BE36" i="299"/>
  <c r="E80" i="299" s="1"/>
  <c r="BB36" i="299"/>
  <c r="C80" i="299" s="1"/>
  <c r="BE35" i="299"/>
  <c r="BB35" i="299"/>
  <c r="BT13" i="299" s="1"/>
  <c r="BE34" i="299"/>
  <c r="BB34" i="299"/>
  <c r="BG37" i="299"/>
  <c r="BD37" i="299"/>
  <c r="BG36" i="299"/>
  <c r="G80" i="299" s="1"/>
  <c r="BD36" i="299"/>
  <c r="D80" i="299" s="1"/>
  <c r="H80" i="299" s="1"/>
  <c r="J80" i="299" s="1"/>
  <c r="BG35" i="299"/>
  <c r="BD35" i="299"/>
  <c r="BG34" i="299"/>
  <c r="BD34" i="299"/>
  <c r="BG24" i="298"/>
  <c r="BE25" i="298"/>
  <c r="E79" i="298" s="1"/>
  <c r="BE26" i="298"/>
  <c r="BE24" i="298"/>
  <c r="BG25" i="298"/>
  <c r="G79" i="298" s="1"/>
  <c r="BE59" i="301"/>
  <c r="BB59" i="301"/>
  <c r="BG58" i="301"/>
  <c r="G82" i="301" s="1"/>
  <c r="BD58" i="301"/>
  <c r="D82" i="301" s="1"/>
  <c r="BE57" i="301"/>
  <c r="BB57" i="301"/>
  <c r="BT25" i="301" s="1"/>
  <c r="BG56" i="301"/>
  <c r="BD56" i="301"/>
  <c r="BG59" i="301"/>
  <c r="BD59" i="301"/>
  <c r="BE58" i="301"/>
  <c r="E82" i="301" s="1"/>
  <c r="BB58" i="301"/>
  <c r="C82" i="301" s="1"/>
  <c r="BG57" i="301"/>
  <c r="BD57" i="301"/>
  <c r="BE56" i="301"/>
  <c r="BB56" i="301"/>
  <c r="BT32" i="301" s="1"/>
  <c r="K87" i="298"/>
  <c r="BT36" i="298"/>
  <c r="BB13" i="298"/>
  <c r="BT12" i="298" s="1"/>
  <c r="BB14" i="298"/>
  <c r="C78" i="298" s="1"/>
  <c r="BB15" i="298"/>
  <c r="BD13" i="298"/>
  <c r="BD14" i="298"/>
  <c r="D78" i="298" s="1"/>
  <c r="H78" i="298" s="1"/>
  <c r="BD13" i="297"/>
  <c r="BD14" i="297"/>
  <c r="D78" i="297" s="1"/>
  <c r="H78" i="297" s="1"/>
  <c r="BD15" i="297"/>
  <c r="K87" i="297"/>
  <c r="BT36" i="297"/>
  <c r="BB13" i="297"/>
  <c r="BT12" i="297" s="1"/>
  <c r="BB14" i="297"/>
  <c r="C78" i="297" s="1"/>
  <c r="K90" i="302"/>
  <c r="BT16" i="302"/>
  <c r="C95" i="302"/>
  <c r="D92" i="302"/>
  <c r="C90" i="302"/>
  <c r="C89" i="302"/>
  <c r="D86" i="302"/>
  <c r="D100" i="302"/>
  <c r="D99" i="302"/>
  <c r="D97" i="302"/>
  <c r="D96" i="302"/>
  <c r="D93" i="302"/>
  <c r="CA31" i="302"/>
  <c r="H81" i="302"/>
  <c r="J81" i="302" s="1"/>
  <c r="BE70" i="299"/>
  <c r="BB70" i="299"/>
  <c r="BG69" i="299"/>
  <c r="G83" i="299" s="1"/>
  <c r="BD69" i="299"/>
  <c r="D83" i="299" s="1"/>
  <c r="BE68" i="299"/>
  <c r="BB68" i="299"/>
  <c r="BT41" i="299" s="1"/>
  <c r="BG67" i="299"/>
  <c r="BD67" i="299"/>
  <c r="BG70" i="299"/>
  <c r="BD70" i="299"/>
  <c r="BE69" i="299"/>
  <c r="E83" i="299" s="1"/>
  <c r="BB69" i="299"/>
  <c r="C83" i="299" s="1"/>
  <c r="BG68" i="299"/>
  <c r="BD68" i="299"/>
  <c r="BE67" i="299"/>
  <c r="BB67" i="299"/>
  <c r="BT24" i="299" s="1"/>
  <c r="BJ81" i="297"/>
  <c r="BK81" i="297"/>
  <c r="BE26" i="297"/>
  <c r="BB26" i="297"/>
  <c r="BE25" i="297"/>
  <c r="E79" i="297" s="1"/>
  <c r="BB25" i="297"/>
  <c r="C79" i="297" s="1"/>
  <c r="BG24" i="297"/>
  <c r="BD24" i="297"/>
  <c r="BG23" i="297"/>
  <c r="BD23" i="297"/>
  <c r="BG26" i="297"/>
  <c r="BD26" i="297"/>
  <c r="BG25" i="297"/>
  <c r="G79" i="297" s="1"/>
  <c r="BD25" i="297"/>
  <c r="D79" i="297" s="1"/>
  <c r="H79" i="297" s="1"/>
  <c r="BE24" i="297"/>
  <c r="BB24" i="297"/>
  <c r="BT40" i="297" s="1"/>
  <c r="BE23" i="297"/>
  <c r="BB23" i="297"/>
  <c r="H100" i="304"/>
  <c r="H96" i="304"/>
  <c r="H95" i="304"/>
  <c r="H94" i="304"/>
  <c r="C91" i="304"/>
  <c r="H89" i="304"/>
  <c r="H87" i="304"/>
  <c r="C99" i="304"/>
  <c r="C98" i="304"/>
  <c r="H92" i="304"/>
  <c r="CA23" i="304"/>
  <c r="H82" i="304"/>
  <c r="J82" i="304" s="1"/>
  <c r="BG59" i="299"/>
  <c r="BD59" i="299"/>
  <c r="BE58" i="299"/>
  <c r="E82" i="299" s="1"/>
  <c r="BB58" i="299"/>
  <c r="C82" i="299" s="1"/>
  <c r="BG57" i="299"/>
  <c r="BD57" i="299"/>
  <c r="BE56" i="299"/>
  <c r="BB56" i="299"/>
  <c r="BT32" i="299" s="1"/>
  <c r="BE59" i="299"/>
  <c r="BB59" i="299"/>
  <c r="BG58" i="299"/>
  <c r="G82" i="299" s="1"/>
  <c r="BD58" i="299"/>
  <c r="D82" i="299" s="1"/>
  <c r="H82" i="299" s="1"/>
  <c r="J82" i="299" s="1"/>
  <c r="BE57" i="299"/>
  <c r="BB57" i="299"/>
  <c r="BT25" i="299" s="1"/>
  <c r="BG56" i="299"/>
  <c r="BD56" i="299"/>
  <c r="BE26" i="296"/>
  <c r="BB26" i="296"/>
  <c r="BE25" i="296"/>
  <c r="E79" i="296" s="1"/>
  <c r="BB25" i="296"/>
  <c r="C79" i="296" s="1"/>
  <c r="BG24" i="296"/>
  <c r="BD24" i="296"/>
  <c r="BG23" i="296"/>
  <c r="BD23" i="296"/>
  <c r="BG26" i="296"/>
  <c r="BD26" i="296"/>
  <c r="BG25" i="296"/>
  <c r="G79" i="296" s="1"/>
  <c r="BD25" i="296"/>
  <c r="D79" i="296" s="1"/>
  <c r="H79" i="296" s="1"/>
  <c r="BE24" i="296"/>
  <c r="BB24" i="296"/>
  <c r="BT40" i="296" s="1"/>
  <c r="BE23" i="296"/>
  <c r="BB23" i="296"/>
  <c r="BK82" i="303"/>
  <c r="BL82" i="303"/>
  <c r="BJ82" i="303"/>
  <c r="BL78" i="299"/>
  <c r="BJ78" i="299"/>
  <c r="BK78" i="299"/>
  <c r="F91" i="301"/>
  <c r="F88" i="301"/>
  <c r="F99" i="301"/>
  <c r="F98" i="301"/>
  <c r="F97" i="301"/>
  <c r="F96" i="301"/>
  <c r="F90" i="301"/>
  <c r="F89" i="301"/>
  <c r="F87" i="301"/>
  <c r="H86" i="301"/>
  <c r="K88" i="301"/>
  <c r="BT20" i="301"/>
  <c r="H79" i="301"/>
  <c r="J79" i="301" s="1"/>
  <c r="BG48" i="298"/>
  <c r="BD48" i="298"/>
  <c r="BE47" i="298"/>
  <c r="E81" i="298" s="1"/>
  <c r="BB47" i="298"/>
  <c r="C81" i="298" s="1"/>
  <c r="BG46" i="298"/>
  <c r="BD46" i="298"/>
  <c r="BE45" i="298"/>
  <c r="BB45" i="298"/>
  <c r="BE48" i="298"/>
  <c r="BB48" i="298"/>
  <c r="BG47" i="298"/>
  <c r="G81" i="298" s="1"/>
  <c r="BD47" i="298"/>
  <c r="D81" i="298" s="1"/>
  <c r="BE46" i="298"/>
  <c r="BB46" i="298"/>
  <c r="BT33" i="298" s="1"/>
  <c r="BG45" i="298"/>
  <c r="BD45" i="298"/>
  <c r="BG59" i="302"/>
  <c r="BD59" i="302"/>
  <c r="BE58" i="302"/>
  <c r="E82" i="302" s="1"/>
  <c r="BB58" i="302"/>
  <c r="C82" i="302" s="1"/>
  <c r="BG57" i="302"/>
  <c r="BD57" i="302"/>
  <c r="BE56" i="302"/>
  <c r="BB56" i="302"/>
  <c r="BT32" i="302" s="1"/>
  <c r="BE59" i="302"/>
  <c r="BB59" i="302"/>
  <c r="BG58" i="302"/>
  <c r="G82" i="302" s="1"/>
  <c r="BD58" i="302"/>
  <c r="D82" i="302" s="1"/>
  <c r="H82" i="302" s="1"/>
  <c r="J82" i="302" s="1"/>
  <c r="BE57" i="302"/>
  <c r="BB57" i="302"/>
  <c r="BT25" i="302" s="1"/>
  <c r="BG56" i="302"/>
  <c r="BD56" i="302"/>
  <c r="BE37" i="297"/>
  <c r="BB37" i="297"/>
  <c r="BE36" i="297"/>
  <c r="E80" i="297" s="1"/>
  <c r="BB36" i="297"/>
  <c r="C80" i="297" s="1"/>
  <c r="BE35" i="297"/>
  <c r="BB35" i="297"/>
  <c r="BT13" i="297" s="1"/>
  <c r="BE34" i="297"/>
  <c r="BB34" i="297"/>
  <c r="BG37" i="297"/>
  <c r="BD37" i="297"/>
  <c r="BG36" i="297"/>
  <c r="G80" i="297" s="1"/>
  <c r="BD36" i="297"/>
  <c r="D80" i="297" s="1"/>
  <c r="BG35" i="297"/>
  <c r="BD35" i="297"/>
  <c r="BG34" i="297"/>
  <c r="BD34" i="297"/>
  <c r="BG37" i="295"/>
  <c r="BD37" i="295"/>
  <c r="BG36" i="295"/>
  <c r="G80" i="295" s="1"/>
  <c r="BD36" i="295"/>
  <c r="D80" i="295" s="1"/>
  <c r="BG35" i="295"/>
  <c r="BD35" i="295"/>
  <c r="BG34" i="295"/>
  <c r="BD34" i="295"/>
  <c r="BE37" i="295"/>
  <c r="BB37" i="295"/>
  <c r="BE36" i="295"/>
  <c r="E80" i="295" s="1"/>
  <c r="BB36" i="295"/>
  <c r="C80" i="295" s="1"/>
  <c r="BE35" i="295"/>
  <c r="BB35" i="295"/>
  <c r="BT13" i="295" s="1"/>
  <c r="BE34" i="295"/>
  <c r="BB34" i="295"/>
  <c r="BE26" i="304"/>
  <c r="BB26" i="304"/>
  <c r="BE25" i="304"/>
  <c r="E79" i="304" s="1"/>
  <c r="BB25" i="304"/>
  <c r="C79" i="304" s="1"/>
  <c r="BG24" i="304"/>
  <c r="BD24" i="304"/>
  <c r="BG26" i="304"/>
  <c r="BD26" i="304"/>
  <c r="BG25" i="304"/>
  <c r="G79" i="304" s="1"/>
  <c r="BD25" i="304"/>
  <c r="D79" i="304" s="1"/>
  <c r="H79" i="304" s="1"/>
  <c r="J79" i="304" s="1"/>
  <c r="BE24" i="304"/>
  <c r="BB24" i="304"/>
  <c r="BT40" i="304" s="1"/>
  <c r="BG23" i="304"/>
  <c r="BD23" i="304"/>
  <c r="BE23" i="304"/>
  <c r="BB23" i="304"/>
  <c r="BE37" i="303"/>
  <c r="BB37" i="303"/>
  <c r="BE36" i="303"/>
  <c r="E80" i="303" s="1"/>
  <c r="BB36" i="303"/>
  <c r="C80" i="303" s="1"/>
  <c r="BE35" i="303"/>
  <c r="BB35" i="303"/>
  <c r="BT13" i="303" s="1"/>
  <c r="BE34" i="303"/>
  <c r="BB34" i="303"/>
  <c r="BG37" i="303"/>
  <c r="BD37" i="303"/>
  <c r="BG36" i="303"/>
  <c r="G80" i="303" s="1"/>
  <c r="BD36" i="303"/>
  <c r="D80" i="303" s="1"/>
  <c r="BG35" i="303"/>
  <c r="BD35" i="303"/>
  <c r="BG34" i="303"/>
  <c r="BD34" i="303"/>
  <c r="BL82" i="300"/>
  <c r="BJ82" i="300"/>
  <c r="BK82" i="300"/>
  <c r="BG35" i="304"/>
  <c r="BG36" i="304"/>
  <c r="G80" i="304" s="1"/>
  <c r="BG37" i="304"/>
  <c r="BE35" i="304"/>
  <c r="BE36" i="304"/>
  <c r="E80" i="304" s="1"/>
  <c r="BE48" i="299"/>
  <c r="BB48" i="299"/>
  <c r="BG47" i="299"/>
  <c r="G81" i="299" s="1"/>
  <c r="BD47" i="299"/>
  <c r="D81" i="299" s="1"/>
  <c r="BE46" i="299"/>
  <c r="BB46" i="299"/>
  <c r="BT33" i="299" s="1"/>
  <c r="BG45" i="299"/>
  <c r="BD45" i="299"/>
  <c r="BG48" i="299"/>
  <c r="BD48" i="299"/>
  <c r="BE47" i="299"/>
  <c r="E81" i="299" s="1"/>
  <c r="BB47" i="299"/>
  <c r="C81" i="299" s="1"/>
  <c r="BG46" i="299"/>
  <c r="BD46" i="299"/>
  <c r="BE45" i="299"/>
  <c r="BB45" i="299"/>
  <c r="BE26" i="299"/>
  <c r="BB26" i="299"/>
  <c r="BE25" i="299"/>
  <c r="E79" i="299" s="1"/>
  <c r="BB25" i="299"/>
  <c r="C79" i="299" s="1"/>
  <c r="BG24" i="299"/>
  <c r="BD24" i="299"/>
  <c r="BG23" i="299"/>
  <c r="BD23" i="299"/>
  <c r="BG26" i="299"/>
  <c r="BD26" i="299"/>
  <c r="BG25" i="299"/>
  <c r="G79" i="299" s="1"/>
  <c r="BD25" i="299"/>
  <c r="D79" i="299" s="1"/>
  <c r="BE24" i="299"/>
  <c r="BB24" i="299"/>
  <c r="BT40" i="299" s="1"/>
  <c r="BE23" i="299"/>
  <c r="BB23" i="299"/>
  <c r="K89" i="298"/>
  <c r="BT28" i="298"/>
  <c r="BB35" i="298"/>
  <c r="BT13" i="298" s="1"/>
  <c r="BB36" i="298"/>
  <c r="C80" i="298" s="1"/>
  <c r="BB37" i="298"/>
  <c r="BD35" i="298"/>
  <c r="BD36" i="298"/>
  <c r="D80" i="298" s="1"/>
  <c r="H80" i="298" s="1"/>
  <c r="K90" i="303"/>
  <c r="BT16" i="303"/>
  <c r="D100" i="303"/>
  <c r="D99" i="303"/>
  <c r="D97" i="303"/>
  <c r="D96" i="303"/>
  <c r="D93" i="303"/>
  <c r="C95" i="303"/>
  <c r="D92" i="303"/>
  <c r="C90" i="303"/>
  <c r="C89" i="303"/>
  <c r="D86" i="303"/>
  <c r="CA31" i="303"/>
  <c r="H81" i="303"/>
  <c r="J81" i="303" s="1"/>
  <c r="BG15" i="301"/>
  <c r="BD15" i="301"/>
  <c r="BG14" i="301"/>
  <c r="G78" i="301" s="1"/>
  <c r="BD14" i="301"/>
  <c r="D78" i="301" s="1"/>
  <c r="BG13" i="301"/>
  <c r="BD13" i="301"/>
  <c r="BG12" i="301"/>
  <c r="BD12" i="301"/>
  <c r="BE15" i="301"/>
  <c r="BB15" i="301"/>
  <c r="BE14" i="301"/>
  <c r="E78" i="301" s="1"/>
  <c r="BB14" i="301"/>
  <c r="C78" i="301" s="1"/>
  <c r="BE13" i="301"/>
  <c r="BB13" i="301"/>
  <c r="BT12" i="301" s="1"/>
  <c r="BE12" i="301"/>
  <c r="BB12" i="301"/>
  <c r="BG48" i="304"/>
  <c r="BD48" i="304"/>
  <c r="BE47" i="304"/>
  <c r="E81" i="304" s="1"/>
  <c r="BB47" i="304"/>
  <c r="C81" i="304" s="1"/>
  <c r="BG46" i="304"/>
  <c r="BD46" i="304"/>
  <c r="BE48" i="304"/>
  <c r="BB48" i="304"/>
  <c r="BG47" i="304"/>
  <c r="G81" i="304" s="1"/>
  <c r="BD47" i="304"/>
  <c r="D81" i="304" s="1"/>
  <c r="H81" i="304" s="1"/>
  <c r="J81" i="304" s="1"/>
  <c r="BE46" i="304"/>
  <c r="BB46" i="304"/>
  <c r="BT33" i="304" s="1"/>
  <c r="BG45" i="304"/>
  <c r="BD45" i="304"/>
  <c r="BE45" i="304"/>
  <c r="BB45" i="304"/>
  <c r="BG70" i="300"/>
  <c r="BD57" i="296"/>
  <c r="BB58" i="296"/>
  <c r="C82" i="296" s="1"/>
  <c r="BD59" i="296"/>
  <c r="BB57" i="296"/>
  <c r="BT25" i="296" s="1"/>
  <c r="BD58" i="296"/>
  <c r="D82" i="296" s="1"/>
  <c r="BD24" i="295"/>
  <c r="BB25" i="295"/>
  <c r="C79" i="295" s="1"/>
  <c r="BB26" i="295"/>
  <c r="K88" i="295"/>
  <c r="BT20" i="295"/>
  <c r="BB24" i="295"/>
  <c r="BT40" i="295" s="1"/>
  <c r="BD25" i="295"/>
  <c r="D79" i="295" s="1"/>
  <c r="H79" i="295" s="1"/>
  <c r="J79" i="295" s="1"/>
  <c r="BD13" i="296"/>
  <c r="BD14" i="296"/>
  <c r="D78" i="296" s="1"/>
  <c r="H78" i="296" s="1"/>
  <c r="BD15" i="296"/>
  <c r="BT36" i="296"/>
  <c r="K87" i="296"/>
  <c r="BB13" i="296"/>
  <c r="BT12" i="296" s="1"/>
  <c r="BB14" i="296"/>
  <c r="C78" i="296" s="1"/>
  <c r="BD13" i="304"/>
  <c r="BD14" i="304"/>
  <c r="D78" i="304" s="1"/>
  <c r="H78" i="304" s="1"/>
  <c r="J78" i="304" s="1"/>
  <c r="BD15" i="304"/>
  <c r="K87" i="304"/>
  <c r="BT36" i="304"/>
  <c r="BB13" i="304"/>
  <c r="BT12" i="304" s="1"/>
  <c r="BB14" i="304"/>
  <c r="C78" i="304" s="1"/>
  <c r="K87" i="302"/>
  <c r="BT36" i="302"/>
  <c r="F93" i="302"/>
  <c r="D91" i="302"/>
  <c r="D88" i="302"/>
  <c r="D95" i="302"/>
  <c r="D94" i="302"/>
  <c r="F92" i="302"/>
  <c r="D90" i="302"/>
  <c r="D89" i="302"/>
  <c r="D87" i="302"/>
  <c r="F86" i="302"/>
  <c r="F99" i="300"/>
  <c r="F98" i="300"/>
  <c r="F97" i="300"/>
  <c r="F96" i="300"/>
  <c r="F90" i="300"/>
  <c r="F89" i="300"/>
  <c r="F87" i="300"/>
  <c r="H86" i="300"/>
  <c r="F91" i="300"/>
  <c r="F88" i="300"/>
  <c r="K88" i="300"/>
  <c r="BT20" i="300"/>
  <c r="H79" i="300"/>
  <c r="J79" i="300" s="1"/>
  <c r="BG37" i="290"/>
  <c r="BD37" i="290"/>
  <c r="BG36" i="290"/>
  <c r="G80" i="290" s="1"/>
  <c r="BD36" i="290"/>
  <c r="D80" i="290" s="1"/>
  <c r="BG35" i="290"/>
  <c r="BD35" i="290"/>
  <c r="BG34" i="290"/>
  <c r="BD34" i="290"/>
  <c r="BE37" i="290"/>
  <c r="BB37" i="290"/>
  <c r="BE36" i="290"/>
  <c r="E80" i="290" s="1"/>
  <c r="BB36" i="290"/>
  <c r="C80" i="290" s="1"/>
  <c r="BE35" i="290"/>
  <c r="BB35" i="290"/>
  <c r="BT13" i="290" s="1"/>
  <c r="BE34" i="290"/>
  <c r="BB34" i="290"/>
  <c r="BE59" i="293"/>
  <c r="BB59" i="293"/>
  <c r="BG58" i="293"/>
  <c r="G82" i="293" s="1"/>
  <c r="BD58" i="293"/>
  <c r="D82" i="293" s="1"/>
  <c r="BE57" i="293"/>
  <c r="BB57" i="293"/>
  <c r="BT25" i="293" s="1"/>
  <c r="BG56" i="293"/>
  <c r="BD56" i="293"/>
  <c r="BG59" i="293"/>
  <c r="BD59" i="293"/>
  <c r="BE58" i="293"/>
  <c r="E82" i="293" s="1"/>
  <c r="BB58" i="293"/>
  <c r="C82" i="293" s="1"/>
  <c r="BG57" i="293"/>
  <c r="BD57" i="293"/>
  <c r="BE56" i="293"/>
  <c r="BB56" i="293"/>
  <c r="BT32" i="293" s="1"/>
  <c r="BB13" i="285"/>
  <c r="BT12" i="285" s="1"/>
  <c r="BB14" i="285"/>
  <c r="C78" i="285" s="1"/>
  <c r="BB15" i="285"/>
  <c r="BD13" i="285"/>
  <c r="BD14" i="285"/>
  <c r="D78" i="285" s="1"/>
  <c r="BD15" i="285"/>
  <c r="BE67" i="294"/>
  <c r="BB67" i="294"/>
  <c r="BT24" i="294" s="1"/>
  <c r="BG67" i="294"/>
  <c r="BD67" i="294"/>
  <c r="BE15" i="294"/>
  <c r="BB15" i="294"/>
  <c r="BE14" i="294"/>
  <c r="E78" i="294" s="1"/>
  <c r="BB14" i="294"/>
  <c r="C78" i="294" s="1"/>
  <c r="BE13" i="294"/>
  <c r="BB13" i="294"/>
  <c r="BT12" i="294" s="1"/>
  <c r="BE12" i="294"/>
  <c r="BB12" i="294"/>
  <c r="BG15" i="294"/>
  <c r="BD15" i="294"/>
  <c r="BG14" i="294"/>
  <c r="G78" i="294" s="1"/>
  <c r="BD14" i="294"/>
  <c r="D78" i="294" s="1"/>
  <c r="H78" i="294" s="1"/>
  <c r="BG13" i="294"/>
  <c r="BD13" i="294"/>
  <c r="BG12" i="294"/>
  <c r="BD12" i="294"/>
  <c r="K89" i="289"/>
  <c r="BT28" i="289"/>
  <c r="CA14" i="289"/>
  <c r="C100" i="289"/>
  <c r="C97" i="289"/>
  <c r="C96" i="289"/>
  <c r="C94" i="289"/>
  <c r="C93" i="289"/>
  <c r="C87" i="289"/>
  <c r="D98" i="289"/>
  <c r="C92" i="289"/>
  <c r="C88" i="289"/>
  <c r="C86" i="289"/>
  <c r="F91" i="293"/>
  <c r="F88" i="293"/>
  <c r="F99" i="293"/>
  <c r="F98" i="293"/>
  <c r="F97" i="293"/>
  <c r="F96" i="293"/>
  <c r="F90" i="293"/>
  <c r="F89" i="293"/>
  <c r="F87" i="293"/>
  <c r="H86" i="293"/>
  <c r="K88" i="293"/>
  <c r="BT20" i="293"/>
  <c r="CA23" i="292"/>
  <c r="C99" i="292"/>
  <c r="C98" i="292"/>
  <c r="H92" i="292"/>
  <c r="H100" i="292"/>
  <c r="H96" i="292"/>
  <c r="H95" i="292"/>
  <c r="H94" i="292"/>
  <c r="C91" i="292"/>
  <c r="H89" i="292"/>
  <c r="H87" i="292"/>
  <c r="BE37" i="292"/>
  <c r="BB37" i="292"/>
  <c r="BE36" i="292"/>
  <c r="E80" i="292" s="1"/>
  <c r="BB36" i="292"/>
  <c r="C80" i="292" s="1"/>
  <c r="BE35" i="292"/>
  <c r="BB35" i="292"/>
  <c r="BT13" i="292" s="1"/>
  <c r="BE34" i="292"/>
  <c r="BB34" i="292"/>
  <c r="BG37" i="292"/>
  <c r="BD37" i="292"/>
  <c r="BG36" i="292"/>
  <c r="G80" i="292" s="1"/>
  <c r="BD36" i="292"/>
  <c r="D80" i="292" s="1"/>
  <c r="BG35" i="292"/>
  <c r="BD35" i="292"/>
  <c r="BG34" i="292"/>
  <c r="BD34" i="292"/>
  <c r="BG48" i="290"/>
  <c r="BD48" i="290"/>
  <c r="BE47" i="290"/>
  <c r="E81" i="290" s="1"/>
  <c r="BB47" i="290"/>
  <c r="C81" i="290" s="1"/>
  <c r="BG46" i="290"/>
  <c r="BD46" i="290"/>
  <c r="BE45" i="290"/>
  <c r="BB45" i="290"/>
  <c r="BE48" i="290"/>
  <c r="BB48" i="290"/>
  <c r="BG47" i="290"/>
  <c r="G81" i="290" s="1"/>
  <c r="BD47" i="290"/>
  <c r="D81" i="290" s="1"/>
  <c r="H81" i="290" s="1"/>
  <c r="J81" i="290" s="1"/>
  <c r="BE46" i="290"/>
  <c r="BB46" i="290"/>
  <c r="BT33" i="290" s="1"/>
  <c r="BG45" i="290"/>
  <c r="BD45" i="290"/>
  <c r="BG26" i="285"/>
  <c r="BD26" i="285"/>
  <c r="BG25" i="285"/>
  <c r="G79" i="285" s="1"/>
  <c r="BD25" i="285"/>
  <c r="D79" i="285" s="1"/>
  <c r="BE24" i="285"/>
  <c r="BB24" i="285"/>
  <c r="BT40" i="285" s="1"/>
  <c r="BE23" i="285"/>
  <c r="BB23" i="285"/>
  <c r="BE26" i="285"/>
  <c r="BB26" i="285"/>
  <c r="BE25" i="285"/>
  <c r="E79" i="285" s="1"/>
  <c r="BB25" i="285"/>
  <c r="C79" i="285" s="1"/>
  <c r="BG24" i="285"/>
  <c r="BD24" i="285"/>
  <c r="BG23" i="285"/>
  <c r="BD23" i="285"/>
  <c r="BE15" i="287"/>
  <c r="BB15" i="287"/>
  <c r="BE14" i="287"/>
  <c r="E78" i="287" s="1"/>
  <c r="BB14" i="287"/>
  <c r="C78" i="287" s="1"/>
  <c r="BE13" i="287"/>
  <c r="BB13" i="287"/>
  <c r="BT12" i="287" s="1"/>
  <c r="BE12" i="287"/>
  <c r="BB12" i="287"/>
  <c r="BG15" i="287"/>
  <c r="BD15" i="287"/>
  <c r="BG14" i="287"/>
  <c r="G78" i="287" s="1"/>
  <c r="BD14" i="287"/>
  <c r="D78" i="287" s="1"/>
  <c r="H78" i="287" s="1"/>
  <c r="BG13" i="287"/>
  <c r="BD13" i="287"/>
  <c r="BG12" i="287"/>
  <c r="BD12" i="287"/>
  <c r="BE59" i="285"/>
  <c r="BB59" i="285"/>
  <c r="BG58" i="285"/>
  <c r="G82" i="285" s="1"/>
  <c r="BD58" i="285"/>
  <c r="D82" i="285" s="1"/>
  <c r="BE57" i="285"/>
  <c r="BB57" i="285"/>
  <c r="BT25" i="285" s="1"/>
  <c r="BG56" i="285"/>
  <c r="BD56" i="285"/>
  <c r="BG59" i="285"/>
  <c r="BD59" i="285"/>
  <c r="BE58" i="285"/>
  <c r="E82" i="285" s="1"/>
  <c r="BB58" i="285"/>
  <c r="C82" i="285" s="1"/>
  <c r="BG57" i="285"/>
  <c r="BD57" i="285"/>
  <c r="BE56" i="285"/>
  <c r="BB56" i="285"/>
  <c r="BT32" i="285" s="1"/>
  <c r="BE15" i="289"/>
  <c r="BB15" i="289"/>
  <c r="BE14" i="289"/>
  <c r="E78" i="289" s="1"/>
  <c r="BB14" i="289"/>
  <c r="C78" i="289" s="1"/>
  <c r="BE13" i="289"/>
  <c r="BB13" i="289"/>
  <c r="BT12" i="289" s="1"/>
  <c r="BE12" i="289"/>
  <c r="BB12" i="289"/>
  <c r="BG15" i="289"/>
  <c r="BD15" i="289"/>
  <c r="BG14" i="289"/>
  <c r="G78" i="289" s="1"/>
  <c r="BD14" i="289"/>
  <c r="D78" i="289" s="1"/>
  <c r="H78" i="289" s="1"/>
  <c r="BG13" i="289"/>
  <c r="BD13" i="289"/>
  <c r="BG12" i="289"/>
  <c r="BD12" i="289"/>
  <c r="BE48" i="287"/>
  <c r="BB48" i="287"/>
  <c r="BG47" i="287"/>
  <c r="G81" i="287" s="1"/>
  <c r="BD47" i="287"/>
  <c r="D81" i="287" s="1"/>
  <c r="H81" i="287" s="1"/>
  <c r="BE46" i="287"/>
  <c r="BB46" i="287"/>
  <c r="BT33" i="287" s="1"/>
  <c r="BG45" i="287"/>
  <c r="BD45" i="287"/>
  <c r="BG48" i="287"/>
  <c r="BD48" i="287"/>
  <c r="BE47" i="287"/>
  <c r="E81" i="287" s="1"/>
  <c r="BB47" i="287"/>
  <c r="C81" i="287" s="1"/>
  <c r="BG46" i="287"/>
  <c r="BD46" i="287"/>
  <c r="BE45" i="287"/>
  <c r="BB45" i="287"/>
  <c r="BG48" i="293"/>
  <c r="BD48" i="293"/>
  <c r="BE47" i="293"/>
  <c r="E81" i="293" s="1"/>
  <c r="BB47" i="293"/>
  <c r="C81" i="293" s="1"/>
  <c r="BG46" i="293"/>
  <c r="BD46" i="293"/>
  <c r="BE45" i="293"/>
  <c r="BB45" i="293"/>
  <c r="BE48" i="293"/>
  <c r="BB48" i="293"/>
  <c r="BG47" i="293"/>
  <c r="G81" i="293" s="1"/>
  <c r="BD47" i="293"/>
  <c r="D81" i="293" s="1"/>
  <c r="H81" i="293" s="1"/>
  <c r="J81" i="293" s="1"/>
  <c r="BE46" i="293"/>
  <c r="BB46" i="293"/>
  <c r="BT33" i="293" s="1"/>
  <c r="BG45" i="293"/>
  <c r="BD45" i="293"/>
  <c r="BG26" i="290"/>
  <c r="BD26" i="290"/>
  <c r="BG25" i="290"/>
  <c r="G79" i="290" s="1"/>
  <c r="BD25" i="290"/>
  <c r="D79" i="290" s="1"/>
  <c r="BE24" i="290"/>
  <c r="BB24" i="290"/>
  <c r="BT40" i="290" s="1"/>
  <c r="BE23" i="290"/>
  <c r="BB23" i="290"/>
  <c r="BE26" i="290"/>
  <c r="BB26" i="290"/>
  <c r="BE25" i="290"/>
  <c r="E79" i="290" s="1"/>
  <c r="BB25" i="290"/>
  <c r="C79" i="290" s="1"/>
  <c r="BG24" i="290"/>
  <c r="BD24" i="290"/>
  <c r="BG23" i="290"/>
  <c r="BD23" i="290"/>
  <c r="BG35" i="287"/>
  <c r="BG36" i="287"/>
  <c r="G80" i="287" s="1"/>
  <c r="BG37" i="287"/>
  <c r="BE35" i="287"/>
  <c r="BE36" i="287"/>
  <c r="E80" i="287" s="1"/>
  <c r="BE37" i="287"/>
  <c r="BG26" i="294"/>
  <c r="BD26" i="294"/>
  <c r="BE26" i="294"/>
  <c r="BB26" i="294"/>
  <c r="BE25" i="294"/>
  <c r="E79" i="294" s="1"/>
  <c r="BB25" i="294"/>
  <c r="C79" i="294" s="1"/>
  <c r="BG24" i="294"/>
  <c r="BD24" i="294"/>
  <c r="BG23" i="294"/>
  <c r="BD23" i="294"/>
  <c r="BG25" i="294"/>
  <c r="G79" i="294" s="1"/>
  <c r="BD25" i="294"/>
  <c r="D79" i="294" s="1"/>
  <c r="H79" i="294" s="1"/>
  <c r="BE24" i="294"/>
  <c r="BB24" i="294"/>
  <c r="BT40" i="294" s="1"/>
  <c r="BE23" i="294"/>
  <c r="BB23" i="294"/>
  <c r="BG15" i="290"/>
  <c r="BD15" i="290"/>
  <c r="BG14" i="290"/>
  <c r="G78" i="290" s="1"/>
  <c r="BD14" i="290"/>
  <c r="D78" i="290" s="1"/>
  <c r="BG13" i="290"/>
  <c r="BD13" i="290"/>
  <c r="BG12" i="290"/>
  <c r="BD12" i="290"/>
  <c r="BE15" i="290"/>
  <c r="BB15" i="290"/>
  <c r="BE14" i="290"/>
  <c r="E78" i="290" s="1"/>
  <c r="BB14" i="290"/>
  <c r="C78" i="290" s="1"/>
  <c r="BE13" i="290"/>
  <c r="BB13" i="290"/>
  <c r="BT12" i="290" s="1"/>
  <c r="BE12" i="290"/>
  <c r="BB12" i="290"/>
  <c r="BG59" i="287"/>
  <c r="BD59" i="287"/>
  <c r="BE58" i="287"/>
  <c r="E82" i="287" s="1"/>
  <c r="BB58" i="287"/>
  <c r="C82" i="287" s="1"/>
  <c r="BG57" i="287"/>
  <c r="BD57" i="287"/>
  <c r="BE56" i="287"/>
  <c r="BB56" i="287"/>
  <c r="BT32" i="287" s="1"/>
  <c r="BE59" i="287"/>
  <c r="BB59" i="287"/>
  <c r="BG58" i="287"/>
  <c r="G82" i="287" s="1"/>
  <c r="BD58" i="287"/>
  <c r="D82" i="287" s="1"/>
  <c r="H82" i="287" s="1"/>
  <c r="BE57" i="287"/>
  <c r="BB57" i="287"/>
  <c r="BT25" i="287" s="1"/>
  <c r="BG56" i="287"/>
  <c r="BD56" i="287"/>
  <c r="BE35" i="285"/>
  <c r="BE36" i="285"/>
  <c r="E80" i="285" s="1"/>
  <c r="BE37" i="285"/>
  <c r="BG35" i="285"/>
  <c r="BG36" i="285"/>
  <c r="G80" i="285" s="1"/>
  <c r="BG37" i="285"/>
  <c r="BG37" i="286"/>
  <c r="BD37" i="286"/>
  <c r="BG36" i="286"/>
  <c r="G80" i="286" s="1"/>
  <c r="BD36" i="286"/>
  <c r="D80" i="286" s="1"/>
  <c r="BE37" i="286"/>
  <c r="BB37" i="286"/>
  <c r="BE36" i="286"/>
  <c r="E80" i="286" s="1"/>
  <c r="BB36" i="286"/>
  <c r="C80" i="286" s="1"/>
  <c r="BE35" i="286"/>
  <c r="BB35" i="286"/>
  <c r="BT13" i="286" s="1"/>
  <c r="BE34" i="286"/>
  <c r="BB34" i="286"/>
  <c r="BG35" i="286"/>
  <c r="BD35" i="286"/>
  <c r="BG34" i="286"/>
  <c r="BD34" i="286"/>
  <c r="BE70" i="294"/>
  <c r="BE59" i="290"/>
  <c r="BB59" i="290"/>
  <c r="BG58" i="290"/>
  <c r="G82" i="290" s="1"/>
  <c r="BD58" i="290"/>
  <c r="D82" i="290" s="1"/>
  <c r="BE57" i="290"/>
  <c r="BB57" i="290"/>
  <c r="BT25" i="290" s="1"/>
  <c r="BG56" i="290"/>
  <c r="BD56" i="290"/>
  <c r="BG59" i="290"/>
  <c r="BD59" i="290"/>
  <c r="BE58" i="290"/>
  <c r="E82" i="290" s="1"/>
  <c r="BB58" i="290"/>
  <c r="C82" i="290" s="1"/>
  <c r="BG57" i="290"/>
  <c r="BD57" i="290"/>
  <c r="BE56" i="290"/>
  <c r="BB56" i="290"/>
  <c r="BT32" i="290" s="1"/>
  <c r="BG15" i="288"/>
  <c r="BD15" i="288"/>
  <c r="BG14" i="288"/>
  <c r="G78" i="288" s="1"/>
  <c r="BD14" i="288"/>
  <c r="D78" i="288" s="1"/>
  <c r="BG13" i="288"/>
  <c r="BD13" i="288"/>
  <c r="BG12" i="288"/>
  <c r="BD12" i="288"/>
  <c r="BE15" i="288"/>
  <c r="BB15" i="288"/>
  <c r="BE14" i="288"/>
  <c r="E78" i="288" s="1"/>
  <c r="BB14" i="288"/>
  <c r="C78" i="288" s="1"/>
  <c r="BE13" i="288"/>
  <c r="BB13" i="288"/>
  <c r="BT12" i="288" s="1"/>
  <c r="BE12" i="288"/>
  <c r="BB12" i="288"/>
  <c r="BE26" i="289"/>
  <c r="BB26" i="289"/>
  <c r="BE25" i="289"/>
  <c r="E79" i="289" s="1"/>
  <c r="BB25" i="289"/>
  <c r="C79" i="289" s="1"/>
  <c r="BG24" i="289"/>
  <c r="BD24" i="289"/>
  <c r="BG23" i="289"/>
  <c r="BD23" i="289"/>
  <c r="BG26" i="289"/>
  <c r="BD26" i="289"/>
  <c r="BG25" i="289"/>
  <c r="G79" i="289" s="1"/>
  <c r="BD25" i="289"/>
  <c r="D79" i="289" s="1"/>
  <c r="BE24" i="289"/>
  <c r="BB24" i="289"/>
  <c r="BT40" i="289" s="1"/>
  <c r="BE23" i="289"/>
  <c r="BB23" i="289"/>
  <c r="BE26" i="287"/>
  <c r="BB26" i="287"/>
  <c r="BE25" i="287"/>
  <c r="E79" i="287" s="1"/>
  <c r="BB25" i="287"/>
  <c r="C79" i="287" s="1"/>
  <c r="BG24" i="287"/>
  <c r="BD24" i="287"/>
  <c r="BG23" i="287"/>
  <c r="BD23" i="287"/>
  <c r="BG26" i="287"/>
  <c r="BD26" i="287"/>
  <c r="BG25" i="287"/>
  <c r="G79" i="287" s="1"/>
  <c r="BD25" i="287"/>
  <c r="D79" i="287" s="1"/>
  <c r="BE24" i="287"/>
  <c r="BB24" i="287"/>
  <c r="BT40" i="287" s="1"/>
  <c r="BE23" i="287"/>
  <c r="BB23" i="287"/>
  <c r="BD57" i="288"/>
  <c r="BB58" i="288"/>
  <c r="C82" i="288" s="1"/>
  <c r="BD59" i="288"/>
  <c r="BB57" i="288"/>
  <c r="BT25" i="288" s="1"/>
  <c r="BD58" i="288"/>
  <c r="D82" i="288" s="1"/>
  <c r="BB59" i="288"/>
  <c r="BG37" i="294"/>
  <c r="BD37" i="294"/>
  <c r="BG36" i="294"/>
  <c r="G80" i="294" s="1"/>
  <c r="BD36" i="294"/>
  <c r="D80" i="294" s="1"/>
  <c r="BG35" i="294"/>
  <c r="BD35" i="294"/>
  <c r="BG34" i="294"/>
  <c r="BD34" i="294"/>
  <c r="BE37" i="294"/>
  <c r="BB37" i="294"/>
  <c r="BE36" i="294"/>
  <c r="E80" i="294" s="1"/>
  <c r="BB36" i="294"/>
  <c r="C80" i="294" s="1"/>
  <c r="BE35" i="294"/>
  <c r="BB35" i="294"/>
  <c r="BT13" i="294" s="1"/>
  <c r="BE34" i="294"/>
  <c r="BB34" i="294"/>
  <c r="BE48" i="292"/>
  <c r="BB48" i="292"/>
  <c r="BG47" i="292"/>
  <c r="G81" i="292" s="1"/>
  <c r="BD47" i="292"/>
  <c r="D81" i="292" s="1"/>
  <c r="BE46" i="292"/>
  <c r="BB46" i="292"/>
  <c r="BT33" i="292" s="1"/>
  <c r="BG45" i="292"/>
  <c r="BD45" i="292"/>
  <c r="BG48" i="292"/>
  <c r="BD48" i="292"/>
  <c r="BE47" i="292"/>
  <c r="E81" i="292" s="1"/>
  <c r="BB47" i="292"/>
  <c r="C81" i="292" s="1"/>
  <c r="BG46" i="292"/>
  <c r="BD46" i="292"/>
  <c r="BE45" i="292"/>
  <c r="BB45" i="292"/>
  <c r="BE26" i="292"/>
  <c r="BB26" i="292"/>
  <c r="BE25" i="292"/>
  <c r="E79" i="292" s="1"/>
  <c r="BB25" i="292"/>
  <c r="C79" i="292" s="1"/>
  <c r="BG24" i="292"/>
  <c r="BD24" i="292"/>
  <c r="BG23" i="292"/>
  <c r="BD23" i="292"/>
  <c r="BG26" i="292"/>
  <c r="BD26" i="292"/>
  <c r="BG25" i="292"/>
  <c r="G79" i="292" s="1"/>
  <c r="BD25" i="292"/>
  <c r="D79" i="292" s="1"/>
  <c r="BE24" i="292"/>
  <c r="BB24" i="292"/>
  <c r="BT40" i="292" s="1"/>
  <c r="BE23" i="292"/>
  <c r="BB23" i="292"/>
  <c r="BE13" i="285"/>
  <c r="BE14" i="285"/>
  <c r="E78" i="285" s="1"/>
  <c r="BE15" i="285"/>
  <c r="BG13" i="285"/>
  <c r="BG14" i="285"/>
  <c r="G78" i="285" s="1"/>
  <c r="BG26" i="291"/>
  <c r="BD26" i="291"/>
  <c r="BG25" i="291"/>
  <c r="G79" i="291" s="1"/>
  <c r="BD25" i="291"/>
  <c r="D79" i="291" s="1"/>
  <c r="BE24" i="291"/>
  <c r="BB24" i="291"/>
  <c r="BT40" i="291" s="1"/>
  <c r="BE23" i="291"/>
  <c r="BB23" i="291"/>
  <c r="BE26" i="291"/>
  <c r="BB26" i="291"/>
  <c r="BE25" i="291"/>
  <c r="E79" i="291" s="1"/>
  <c r="BB25" i="291"/>
  <c r="C79" i="291" s="1"/>
  <c r="BG24" i="291"/>
  <c r="BD24" i="291"/>
  <c r="BG23" i="291"/>
  <c r="BD23" i="291"/>
  <c r="BK80" i="289"/>
  <c r="BJ80" i="289"/>
  <c r="BL79" i="293"/>
  <c r="BJ79" i="293"/>
  <c r="BK79" i="293"/>
  <c r="BL82" i="292"/>
  <c r="BJ82" i="292"/>
  <c r="BK82" i="292"/>
  <c r="BE59" i="286"/>
  <c r="BB59" i="286"/>
  <c r="BG58" i="286"/>
  <c r="G82" i="286" s="1"/>
  <c r="BD58" i="286"/>
  <c r="D82" i="286" s="1"/>
  <c r="BE57" i="286"/>
  <c r="BB57" i="286"/>
  <c r="BT25" i="286" s="1"/>
  <c r="BG56" i="286"/>
  <c r="BD56" i="286"/>
  <c r="BG59" i="286"/>
  <c r="BD59" i="286"/>
  <c r="BE58" i="286"/>
  <c r="E82" i="286" s="1"/>
  <c r="BB58" i="286"/>
  <c r="C82" i="286" s="1"/>
  <c r="BG57" i="286"/>
  <c r="BD57" i="286"/>
  <c r="BE56" i="286"/>
  <c r="BB56" i="286"/>
  <c r="BT32" i="286" s="1"/>
  <c r="BG37" i="288"/>
  <c r="BD37" i="288"/>
  <c r="BG36" i="288"/>
  <c r="G80" i="288" s="1"/>
  <c r="BD36" i="288"/>
  <c r="D80" i="288" s="1"/>
  <c r="BG35" i="288"/>
  <c r="BD35" i="288"/>
  <c r="BG34" i="288"/>
  <c r="BD34" i="288"/>
  <c r="BE37" i="288"/>
  <c r="BB37" i="288"/>
  <c r="BE36" i="288"/>
  <c r="E80" i="288" s="1"/>
  <c r="BB36" i="288"/>
  <c r="C80" i="288" s="1"/>
  <c r="BE35" i="288"/>
  <c r="BB35" i="288"/>
  <c r="BT13" i="288" s="1"/>
  <c r="BE34" i="288"/>
  <c r="BB34" i="288"/>
  <c r="BG67" i="292"/>
  <c r="BD67" i="292"/>
  <c r="BE67" i="292"/>
  <c r="BB67" i="292"/>
  <c r="BT24" i="292" s="1"/>
  <c r="BG37" i="291"/>
  <c r="BD37" i="291"/>
  <c r="BG36" i="291"/>
  <c r="G80" i="291" s="1"/>
  <c r="BD36" i="291"/>
  <c r="D80" i="291" s="1"/>
  <c r="BG35" i="291"/>
  <c r="BD35" i="291"/>
  <c r="BG34" i="291"/>
  <c r="BD34" i="291"/>
  <c r="BE37" i="291"/>
  <c r="BB37" i="291"/>
  <c r="BE36" i="291"/>
  <c r="E80" i="291" s="1"/>
  <c r="BB36" i="291"/>
  <c r="C80" i="291" s="1"/>
  <c r="BE35" i="291"/>
  <c r="BB35" i="291"/>
  <c r="BT13" i="291" s="1"/>
  <c r="BE34" i="291"/>
  <c r="BB34" i="291"/>
  <c r="BG48" i="291"/>
  <c r="BD48" i="291"/>
  <c r="BE47" i="291"/>
  <c r="E81" i="291" s="1"/>
  <c r="BB47" i="291"/>
  <c r="C81" i="291" s="1"/>
  <c r="BG46" i="291"/>
  <c r="BD46" i="291"/>
  <c r="BE45" i="291"/>
  <c r="BB45" i="291"/>
  <c r="BE48" i="291"/>
  <c r="BB48" i="291"/>
  <c r="BG47" i="291"/>
  <c r="G81" i="291" s="1"/>
  <c r="BD47" i="291"/>
  <c r="D81" i="291" s="1"/>
  <c r="H81" i="291" s="1"/>
  <c r="J81" i="291" s="1"/>
  <c r="BE46" i="291"/>
  <c r="BB46" i="291"/>
  <c r="BT33" i="291" s="1"/>
  <c r="BG45" i="291"/>
  <c r="BD45" i="291"/>
  <c r="BE48" i="289"/>
  <c r="BB48" i="289"/>
  <c r="BG47" i="289"/>
  <c r="G81" i="289" s="1"/>
  <c r="BD47" i="289"/>
  <c r="D81" i="289" s="1"/>
  <c r="BE46" i="289"/>
  <c r="BB46" i="289"/>
  <c r="BT33" i="289" s="1"/>
  <c r="BG45" i="289"/>
  <c r="BD45" i="289"/>
  <c r="BG48" i="289"/>
  <c r="BD48" i="289"/>
  <c r="BE47" i="289"/>
  <c r="E81" i="289" s="1"/>
  <c r="BB47" i="289"/>
  <c r="C81" i="289" s="1"/>
  <c r="BG46" i="289"/>
  <c r="BD46" i="289"/>
  <c r="BE45" i="289"/>
  <c r="BB45" i="289"/>
  <c r="BG48" i="285"/>
  <c r="BD48" i="285"/>
  <c r="BE47" i="285"/>
  <c r="E81" i="285" s="1"/>
  <c r="BB47" i="285"/>
  <c r="C81" i="285" s="1"/>
  <c r="BG46" i="285"/>
  <c r="BD46" i="285"/>
  <c r="BE45" i="285"/>
  <c r="BB45" i="285"/>
  <c r="BE48" i="285"/>
  <c r="BB48" i="285"/>
  <c r="BG47" i="285"/>
  <c r="G81" i="285" s="1"/>
  <c r="BD47" i="285"/>
  <c r="D81" i="285" s="1"/>
  <c r="H81" i="285" s="1"/>
  <c r="BE46" i="285"/>
  <c r="BB46" i="285"/>
  <c r="BT33" i="285" s="1"/>
  <c r="BG45" i="285"/>
  <c r="BD45" i="285"/>
  <c r="BD35" i="287"/>
  <c r="BD36" i="287"/>
  <c r="D80" i="287" s="1"/>
  <c r="H80" i="287" s="1"/>
  <c r="BD37" i="287"/>
  <c r="K89" i="287"/>
  <c r="BT28" i="287"/>
  <c r="BB35" i="287"/>
  <c r="BT13" i="287" s="1"/>
  <c r="BB36" i="287"/>
  <c r="C80" i="287" s="1"/>
  <c r="BE59" i="294"/>
  <c r="BB59" i="294"/>
  <c r="BG58" i="294"/>
  <c r="G82" i="294" s="1"/>
  <c r="BD58" i="294"/>
  <c r="D82" i="294" s="1"/>
  <c r="BE57" i="294"/>
  <c r="BB57" i="294"/>
  <c r="BT25" i="294" s="1"/>
  <c r="BG56" i="294"/>
  <c r="BD56" i="294"/>
  <c r="BG59" i="294"/>
  <c r="BD59" i="294"/>
  <c r="BE58" i="294"/>
  <c r="E82" i="294" s="1"/>
  <c r="BB58" i="294"/>
  <c r="C82" i="294" s="1"/>
  <c r="BG57" i="294"/>
  <c r="BD57" i="294"/>
  <c r="BE56" i="294"/>
  <c r="BB56" i="294"/>
  <c r="BT32" i="294" s="1"/>
  <c r="BG37" i="293"/>
  <c r="BD37" i="293"/>
  <c r="BG36" i="293"/>
  <c r="G80" i="293" s="1"/>
  <c r="BD36" i="293"/>
  <c r="D80" i="293" s="1"/>
  <c r="BG35" i="293"/>
  <c r="BD35" i="293"/>
  <c r="BG34" i="293"/>
  <c r="BD34" i="293"/>
  <c r="BE37" i="293"/>
  <c r="BB37" i="293"/>
  <c r="BE36" i="293"/>
  <c r="E80" i="293" s="1"/>
  <c r="BB36" i="293"/>
  <c r="C80" i="293" s="1"/>
  <c r="BE35" i="293"/>
  <c r="BB35" i="293"/>
  <c r="BT13" i="293" s="1"/>
  <c r="BE34" i="293"/>
  <c r="BB34" i="293"/>
  <c r="BT28" i="285"/>
  <c r="K89" i="285"/>
  <c r="BB35" i="285"/>
  <c r="BT13" i="285" s="1"/>
  <c r="BB36" i="285"/>
  <c r="C80" i="285" s="1"/>
  <c r="BB37" i="285"/>
  <c r="BD35" i="285"/>
  <c r="BD36" i="285"/>
  <c r="D80" i="285" s="1"/>
  <c r="H80" i="285" s="1"/>
  <c r="BE26" i="286"/>
  <c r="BB26" i="286"/>
  <c r="BE25" i="286"/>
  <c r="E79" i="286" s="1"/>
  <c r="BB25" i="286"/>
  <c r="C79" i="286" s="1"/>
  <c r="BG24" i="286"/>
  <c r="BD24" i="286"/>
  <c r="BG23" i="286"/>
  <c r="BD23" i="286"/>
  <c r="BG26" i="286"/>
  <c r="BD26" i="286"/>
  <c r="BG25" i="286"/>
  <c r="G79" i="286" s="1"/>
  <c r="BD25" i="286"/>
  <c r="D79" i="286" s="1"/>
  <c r="H79" i="286" s="1"/>
  <c r="BE24" i="286"/>
  <c r="BB24" i="286"/>
  <c r="BT40" i="286" s="1"/>
  <c r="BE23" i="286"/>
  <c r="BB23" i="286"/>
  <c r="BG48" i="286"/>
  <c r="BD48" i="286"/>
  <c r="BE47" i="286"/>
  <c r="E81" i="286" s="1"/>
  <c r="BB47" i="286"/>
  <c r="C81" i="286" s="1"/>
  <c r="BG46" i="286"/>
  <c r="BD46" i="286"/>
  <c r="BE45" i="286"/>
  <c r="BB45" i="286"/>
  <c r="BE48" i="286"/>
  <c r="BB48" i="286"/>
  <c r="BG47" i="286"/>
  <c r="G81" i="286" s="1"/>
  <c r="BD47" i="286"/>
  <c r="D81" i="286" s="1"/>
  <c r="H81" i="286" s="1"/>
  <c r="BE46" i="286"/>
  <c r="BB46" i="286"/>
  <c r="BT33" i="286" s="1"/>
  <c r="BG45" i="286"/>
  <c r="BD45" i="286"/>
  <c r="BG48" i="288"/>
  <c r="BD48" i="288"/>
  <c r="BE47" i="288"/>
  <c r="E81" i="288" s="1"/>
  <c r="BB47" i="288"/>
  <c r="C81" i="288" s="1"/>
  <c r="BG46" i="288"/>
  <c r="BD46" i="288"/>
  <c r="BE45" i="288"/>
  <c r="BB45" i="288"/>
  <c r="BE48" i="288"/>
  <c r="BB48" i="288"/>
  <c r="BG47" i="288"/>
  <c r="G81" i="288" s="1"/>
  <c r="BD47" i="288"/>
  <c r="D81" i="288" s="1"/>
  <c r="H81" i="288" s="1"/>
  <c r="J81" i="288" s="1"/>
  <c r="BE46" i="288"/>
  <c r="BB46" i="288"/>
  <c r="BT33" i="288" s="1"/>
  <c r="BG45" i="288"/>
  <c r="BD45" i="288"/>
  <c r="BG15" i="293"/>
  <c r="BD15" i="293"/>
  <c r="BE15" i="293"/>
  <c r="BB15" i="293"/>
  <c r="BG14" i="293"/>
  <c r="G78" i="293" s="1"/>
  <c r="BD14" i="293"/>
  <c r="D78" i="293" s="1"/>
  <c r="BG13" i="293"/>
  <c r="BD13" i="293"/>
  <c r="BG12" i="293"/>
  <c r="BD12" i="293"/>
  <c r="BE14" i="293"/>
  <c r="E78" i="293" s="1"/>
  <c r="BB14" i="293"/>
  <c r="C78" i="293" s="1"/>
  <c r="BE13" i="293"/>
  <c r="BB13" i="293"/>
  <c r="BT12" i="293" s="1"/>
  <c r="BE12" i="293"/>
  <c r="BB12" i="293"/>
  <c r="BE59" i="291"/>
  <c r="BB59" i="291"/>
  <c r="BG58" i="291"/>
  <c r="G82" i="291" s="1"/>
  <c r="BD58" i="291"/>
  <c r="D82" i="291" s="1"/>
  <c r="BE57" i="291"/>
  <c r="BB57" i="291"/>
  <c r="BT25" i="291" s="1"/>
  <c r="BG56" i="291"/>
  <c r="BD56" i="291"/>
  <c r="BG59" i="291"/>
  <c r="BD59" i="291"/>
  <c r="BE58" i="291"/>
  <c r="E82" i="291" s="1"/>
  <c r="BB58" i="291"/>
  <c r="C82" i="291" s="1"/>
  <c r="BG57" i="291"/>
  <c r="BD57" i="291"/>
  <c r="BE56" i="291"/>
  <c r="BB56" i="291"/>
  <c r="BT32" i="291" s="1"/>
  <c r="BG15" i="291"/>
  <c r="BD15" i="291"/>
  <c r="BG14" i="291"/>
  <c r="G78" i="291" s="1"/>
  <c r="BD14" i="291"/>
  <c r="D78" i="291" s="1"/>
  <c r="BG13" i="291"/>
  <c r="BD13" i="291"/>
  <c r="BG12" i="291"/>
  <c r="BD12" i="291"/>
  <c r="BE15" i="291"/>
  <c r="BB15" i="291"/>
  <c r="BE14" i="291"/>
  <c r="E78" i="291" s="1"/>
  <c r="BB14" i="291"/>
  <c r="C78" i="291" s="1"/>
  <c r="BE13" i="291"/>
  <c r="BB13" i="291"/>
  <c r="BT12" i="291" s="1"/>
  <c r="BE12" i="291"/>
  <c r="BB12" i="291"/>
  <c r="BE15" i="286"/>
  <c r="BB15" i="286"/>
  <c r="BE14" i="286"/>
  <c r="E78" i="286" s="1"/>
  <c r="BB14" i="286"/>
  <c r="C78" i="286" s="1"/>
  <c r="BE13" i="286"/>
  <c r="BB13" i="286"/>
  <c r="BT12" i="286" s="1"/>
  <c r="BE12" i="286"/>
  <c r="BB12" i="286"/>
  <c r="BG15" i="286"/>
  <c r="BD15" i="286"/>
  <c r="BG14" i="286"/>
  <c r="G78" i="286" s="1"/>
  <c r="BD14" i="286"/>
  <c r="D78" i="286" s="1"/>
  <c r="BG13" i="286"/>
  <c r="BD13" i="286"/>
  <c r="BG12" i="286"/>
  <c r="BD12" i="286"/>
  <c r="BG48" i="294"/>
  <c r="BD48" i="294"/>
  <c r="BE47" i="294"/>
  <c r="E81" i="294" s="1"/>
  <c r="BB47" i="294"/>
  <c r="C81" i="294" s="1"/>
  <c r="BG46" i="294"/>
  <c r="BD46" i="294"/>
  <c r="BE45" i="294"/>
  <c r="BB45" i="294"/>
  <c r="BE48" i="294"/>
  <c r="BB48" i="294"/>
  <c r="BG47" i="294"/>
  <c r="G81" i="294" s="1"/>
  <c r="BD47" i="294"/>
  <c r="D81" i="294" s="1"/>
  <c r="BE46" i="294"/>
  <c r="BB46" i="294"/>
  <c r="BT33" i="294" s="1"/>
  <c r="BG45" i="294"/>
  <c r="BD45" i="294"/>
  <c r="BE15" i="292"/>
  <c r="BB15" i="292"/>
  <c r="BE14" i="292"/>
  <c r="E78" i="292" s="1"/>
  <c r="BB14" i="292"/>
  <c r="C78" i="292" s="1"/>
  <c r="BE13" i="292"/>
  <c r="BB13" i="292"/>
  <c r="BT12" i="292" s="1"/>
  <c r="BE12" i="292"/>
  <c r="BB12" i="292"/>
  <c r="BG15" i="292"/>
  <c r="BD15" i="292"/>
  <c r="BG14" i="292"/>
  <c r="G78" i="292" s="1"/>
  <c r="BD14" i="292"/>
  <c r="D78" i="292" s="1"/>
  <c r="H78" i="292" s="1"/>
  <c r="J78" i="292" s="1"/>
  <c r="BG13" i="292"/>
  <c r="BD13" i="292"/>
  <c r="BG12" i="292"/>
  <c r="BD12" i="292"/>
  <c r="BG59" i="289"/>
  <c r="BD59" i="289"/>
  <c r="BE58" i="289"/>
  <c r="E82" i="289" s="1"/>
  <c r="BB58" i="289"/>
  <c r="C82" i="289" s="1"/>
  <c r="BG57" i="289"/>
  <c r="BD57" i="289"/>
  <c r="BE56" i="289"/>
  <c r="BB56" i="289"/>
  <c r="BT32" i="289" s="1"/>
  <c r="BE59" i="289"/>
  <c r="BB59" i="289"/>
  <c r="BG58" i="289"/>
  <c r="G82" i="289" s="1"/>
  <c r="BD58" i="289"/>
  <c r="D82" i="289" s="1"/>
  <c r="BE57" i="289"/>
  <c r="BB57" i="289"/>
  <c r="BT25" i="289" s="1"/>
  <c r="BG56" i="289"/>
  <c r="BD56" i="289"/>
  <c r="BG26" i="288"/>
  <c r="BD26" i="288"/>
  <c r="BG25" i="288"/>
  <c r="G79" i="288" s="1"/>
  <c r="BD25" i="288"/>
  <c r="D79" i="288" s="1"/>
  <c r="BE24" i="288"/>
  <c r="BB24" i="288"/>
  <c r="BT40" i="288" s="1"/>
  <c r="BE23" i="288"/>
  <c r="BB23" i="288"/>
  <c r="BE26" i="288"/>
  <c r="BB26" i="288"/>
  <c r="BE25" i="288"/>
  <c r="E79" i="288" s="1"/>
  <c r="BB25" i="288"/>
  <c r="C79" i="288" s="1"/>
  <c r="BG24" i="288"/>
  <c r="BD24" i="288"/>
  <c r="BG23" i="288"/>
  <c r="BD23" i="288"/>
  <c r="BE70" i="292"/>
  <c r="BG57" i="288"/>
  <c r="BE58" i="288"/>
  <c r="E82" i="288" s="1"/>
  <c r="BG59" i="288"/>
  <c r="BE57" i="288"/>
  <c r="BG58" i="288"/>
  <c r="G82" i="288" s="1"/>
  <c r="BE67" i="280"/>
  <c r="BB67" i="280"/>
  <c r="BT24" i="280" s="1"/>
  <c r="BG67" i="280"/>
  <c r="BD67" i="280"/>
  <c r="BE59" i="280"/>
  <c r="BB59" i="280"/>
  <c r="BG58" i="280"/>
  <c r="G82" i="280" s="1"/>
  <c r="BD58" i="280"/>
  <c r="D82" i="280" s="1"/>
  <c r="BE57" i="280"/>
  <c r="BB57" i="280"/>
  <c r="BT25" i="280" s="1"/>
  <c r="BG56" i="280"/>
  <c r="BD56" i="280"/>
  <c r="BG59" i="280"/>
  <c r="BD59" i="280"/>
  <c r="BE58" i="280"/>
  <c r="E82" i="280" s="1"/>
  <c r="BB58" i="280"/>
  <c r="C82" i="280" s="1"/>
  <c r="BG57" i="280"/>
  <c r="BD57" i="280"/>
  <c r="BE56" i="280"/>
  <c r="BB56" i="280"/>
  <c r="BT32" i="280" s="1"/>
  <c r="BG15" i="278"/>
  <c r="BD15" i="278"/>
  <c r="BG14" i="278"/>
  <c r="G78" i="278" s="1"/>
  <c r="BD14" i="278"/>
  <c r="D78" i="278" s="1"/>
  <c r="BG13" i="278"/>
  <c r="BD13" i="278"/>
  <c r="BG12" i="278"/>
  <c r="BD12" i="278"/>
  <c r="BE15" i="278"/>
  <c r="BB15" i="278"/>
  <c r="BE14" i="278"/>
  <c r="E78" i="278" s="1"/>
  <c r="BB14" i="278"/>
  <c r="C78" i="278" s="1"/>
  <c r="BE13" i="278"/>
  <c r="BB13" i="278"/>
  <c r="BT12" i="278" s="1"/>
  <c r="BE12" i="278"/>
  <c r="BB12" i="278"/>
  <c r="BE48" i="279"/>
  <c r="BB48" i="279"/>
  <c r="BG47" i="279"/>
  <c r="G81" i="279" s="1"/>
  <c r="BD47" i="279"/>
  <c r="D81" i="279" s="1"/>
  <c r="BE46" i="279"/>
  <c r="BB46" i="279"/>
  <c r="BT33" i="279" s="1"/>
  <c r="BG45" i="279"/>
  <c r="BD45" i="279"/>
  <c r="BG48" i="279"/>
  <c r="BD48" i="279"/>
  <c r="BE47" i="279"/>
  <c r="E81" i="279" s="1"/>
  <c r="BB47" i="279"/>
  <c r="C81" i="279" s="1"/>
  <c r="BG46" i="279"/>
  <c r="BD46" i="279"/>
  <c r="BE45" i="279"/>
  <c r="BB45" i="279"/>
  <c r="BE59" i="278"/>
  <c r="BB59" i="278"/>
  <c r="BG58" i="278"/>
  <c r="G82" i="278" s="1"/>
  <c r="BD58" i="278"/>
  <c r="D82" i="278" s="1"/>
  <c r="BE57" i="278"/>
  <c r="BB57" i="278"/>
  <c r="BT25" i="278" s="1"/>
  <c r="BG56" i="278"/>
  <c r="BD56" i="278"/>
  <c r="BG59" i="278"/>
  <c r="BD59" i="278"/>
  <c r="BE58" i="278"/>
  <c r="E82" i="278" s="1"/>
  <c r="BB58" i="278"/>
  <c r="C82" i="278" s="1"/>
  <c r="BG57" i="278"/>
  <c r="BD57" i="278"/>
  <c r="BE56" i="278"/>
  <c r="BB56" i="278"/>
  <c r="BT32" i="278" s="1"/>
  <c r="BG59" i="284"/>
  <c r="BD59" i="284"/>
  <c r="BE58" i="284"/>
  <c r="E82" i="284" s="1"/>
  <c r="BB58" i="284"/>
  <c r="C82" i="284" s="1"/>
  <c r="BG57" i="284"/>
  <c r="BD57" i="284"/>
  <c r="BE56" i="284"/>
  <c r="BB56" i="284"/>
  <c r="BT32" i="284" s="1"/>
  <c r="BE59" i="284"/>
  <c r="BB59" i="284"/>
  <c r="BG58" i="284"/>
  <c r="G82" i="284" s="1"/>
  <c r="BD58" i="284"/>
  <c r="D82" i="284" s="1"/>
  <c r="BE57" i="284"/>
  <c r="BB57" i="284"/>
  <c r="BT25" i="284" s="1"/>
  <c r="BG56" i="284"/>
  <c r="BD56" i="284"/>
  <c r="BE59" i="276"/>
  <c r="BB59" i="276"/>
  <c r="BG58" i="276"/>
  <c r="G82" i="276" s="1"/>
  <c r="BD58" i="276"/>
  <c r="D82" i="276" s="1"/>
  <c r="BE57" i="276"/>
  <c r="BB57" i="276"/>
  <c r="BT25" i="276" s="1"/>
  <c r="BG56" i="276"/>
  <c r="BD56" i="276"/>
  <c r="BG59" i="276"/>
  <c r="BD59" i="276"/>
  <c r="BE58" i="276"/>
  <c r="E82" i="276" s="1"/>
  <c r="BB58" i="276"/>
  <c r="C82" i="276" s="1"/>
  <c r="BG57" i="276"/>
  <c r="BD57" i="276"/>
  <c r="BE56" i="276"/>
  <c r="BB56" i="276"/>
  <c r="BT32" i="276" s="1"/>
  <c r="BG70" i="280"/>
  <c r="BE48" i="283"/>
  <c r="BB48" i="283"/>
  <c r="BG47" i="283"/>
  <c r="G81" i="283" s="1"/>
  <c r="BD47" i="283"/>
  <c r="D81" i="283" s="1"/>
  <c r="BE46" i="283"/>
  <c r="BB46" i="283"/>
  <c r="BT33" i="283" s="1"/>
  <c r="BG45" i="283"/>
  <c r="BD45" i="283"/>
  <c r="BG48" i="283"/>
  <c r="BD48" i="283"/>
  <c r="BE47" i="283"/>
  <c r="E81" i="283" s="1"/>
  <c r="BB47" i="283"/>
  <c r="C81" i="283" s="1"/>
  <c r="BG46" i="283"/>
  <c r="BD46" i="283"/>
  <c r="BE45" i="283"/>
  <c r="BB45" i="283"/>
  <c r="BE26" i="283"/>
  <c r="BB26" i="283"/>
  <c r="BE25" i="283"/>
  <c r="E79" i="283" s="1"/>
  <c r="BB25" i="283"/>
  <c r="C79" i="283" s="1"/>
  <c r="BG24" i="283"/>
  <c r="BD24" i="283"/>
  <c r="BG23" i="283"/>
  <c r="BD23" i="283"/>
  <c r="BG26" i="283"/>
  <c r="BD26" i="283"/>
  <c r="BG25" i="283"/>
  <c r="G79" i="283" s="1"/>
  <c r="BD25" i="283"/>
  <c r="D79" i="283" s="1"/>
  <c r="BE24" i="283"/>
  <c r="BB24" i="283"/>
  <c r="BT40" i="283" s="1"/>
  <c r="BE23" i="283"/>
  <c r="BB23" i="283"/>
  <c r="BK82" i="282"/>
  <c r="BJ82" i="282"/>
  <c r="BE13" i="276"/>
  <c r="BE14" i="276"/>
  <c r="E78" i="276" s="1"/>
  <c r="BE15" i="276"/>
  <c r="BG13" i="276"/>
  <c r="BG14" i="276"/>
  <c r="G78" i="276" s="1"/>
  <c r="BG15" i="276"/>
  <c r="BG13" i="284"/>
  <c r="BG14" i="284"/>
  <c r="G78" i="284" s="1"/>
  <c r="BG15" i="284"/>
  <c r="BE13" i="284"/>
  <c r="BE14" i="284"/>
  <c r="E78" i="284" s="1"/>
  <c r="BE15" i="284"/>
  <c r="F91" i="282"/>
  <c r="F88" i="282"/>
  <c r="F99" i="282"/>
  <c r="F98" i="282"/>
  <c r="F97" i="282"/>
  <c r="F96" i="282"/>
  <c r="F90" i="282"/>
  <c r="F89" i="282"/>
  <c r="F87" i="282"/>
  <c r="H86" i="282"/>
  <c r="K88" i="282"/>
  <c r="BT20" i="282"/>
  <c r="CA23" i="281"/>
  <c r="C99" i="281"/>
  <c r="C98" i="281"/>
  <c r="H92" i="281"/>
  <c r="H100" i="281"/>
  <c r="H96" i="281"/>
  <c r="H95" i="281"/>
  <c r="H94" i="281"/>
  <c r="C91" i="281"/>
  <c r="H89" i="281"/>
  <c r="H87" i="281"/>
  <c r="K89" i="281"/>
  <c r="BT28" i="281"/>
  <c r="CA14" i="281"/>
  <c r="C100" i="281"/>
  <c r="C97" i="281"/>
  <c r="C96" i="281"/>
  <c r="C94" i="281"/>
  <c r="C93" i="281"/>
  <c r="C87" i="281"/>
  <c r="D98" i="281"/>
  <c r="C92" i="281"/>
  <c r="C88" i="281"/>
  <c r="C86" i="281"/>
  <c r="BG37" i="278"/>
  <c r="BD37" i="278"/>
  <c r="BG36" i="278"/>
  <c r="G80" i="278" s="1"/>
  <c r="BD36" i="278"/>
  <c r="D80" i="278" s="1"/>
  <c r="BG35" i="278"/>
  <c r="BD35" i="278"/>
  <c r="BG34" i="278"/>
  <c r="BD34" i="278"/>
  <c r="BE37" i="278"/>
  <c r="BB37" i="278"/>
  <c r="BE36" i="278"/>
  <c r="E80" i="278" s="1"/>
  <c r="BB36" i="278"/>
  <c r="C80" i="278" s="1"/>
  <c r="BE35" i="278"/>
  <c r="BB35" i="278"/>
  <c r="BT13" i="278" s="1"/>
  <c r="BE34" i="278"/>
  <c r="BB34" i="278"/>
  <c r="BE37" i="284"/>
  <c r="BB37" i="284"/>
  <c r="BE36" i="284"/>
  <c r="E80" i="284" s="1"/>
  <c r="BB36" i="284"/>
  <c r="C80" i="284" s="1"/>
  <c r="BE35" i="284"/>
  <c r="BB35" i="284"/>
  <c r="BT13" i="284" s="1"/>
  <c r="BE34" i="284"/>
  <c r="BB34" i="284"/>
  <c r="BG37" i="284"/>
  <c r="BD37" i="284"/>
  <c r="BG36" i="284"/>
  <c r="G80" i="284" s="1"/>
  <c r="BD36" i="284"/>
  <c r="D80" i="284" s="1"/>
  <c r="BG35" i="284"/>
  <c r="BD35" i="284"/>
  <c r="BG34" i="284"/>
  <c r="BD34" i="284"/>
  <c r="BE59" i="283"/>
  <c r="BB59" i="283"/>
  <c r="BG58" i="283"/>
  <c r="G82" i="283" s="1"/>
  <c r="BD58" i="283"/>
  <c r="D82" i="283" s="1"/>
  <c r="BG59" i="283"/>
  <c r="BD59" i="283"/>
  <c r="BE58" i="283"/>
  <c r="E82" i="283" s="1"/>
  <c r="BB58" i="283"/>
  <c r="C82" i="283" s="1"/>
  <c r="BG57" i="283"/>
  <c r="BD57" i="283"/>
  <c r="BE56" i="283"/>
  <c r="BB56" i="283"/>
  <c r="BT32" i="283" s="1"/>
  <c r="BE57" i="283"/>
  <c r="BB57" i="283"/>
  <c r="BT25" i="283" s="1"/>
  <c r="BG56" i="283"/>
  <c r="BD56" i="283"/>
  <c r="BE26" i="279"/>
  <c r="BB26" i="279"/>
  <c r="BE25" i="279"/>
  <c r="E79" i="279" s="1"/>
  <c r="BB25" i="279"/>
  <c r="C79" i="279" s="1"/>
  <c r="BG24" i="279"/>
  <c r="BD24" i="279"/>
  <c r="BG23" i="279"/>
  <c r="BD23" i="279"/>
  <c r="BG26" i="279"/>
  <c r="BD26" i="279"/>
  <c r="BG25" i="279"/>
  <c r="G79" i="279" s="1"/>
  <c r="BD25" i="279"/>
  <c r="D79" i="279" s="1"/>
  <c r="BE24" i="279"/>
  <c r="BB24" i="279"/>
  <c r="BT40" i="279" s="1"/>
  <c r="BE23" i="279"/>
  <c r="BB23" i="279"/>
  <c r="BG48" i="276"/>
  <c r="BD48" i="276"/>
  <c r="BE47" i="276"/>
  <c r="E81" i="276" s="1"/>
  <c r="BB47" i="276"/>
  <c r="C81" i="276" s="1"/>
  <c r="BG46" i="276"/>
  <c r="BD46" i="276"/>
  <c r="BE45" i="276"/>
  <c r="BB45" i="276"/>
  <c r="BE48" i="276"/>
  <c r="BB48" i="276"/>
  <c r="BG47" i="276"/>
  <c r="G81" i="276" s="1"/>
  <c r="BD47" i="276"/>
  <c r="D81" i="276" s="1"/>
  <c r="BE46" i="276"/>
  <c r="BB46" i="276"/>
  <c r="BT33" i="276" s="1"/>
  <c r="BG45" i="276"/>
  <c r="BD45" i="276"/>
  <c r="BG26" i="276"/>
  <c r="BD26" i="276"/>
  <c r="BG25" i="276"/>
  <c r="G79" i="276" s="1"/>
  <c r="BD25" i="276"/>
  <c r="D79" i="276" s="1"/>
  <c r="BE24" i="276"/>
  <c r="BB24" i="276"/>
  <c r="BT40" i="276" s="1"/>
  <c r="BE23" i="276"/>
  <c r="BB23" i="276"/>
  <c r="BE26" i="276"/>
  <c r="BB26" i="276"/>
  <c r="BE25" i="276"/>
  <c r="E79" i="276" s="1"/>
  <c r="BB25" i="276"/>
  <c r="C79" i="276" s="1"/>
  <c r="BG24" i="276"/>
  <c r="BD24" i="276"/>
  <c r="BG23" i="276"/>
  <c r="BD23" i="276"/>
  <c r="BG48" i="282"/>
  <c r="BD48" i="282"/>
  <c r="BE47" i="282"/>
  <c r="E81" i="282" s="1"/>
  <c r="BB47" i="282"/>
  <c r="C81" i="282" s="1"/>
  <c r="BG46" i="282"/>
  <c r="BD46" i="282"/>
  <c r="BE45" i="282"/>
  <c r="BB45" i="282"/>
  <c r="BE48" i="282"/>
  <c r="BB48" i="282"/>
  <c r="BG47" i="282"/>
  <c r="G81" i="282" s="1"/>
  <c r="BD47" i="282"/>
  <c r="D81" i="282" s="1"/>
  <c r="BE46" i="282"/>
  <c r="BB46" i="282"/>
  <c r="BT33" i="282" s="1"/>
  <c r="BG45" i="282"/>
  <c r="BD45" i="282"/>
  <c r="BE15" i="277"/>
  <c r="BB15" i="277"/>
  <c r="BE14" i="277"/>
  <c r="E78" i="277" s="1"/>
  <c r="BB14" i="277"/>
  <c r="C78" i="277" s="1"/>
  <c r="BE13" i="277"/>
  <c r="BB13" i="277"/>
  <c r="BT12" i="277" s="1"/>
  <c r="BE12" i="277"/>
  <c r="BB12" i="277"/>
  <c r="BG15" i="277"/>
  <c r="BD15" i="277"/>
  <c r="BG14" i="277"/>
  <c r="G78" i="277" s="1"/>
  <c r="BD14" i="277"/>
  <c r="D78" i="277" s="1"/>
  <c r="BG13" i="277"/>
  <c r="BD13" i="277"/>
  <c r="BG12" i="277"/>
  <c r="BD12" i="277"/>
  <c r="K87" i="283"/>
  <c r="BT36" i="283"/>
  <c r="D95" i="283"/>
  <c r="D94" i="283"/>
  <c r="F92" i="283"/>
  <c r="D90" i="283"/>
  <c r="D89" i="283"/>
  <c r="D87" i="283"/>
  <c r="F86" i="283"/>
  <c r="F93" i="283"/>
  <c r="D91" i="283"/>
  <c r="D88" i="283"/>
  <c r="BD46" i="277"/>
  <c r="BB47" i="277"/>
  <c r="C81" i="277" s="1"/>
  <c r="BD48" i="277"/>
  <c r="BB46" i="277"/>
  <c r="BT33" i="277" s="1"/>
  <c r="BD47" i="277"/>
  <c r="D81" i="277" s="1"/>
  <c r="BB48" i="277"/>
  <c r="BE35" i="282"/>
  <c r="BE36" i="282"/>
  <c r="E80" i="282" s="1"/>
  <c r="BE37" i="282"/>
  <c r="BG35" i="282"/>
  <c r="BG36" i="282"/>
  <c r="G80" i="282" s="1"/>
  <c r="BG37" i="282"/>
  <c r="K89" i="276"/>
  <c r="BT28" i="276"/>
  <c r="BB35" i="276"/>
  <c r="BT13" i="276" s="1"/>
  <c r="BB36" i="276"/>
  <c r="C80" i="276" s="1"/>
  <c r="BB37" i="276"/>
  <c r="BD35" i="276"/>
  <c r="BD36" i="276"/>
  <c r="D80" i="276" s="1"/>
  <c r="BD37" i="276"/>
  <c r="BD24" i="278"/>
  <c r="BB25" i="278"/>
  <c r="C79" i="278" s="1"/>
  <c r="BB26" i="278"/>
  <c r="K88" i="278"/>
  <c r="BT20" i="278"/>
  <c r="BB24" i="278"/>
  <c r="BT40" i="278" s="1"/>
  <c r="BD25" i="278"/>
  <c r="D79" i="278" s="1"/>
  <c r="BD26" i="278"/>
  <c r="K87" i="279"/>
  <c r="BT36" i="279"/>
  <c r="F93" i="279"/>
  <c r="D91" i="279"/>
  <c r="D88" i="279"/>
  <c r="D95" i="279"/>
  <c r="D94" i="279"/>
  <c r="F92" i="279"/>
  <c r="D90" i="279"/>
  <c r="D89" i="279"/>
  <c r="D87" i="279"/>
  <c r="F86" i="279"/>
  <c r="BB57" i="277"/>
  <c r="BT25" i="277" s="1"/>
  <c r="BD58" i="277"/>
  <c r="D82" i="277" s="1"/>
  <c r="BB59" i="277"/>
  <c r="BD57" i="277"/>
  <c r="BB58" i="277"/>
  <c r="C82" i="277" s="1"/>
  <c r="BD59" i="277"/>
  <c r="BD35" i="277"/>
  <c r="BD36" i="277"/>
  <c r="D80" i="277" s="1"/>
  <c r="BD37" i="277"/>
  <c r="K89" i="277"/>
  <c r="BT28" i="277"/>
  <c r="BB35" i="277"/>
  <c r="BT13" i="277" s="1"/>
  <c r="BB36" i="277"/>
  <c r="C80" i="277" s="1"/>
  <c r="BB37" i="277"/>
  <c r="BE48" i="281"/>
  <c r="BB48" i="281"/>
  <c r="BG47" i="281"/>
  <c r="G81" i="281" s="1"/>
  <c r="BD47" i="281"/>
  <c r="D81" i="281" s="1"/>
  <c r="BE46" i="281"/>
  <c r="BB46" i="281"/>
  <c r="BT33" i="281" s="1"/>
  <c r="BG45" i="281"/>
  <c r="BD45" i="281"/>
  <c r="BG48" i="281"/>
  <c r="BD48" i="281"/>
  <c r="BE47" i="281"/>
  <c r="E81" i="281" s="1"/>
  <c r="BB47" i="281"/>
  <c r="C81" i="281" s="1"/>
  <c r="BG46" i="281"/>
  <c r="BD46" i="281"/>
  <c r="BE45" i="281"/>
  <c r="BB45" i="281"/>
  <c r="BG15" i="280"/>
  <c r="BD15" i="280"/>
  <c r="BG14" i="280"/>
  <c r="G78" i="280" s="1"/>
  <c r="BD14" i="280"/>
  <c r="D78" i="280" s="1"/>
  <c r="BG13" i="280"/>
  <c r="BD13" i="280"/>
  <c r="BG12" i="280"/>
  <c r="BD12" i="280"/>
  <c r="BE15" i="280"/>
  <c r="BB15" i="280"/>
  <c r="BE14" i="280"/>
  <c r="E78" i="280" s="1"/>
  <c r="BB14" i="280"/>
  <c r="C78" i="280" s="1"/>
  <c r="BE13" i="280"/>
  <c r="BB13" i="280"/>
  <c r="BT12" i="280" s="1"/>
  <c r="BE12" i="280"/>
  <c r="BB12" i="280"/>
  <c r="BE37" i="283"/>
  <c r="BB37" i="283"/>
  <c r="BE36" i="283"/>
  <c r="E80" i="283" s="1"/>
  <c r="BB36" i="283"/>
  <c r="C80" i="283" s="1"/>
  <c r="BE35" i="283"/>
  <c r="BB35" i="283"/>
  <c r="BT13" i="283" s="1"/>
  <c r="BE34" i="283"/>
  <c r="BB34" i="283"/>
  <c r="BG37" i="283"/>
  <c r="BD37" i="283"/>
  <c r="BG36" i="283"/>
  <c r="G80" i="283" s="1"/>
  <c r="BD36" i="283"/>
  <c r="D80" i="283" s="1"/>
  <c r="H80" i="283" s="1"/>
  <c r="J80" i="283" s="1"/>
  <c r="BG35" i="283"/>
  <c r="BD35" i="283"/>
  <c r="BG34" i="283"/>
  <c r="BD34" i="283"/>
  <c r="BE26" i="284"/>
  <c r="BB26" i="284"/>
  <c r="BE25" i="284"/>
  <c r="E79" i="284" s="1"/>
  <c r="BB25" i="284"/>
  <c r="C79" i="284" s="1"/>
  <c r="BG24" i="284"/>
  <c r="BD24" i="284"/>
  <c r="BG26" i="284"/>
  <c r="BD26" i="284"/>
  <c r="BG25" i="284"/>
  <c r="G79" i="284" s="1"/>
  <c r="BD25" i="284"/>
  <c r="D79" i="284" s="1"/>
  <c r="BE24" i="284"/>
  <c r="BG23" i="284"/>
  <c r="BD23" i="284"/>
  <c r="BB24" i="284"/>
  <c r="BT40" i="284" s="1"/>
  <c r="BE23" i="284"/>
  <c r="BB23" i="284"/>
  <c r="BG26" i="280"/>
  <c r="BD26" i="280"/>
  <c r="BG25" i="280"/>
  <c r="G79" i="280" s="1"/>
  <c r="BD25" i="280"/>
  <c r="D79" i="280" s="1"/>
  <c r="BE24" i="280"/>
  <c r="BB24" i="280"/>
  <c r="BT40" i="280" s="1"/>
  <c r="BE23" i="280"/>
  <c r="BB23" i="280"/>
  <c r="BE26" i="280"/>
  <c r="BB26" i="280"/>
  <c r="BE25" i="280"/>
  <c r="E79" i="280" s="1"/>
  <c r="BB25" i="280"/>
  <c r="C79" i="280" s="1"/>
  <c r="BG24" i="280"/>
  <c r="BD24" i="280"/>
  <c r="BG23" i="280"/>
  <c r="BD23" i="280"/>
  <c r="BG48" i="278"/>
  <c r="BD48" i="278"/>
  <c r="BE47" i="278"/>
  <c r="E81" i="278" s="1"/>
  <c r="BB47" i="278"/>
  <c r="C81" i="278" s="1"/>
  <c r="BG46" i="278"/>
  <c r="BD46" i="278"/>
  <c r="BE45" i="278"/>
  <c r="BB45" i="278"/>
  <c r="BE48" i="278"/>
  <c r="BB48" i="278"/>
  <c r="BG47" i="278"/>
  <c r="G81" i="278" s="1"/>
  <c r="BD47" i="278"/>
  <c r="D81" i="278" s="1"/>
  <c r="H81" i="278" s="1"/>
  <c r="BE46" i="278"/>
  <c r="BB46" i="278"/>
  <c r="BT33" i="278" s="1"/>
  <c r="BG45" i="278"/>
  <c r="BD45" i="278"/>
  <c r="BE15" i="281"/>
  <c r="BB15" i="281"/>
  <c r="BE14" i="281"/>
  <c r="E78" i="281" s="1"/>
  <c r="BB14" i="281"/>
  <c r="C78" i="281" s="1"/>
  <c r="BE13" i="281"/>
  <c r="BB13" i="281"/>
  <c r="BT12" i="281" s="1"/>
  <c r="BE12" i="281"/>
  <c r="BB12" i="281"/>
  <c r="BG15" i="281"/>
  <c r="BD15" i="281"/>
  <c r="BG14" i="281"/>
  <c r="G78" i="281" s="1"/>
  <c r="BD14" i="281"/>
  <c r="D78" i="281" s="1"/>
  <c r="H78" i="281" s="1"/>
  <c r="J78" i="281" s="1"/>
  <c r="BG13" i="281"/>
  <c r="BD13" i="281"/>
  <c r="BG12" i="281"/>
  <c r="BD12" i="281"/>
  <c r="BE37" i="279"/>
  <c r="BB37" i="279"/>
  <c r="BE36" i="279"/>
  <c r="E80" i="279" s="1"/>
  <c r="BB36" i="279"/>
  <c r="C80" i="279" s="1"/>
  <c r="BE35" i="279"/>
  <c r="BB35" i="279"/>
  <c r="BT13" i="279" s="1"/>
  <c r="BE34" i="279"/>
  <c r="BB34" i="279"/>
  <c r="BG37" i="279"/>
  <c r="BD37" i="279"/>
  <c r="BG36" i="279"/>
  <c r="G80" i="279" s="1"/>
  <c r="BD36" i="279"/>
  <c r="D80" i="279" s="1"/>
  <c r="H80" i="279" s="1"/>
  <c r="BG35" i="279"/>
  <c r="BD35" i="279"/>
  <c r="BG34" i="279"/>
  <c r="BD34" i="279"/>
  <c r="BG59" i="279"/>
  <c r="BD59" i="279"/>
  <c r="BE58" i="279"/>
  <c r="E82" i="279" s="1"/>
  <c r="BB58" i="279"/>
  <c r="C82" i="279" s="1"/>
  <c r="BG57" i="279"/>
  <c r="BD57" i="279"/>
  <c r="BE56" i="279"/>
  <c r="BB56" i="279"/>
  <c r="BT32" i="279" s="1"/>
  <c r="BE59" i="279"/>
  <c r="BB59" i="279"/>
  <c r="BG58" i="279"/>
  <c r="G82" i="279" s="1"/>
  <c r="BD58" i="279"/>
  <c r="D82" i="279" s="1"/>
  <c r="BE57" i="279"/>
  <c r="BB57" i="279"/>
  <c r="BT25" i="279" s="1"/>
  <c r="BG56" i="279"/>
  <c r="BD56" i="279"/>
  <c r="H100" i="282"/>
  <c r="H96" i="282"/>
  <c r="H95" i="282"/>
  <c r="H94" i="282"/>
  <c r="C91" i="282"/>
  <c r="H89" i="282"/>
  <c r="H87" i="282"/>
  <c r="C99" i="282"/>
  <c r="C98" i="282"/>
  <c r="H92" i="282"/>
  <c r="CA23" i="282"/>
  <c r="H82" i="282"/>
  <c r="BG48" i="280"/>
  <c r="BD48" i="280"/>
  <c r="BE47" i="280"/>
  <c r="E81" i="280" s="1"/>
  <c r="BB47" i="280"/>
  <c r="C81" i="280" s="1"/>
  <c r="BG46" i="280"/>
  <c r="BD46" i="280"/>
  <c r="BE45" i="280"/>
  <c r="BB45" i="280"/>
  <c r="BE48" i="280"/>
  <c r="BB48" i="280"/>
  <c r="BG47" i="280"/>
  <c r="G81" i="280" s="1"/>
  <c r="BD47" i="280"/>
  <c r="D81" i="280" s="1"/>
  <c r="BE46" i="280"/>
  <c r="BB46" i="280"/>
  <c r="BT33" i="280" s="1"/>
  <c r="BG45" i="280"/>
  <c r="BD45" i="280"/>
  <c r="BT36" i="276"/>
  <c r="K87" i="276"/>
  <c r="BB13" i="276"/>
  <c r="BT12" i="276" s="1"/>
  <c r="BB14" i="276"/>
  <c r="C78" i="276" s="1"/>
  <c r="BB15" i="276"/>
  <c r="BD13" i="276"/>
  <c r="BD14" i="276"/>
  <c r="D78" i="276" s="1"/>
  <c r="H78" i="276" s="1"/>
  <c r="BD13" i="284"/>
  <c r="BD14" i="284"/>
  <c r="D78" i="284" s="1"/>
  <c r="BD15" i="284"/>
  <c r="K87" i="284"/>
  <c r="BT36" i="284"/>
  <c r="BB13" i="284"/>
  <c r="BT12" i="284" s="1"/>
  <c r="BB14" i="284"/>
  <c r="C78" i="284" s="1"/>
  <c r="BJ79" i="282"/>
  <c r="BK79" i="282"/>
  <c r="BL82" i="281"/>
  <c r="BJ82" i="281"/>
  <c r="BK82" i="281"/>
  <c r="BK80" i="281"/>
  <c r="BL80" i="281"/>
  <c r="BJ80" i="281"/>
  <c r="BE26" i="281"/>
  <c r="BB26" i="281"/>
  <c r="BE25" i="281"/>
  <c r="E79" i="281" s="1"/>
  <c r="BB25" i="281"/>
  <c r="C79" i="281" s="1"/>
  <c r="BG24" i="281"/>
  <c r="BD24" i="281"/>
  <c r="BG23" i="281"/>
  <c r="BD23" i="281"/>
  <c r="BG26" i="281"/>
  <c r="BD26" i="281"/>
  <c r="BG25" i="281"/>
  <c r="G79" i="281" s="1"/>
  <c r="BD25" i="281"/>
  <c r="D79" i="281" s="1"/>
  <c r="BE24" i="281"/>
  <c r="BB24" i="281"/>
  <c r="BT40" i="281" s="1"/>
  <c r="BE23" i="281"/>
  <c r="BB23" i="281"/>
  <c r="BG37" i="280"/>
  <c r="BD37" i="280"/>
  <c r="BG36" i="280"/>
  <c r="G80" i="280" s="1"/>
  <c r="BD36" i="280"/>
  <c r="D80" i="280" s="1"/>
  <c r="BG35" i="280"/>
  <c r="BD35" i="280"/>
  <c r="BG34" i="280"/>
  <c r="BD34" i="280"/>
  <c r="BE37" i="280"/>
  <c r="BB37" i="280"/>
  <c r="BE36" i="280"/>
  <c r="E80" i="280" s="1"/>
  <c r="BB36" i="280"/>
  <c r="C80" i="280" s="1"/>
  <c r="BE35" i="280"/>
  <c r="BB35" i="280"/>
  <c r="BT13" i="280" s="1"/>
  <c r="BE34" i="280"/>
  <c r="BB34" i="280"/>
  <c r="BG15" i="282"/>
  <c r="BD15" i="282"/>
  <c r="BG14" i="282"/>
  <c r="G78" i="282" s="1"/>
  <c r="BD14" i="282"/>
  <c r="D78" i="282" s="1"/>
  <c r="BG13" i="282"/>
  <c r="BD13" i="282"/>
  <c r="BG12" i="282"/>
  <c r="BD12" i="282"/>
  <c r="BE15" i="282"/>
  <c r="BB15" i="282"/>
  <c r="BE14" i="282"/>
  <c r="E78" i="282" s="1"/>
  <c r="BB14" i="282"/>
  <c r="C78" i="282" s="1"/>
  <c r="BE13" i="282"/>
  <c r="BB13" i="282"/>
  <c r="BT12" i="282" s="1"/>
  <c r="BE12" i="282"/>
  <c r="BB12" i="282"/>
  <c r="BE48" i="284"/>
  <c r="BB48" i="284"/>
  <c r="BG47" i="284"/>
  <c r="G81" i="284" s="1"/>
  <c r="BD47" i="284"/>
  <c r="D81" i="284" s="1"/>
  <c r="BE46" i="284"/>
  <c r="BB46" i="284"/>
  <c r="BT33" i="284" s="1"/>
  <c r="BG48" i="284"/>
  <c r="BD48" i="284"/>
  <c r="BE47" i="284"/>
  <c r="E81" i="284" s="1"/>
  <c r="BB47" i="284"/>
  <c r="C81" i="284" s="1"/>
  <c r="BG46" i="284"/>
  <c r="BD46" i="284"/>
  <c r="BG45" i="284"/>
  <c r="BD45" i="284"/>
  <c r="BE45" i="284"/>
  <c r="BB45" i="284"/>
  <c r="BK78" i="283"/>
  <c r="BL78" i="283"/>
  <c r="BJ78" i="283"/>
  <c r="BG46" i="277"/>
  <c r="BE47" i="277"/>
  <c r="E81" i="277" s="1"/>
  <c r="BG48" i="277"/>
  <c r="BE46" i="277"/>
  <c r="BG47" i="277"/>
  <c r="G81" i="277" s="1"/>
  <c r="BE26" i="277"/>
  <c r="BB26" i="277"/>
  <c r="BE25" i="277"/>
  <c r="E79" i="277" s="1"/>
  <c r="BB25" i="277"/>
  <c r="C79" i="277" s="1"/>
  <c r="BG24" i="277"/>
  <c r="BD24" i="277"/>
  <c r="BG23" i="277"/>
  <c r="BD23" i="277"/>
  <c r="BG26" i="277"/>
  <c r="BD26" i="277"/>
  <c r="BG25" i="277"/>
  <c r="G79" i="277" s="1"/>
  <c r="BD25" i="277"/>
  <c r="D79" i="277" s="1"/>
  <c r="BE24" i="277"/>
  <c r="BB24" i="277"/>
  <c r="BT40" i="277" s="1"/>
  <c r="BE23" i="277"/>
  <c r="BB23" i="277"/>
  <c r="BT28" i="282"/>
  <c r="K89" i="282"/>
  <c r="BB35" i="282"/>
  <c r="BT13" i="282" s="1"/>
  <c r="BB36" i="282"/>
  <c r="C80" i="282" s="1"/>
  <c r="BB37" i="282"/>
  <c r="BD35" i="282"/>
  <c r="BD36" i="282"/>
  <c r="D80" i="282" s="1"/>
  <c r="H80" i="282" s="1"/>
  <c r="BE35" i="276"/>
  <c r="BE36" i="276"/>
  <c r="E80" i="276" s="1"/>
  <c r="BE37" i="276"/>
  <c r="BG35" i="276"/>
  <c r="BG36" i="276"/>
  <c r="G80" i="276" s="1"/>
  <c r="BG24" i="278"/>
  <c r="BE25" i="278"/>
  <c r="E79" i="278" s="1"/>
  <c r="BE26" i="278"/>
  <c r="BE24" i="278"/>
  <c r="BG25" i="278"/>
  <c r="G79" i="278" s="1"/>
  <c r="BJ78" i="279"/>
  <c r="BK78" i="279"/>
  <c r="BE57" i="277"/>
  <c r="BG58" i="277"/>
  <c r="G82" i="277" s="1"/>
  <c r="BE59" i="277"/>
  <c r="BG57" i="277"/>
  <c r="BE58" i="277"/>
  <c r="E82" i="277" s="1"/>
  <c r="BG35" i="277"/>
  <c r="BG36" i="277"/>
  <c r="G80" i="277" s="1"/>
  <c r="BG37" i="277"/>
  <c r="BE35" i="277"/>
  <c r="BE36" i="277"/>
  <c r="E80" i="277" s="1"/>
  <c r="BG67" i="274"/>
  <c r="BD67" i="274"/>
  <c r="BE67" i="274"/>
  <c r="BB67" i="274"/>
  <c r="BT24" i="274" s="1"/>
  <c r="BE48" i="274"/>
  <c r="BB48" i="274"/>
  <c r="BG47" i="274"/>
  <c r="G81" i="274" s="1"/>
  <c r="BD47" i="274"/>
  <c r="D81" i="274" s="1"/>
  <c r="BE46" i="274"/>
  <c r="BB46" i="274"/>
  <c r="BT33" i="274" s="1"/>
  <c r="BG45" i="274"/>
  <c r="BD45" i="274"/>
  <c r="BG48" i="274"/>
  <c r="BD48" i="274"/>
  <c r="BE47" i="274"/>
  <c r="E81" i="274" s="1"/>
  <c r="BB47" i="274"/>
  <c r="C81" i="274" s="1"/>
  <c r="BG46" i="274"/>
  <c r="BD46" i="274"/>
  <c r="BE45" i="274"/>
  <c r="BB45" i="274"/>
  <c r="BE70" i="273"/>
  <c r="BB70" i="273"/>
  <c r="BG69" i="273"/>
  <c r="G83" i="273" s="1"/>
  <c r="BD69" i="273"/>
  <c r="D83" i="273" s="1"/>
  <c r="BE68" i="273"/>
  <c r="BB68" i="273"/>
  <c r="BT41" i="273" s="1"/>
  <c r="BG67" i="273"/>
  <c r="BD67" i="273"/>
  <c r="BG70" i="273"/>
  <c r="BD70" i="273"/>
  <c r="BE69" i="273"/>
  <c r="E83" i="273" s="1"/>
  <c r="BB69" i="273"/>
  <c r="C83" i="273" s="1"/>
  <c r="BG68" i="273"/>
  <c r="BD68" i="273"/>
  <c r="BE67" i="273"/>
  <c r="BB67" i="273"/>
  <c r="BT24" i="273" s="1"/>
  <c r="BE48" i="267"/>
  <c r="BB48" i="267"/>
  <c r="BG47" i="267"/>
  <c r="G81" i="267" s="1"/>
  <c r="BD47" i="267"/>
  <c r="D81" i="267" s="1"/>
  <c r="BE46" i="267"/>
  <c r="BB46" i="267"/>
  <c r="BT33" i="267" s="1"/>
  <c r="BG45" i="267"/>
  <c r="BD45" i="267"/>
  <c r="BG48" i="267"/>
  <c r="BD48" i="267"/>
  <c r="BE47" i="267"/>
  <c r="E81" i="267" s="1"/>
  <c r="BB47" i="267"/>
  <c r="C81" i="267" s="1"/>
  <c r="BG46" i="267"/>
  <c r="BD46" i="267"/>
  <c r="BE45" i="267"/>
  <c r="BB45" i="267"/>
  <c r="BE48" i="266"/>
  <c r="BB48" i="266"/>
  <c r="BG47" i="266"/>
  <c r="G81" i="266" s="1"/>
  <c r="BD47" i="266"/>
  <c r="D81" i="266" s="1"/>
  <c r="BE46" i="266"/>
  <c r="BB46" i="266"/>
  <c r="BT33" i="266" s="1"/>
  <c r="BG45" i="266"/>
  <c r="BD45" i="266"/>
  <c r="BG48" i="266"/>
  <c r="BD48" i="266"/>
  <c r="BE47" i="266"/>
  <c r="E81" i="266" s="1"/>
  <c r="BB47" i="266"/>
  <c r="C81" i="266" s="1"/>
  <c r="BG46" i="266"/>
  <c r="BD46" i="266"/>
  <c r="BE45" i="266"/>
  <c r="BB45" i="266"/>
  <c r="BG37" i="275"/>
  <c r="BD37" i="275"/>
  <c r="BG36" i="275"/>
  <c r="G80" i="275" s="1"/>
  <c r="BD36" i="275"/>
  <c r="D80" i="275" s="1"/>
  <c r="BG35" i="275"/>
  <c r="BD35" i="275"/>
  <c r="BG34" i="275"/>
  <c r="BD34" i="275"/>
  <c r="BE37" i="275"/>
  <c r="BB37" i="275"/>
  <c r="BE36" i="275"/>
  <c r="E80" i="275" s="1"/>
  <c r="BB36" i="275"/>
  <c r="C80" i="275" s="1"/>
  <c r="BE35" i="275"/>
  <c r="BB35" i="275"/>
  <c r="BT13" i="275" s="1"/>
  <c r="BE34" i="275"/>
  <c r="BB34" i="275"/>
  <c r="BG59" i="267"/>
  <c r="BD59" i="267"/>
  <c r="BE58" i="267"/>
  <c r="E82" i="267" s="1"/>
  <c r="BB58" i="267"/>
  <c r="C82" i="267" s="1"/>
  <c r="BG57" i="267"/>
  <c r="BD57" i="267"/>
  <c r="BE56" i="267"/>
  <c r="BB56" i="267"/>
  <c r="BT32" i="267" s="1"/>
  <c r="BE59" i="267"/>
  <c r="BB59" i="267"/>
  <c r="BG58" i="267"/>
  <c r="G82" i="267" s="1"/>
  <c r="BD58" i="267"/>
  <c r="D82" i="267" s="1"/>
  <c r="H82" i="267" s="1"/>
  <c r="BE57" i="267"/>
  <c r="BB57" i="267"/>
  <c r="BT25" i="267" s="1"/>
  <c r="BG56" i="267"/>
  <c r="BD56" i="267"/>
  <c r="BG26" i="275"/>
  <c r="BD26" i="275"/>
  <c r="BG25" i="275"/>
  <c r="G79" i="275" s="1"/>
  <c r="BD25" i="275"/>
  <c r="D79" i="275" s="1"/>
  <c r="BE24" i="275"/>
  <c r="BB24" i="275"/>
  <c r="BT40" i="275" s="1"/>
  <c r="BE26" i="275"/>
  <c r="BB26" i="275"/>
  <c r="BE25" i="275"/>
  <c r="E79" i="275" s="1"/>
  <c r="BB25" i="275"/>
  <c r="C79" i="275" s="1"/>
  <c r="BG24" i="275"/>
  <c r="BD24" i="275"/>
  <c r="BE23" i="275"/>
  <c r="BB23" i="275"/>
  <c r="BG23" i="275"/>
  <c r="BD23" i="275"/>
  <c r="BG59" i="273"/>
  <c r="BD59" i="273"/>
  <c r="BE58" i="273"/>
  <c r="E82" i="273" s="1"/>
  <c r="BB58" i="273"/>
  <c r="C82" i="273" s="1"/>
  <c r="BG57" i="273"/>
  <c r="BD57" i="273"/>
  <c r="BE56" i="273"/>
  <c r="BB56" i="273"/>
  <c r="BT32" i="273" s="1"/>
  <c r="BE59" i="273"/>
  <c r="BB59" i="273"/>
  <c r="BG58" i="273"/>
  <c r="G82" i="273" s="1"/>
  <c r="BD58" i="273"/>
  <c r="D82" i="273" s="1"/>
  <c r="H82" i="273" s="1"/>
  <c r="J82" i="273" s="1"/>
  <c r="BE57" i="273"/>
  <c r="BB57" i="273"/>
  <c r="BT25" i="273" s="1"/>
  <c r="BG56" i="273"/>
  <c r="BD56" i="273"/>
  <c r="BE15" i="272"/>
  <c r="BB15" i="272"/>
  <c r="BE14" i="272"/>
  <c r="E78" i="272" s="1"/>
  <c r="BB14" i="272"/>
  <c r="C78" i="272" s="1"/>
  <c r="BE13" i="272"/>
  <c r="BB13" i="272"/>
  <c r="BT12" i="272" s="1"/>
  <c r="BE12" i="272"/>
  <c r="BB12" i="272"/>
  <c r="BG15" i="272"/>
  <c r="BD15" i="272"/>
  <c r="BG14" i="272"/>
  <c r="G78" i="272" s="1"/>
  <c r="BD14" i="272"/>
  <c r="D78" i="272" s="1"/>
  <c r="H78" i="272" s="1"/>
  <c r="BG13" i="272"/>
  <c r="BD13" i="272"/>
  <c r="BG12" i="272"/>
  <c r="BD12" i="272"/>
  <c r="BL78" i="274"/>
  <c r="BJ78" i="274"/>
  <c r="BG57" i="270"/>
  <c r="BE58" i="270"/>
  <c r="E82" i="270" s="1"/>
  <c r="BG59" i="270"/>
  <c r="BE57" i="270"/>
  <c r="BG58" i="270"/>
  <c r="G82" i="270" s="1"/>
  <c r="BE59" i="270"/>
  <c r="BK78" i="270"/>
  <c r="BJ78" i="270"/>
  <c r="BG57" i="268"/>
  <c r="BE58" i="268"/>
  <c r="E82" i="268" s="1"/>
  <c r="BG59" i="268"/>
  <c r="BE57" i="268"/>
  <c r="BG58" i="268"/>
  <c r="G82" i="268" s="1"/>
  <c r="BE59" i="268"/>
  <c r="BL78" i="268"/>
  <c r="BJ78" i="268"/>
  <c r="BJ82" i="274"/>
  <c r="BK82" i="274"/>
  <c r="BE48" i="271"/>
  <c r="BB48" i="271"/>
  <c r="BG47" i="271"/>
  <c r="G81" i="271" s="1"/>
  <c r="BD47" i="271"/>
  <c r="D81" i="271" s="1"/>
  <c r="BE46" i="271"/>
  <c r="BB46" i="271"/>
  <c r="BT33" i="271" s="1"/>
  <c r="BG45" i="271"/>
  <c r="BD45" i="271"/>
  <c r="BG48" i="271"/>
  <c r="BD48" i="271"/>
  <c r="BE47" i="271"/>
  <c r="E81" i="271" s="1"/>
  <c r="BB47" i="271"/>
  <c r="C81" i="271" s="1"/>
  <c r="BG46" i="271"/>
  <c r="BD46" i="271"/>
  <c r="BE45" i="271"/>
  <c r="BB45" i="271"/>
  <c r="BG15" i="275"/>
  <c r="BD15" i="275"/>
  <c r="BG14" i="275"/>
  <c r="G78" i="275" s="1"/>
  <c r="BD14" i="275"/>
  <c r="D78" i="275" s="1"/>
  <c r="BG13" i="275"/>
  <c r="BD13" i="275"/>
  <c r="BG12" i="275"/>
  <c r="BD12" i="275"/>
  <c r="BE15" i="275"/>
  <c r="BB15" i="275"/>
  <c r="BE14" i="275"/>
  <c r="E78" i="275" s="1"/>
  <c r="BB14" i="275"/>
  <c r="C78" i="275" s="1"/>
  <c r="BE13" i="275"/>
  <c r="BB13" i="275"/>
  <c r="BT12" i="275" s="1"/>
  <c r="BE12" i="275"/>
  <c r="BB12" i="275"/>
  <c r="BE15" i="271"/>
  <c r="BB15" i="271"/>
  <c r="BE14" i="271"/>
  <c r="E78" i="271" s="1"/>
  <c r="BB14" i="271"/>
  <c r="C78" i="271" s="1"/>
  <c r="BE13" i="271"/>
  <c r="BB13" i="271"/>
  <c r="BT12" i="271" s="1"/>
  <c r="BE12" i="271"/>
  <c r="BB12" i="271"/>
  <c r="BG15" i="271"/>
  <c r="BD15" i="271"/>
  <c r="BG14" i="271"/>
  <c r="G78" i="271" s="1"/>
  <c r="BD14" i="271"/>
  <c r="D78" i="271" s="1"/>
  <c r="BG13" i="271"/>
  <c r="BD13" i="271"/>
  <c r="BG12" i="271"/>
  <c r="BD12" i="271"/>
  <c r="BE26" i="266"/>
  <c r="BB26" i="266"/>
  <c r="BE25" i="266"/>
  <c r="E79" i="266" s="1"/>
  <c r="BB25" i="266"/>
  <c r="C79" i="266" s="1"/>
  <c r="BG24" i="266"/>
  <c r="BD24" i="266"/>
  <c r="BG23" i="266"/>
  <c r="BD23" i="266"/>
  <c r="BG26" i="266"/>
  <c r="BD26" i="266"/>
  <c r="BG25" i="266"/>
  <c r="G79" i="266" s="1"/>
  <c r="BD25" i="266"/>
  <c r="D79" i="266" s="1"/>
  <c r="H79" i="266" s="1"/>
  <c r="BE24" i="266"/>
  <c r="BB24" i="266"/>
  <c r="BT40" i="266" s="1"/>
  <c r="BE23" i="266"/>
  <c r="BB23" i="266"/>
  <c r="BE37" i="266"/>
  <c r="BB37" i="266"/>
  <c r="BE36" i="266"/>
  <c r="E80" i="266" s="1"/>
  <c r="BB36" i="266"/>
  <c r="C80" i="266" s="1"/>
  <c r="BE35" i="266"/>
  <c r="BB35" i="266"/>
  <c r="BT13" i="266" s="1"/>
  <c r="BE34" i="266"/>
  <c r="BB34" i="266"/>
  <c r="BG37" i="266"/>
  <c r="BD37" i="266"/>
  <c r="BG36" i="266"/>
  <c r="G80" i="266" s="1"/>
  <c r="BD36" i="266"/>
  <c r="D80" i="266" s="1"/>
  <c r="H80" i="266" s="1"/>
  <c r="BG35" i="266"/>
  <c r="BD35" i="266"/>
  <c r="BG34" i="266"/>
  <c r="BD34" i="266"/>
  <c r="BE48" i="275"/>
  <c r="BB48" i="275"/>
  <c r="BG47" i="275"/>
  <c r="G81" i="275" s="1"/>
  <c r="BD47" i="275"/>
  <c r="D81" i="275" s="1"/>
  <c r="BE46" i="275"/>
  <c r="BB46" i="275"/>
  <c r="BT33" i="275" s="1"/>
  <c r="BG48" i="275"/>
  <c r="BD48" i="275"/>
  <c r="BE47" i="275"/>
  <c r="E81" i="275" s="1"/>
  <c r="BB47" i="275"/>
  <c r="C81" i="275" s="1"/>
  <c r="BG46" i="275"/>
  <c r="BD46" i="275"/>
  <c r="BE45" i="275"/>
  <c r="BB45" i="275"/>
  <c r="BG45" i="275"/>
  <c r="BD45" i="275"/>
  <c r="BG26" i="270"/>
  <c r="BD26" i="270"/>
  <c r="BG25" i="270"/>
  <c r="G79" i="270" s="1"/>
  <c r="BD25" i="270"/>
  <c r="D79" i="270" s="1"/>
  <c r="BE24" i="270"/>
  <c r="BB24" i="270"/>
  <c r="BT40" i="270" s="1"/>
  <c r="BE23" i="270"/>
  <c r="BB23" i="270"/>
  <c r="BE26" i="270"/>
  <c r="BB26" i="270"/>
  <c r="BE25" i="270"/>
  <c r="E79" i="270" s="1"/>
  <c r="BB25" i="270"/>
  <c r="C79" i="270" s="1"/>
  <c r="BG24" i="270"/>
  <c r="BD24" i="270"/>
  <c r="BG23" i="270"/>
  <c r="BD23" i="270"/>
  <c r="BG26" i="268"/>
  <c r="BD26" i="268"/>
  <c r="BG25" i="268"/>
  <c r="G79" i="268" s="1"/>
  <c r="BD25" i="268"/>
  <c r="D79" i="268" s="1"/>
  <c r="BE24" i="268"/>
  <c r="BB24" i="268"/>
  <c r="BT40" i="268" s="1"/>
  <c r="BE23" i="268"/>
  <c r="BB23" i="268"/>
  <c r="BE26" i="268"/>
  <c r="BB26" i="268"/>
  <c r="BE25" i="268"/>
  <c r="E79" i="268" s="1"/>
  <c r="BB25" i="268"/>
  <c r="C79" i="268" s="1"/>
  <c r="BG24" i="268"/>
  <c r="BD24" i="268"/>
  <c r="BG23" i="268"/>
  <c r="BD23" i="268"/>
  <c r="BG59" i="266"/>
  <c r="BD59" i="266"/>
  <c r="BE58" i="266"/>
  <c r="E82" i="266" s="1"/>
  <c r="BB58" i="266"/>
  <c r="C82" i="266" s="1"/>
  <c r="BG57" i="266"/>
  <c r="BD57" i="266"/>
  <c r="BE56" i="266"/>
  <c r="BB56" i="266"/>
  <c r="BT32" i="266" s="1"/>
  <c r="BE59" i="266"/>
  <c r="BB59" i="266"/>
  <c r="BG58" i="266"/>
  <c r="G82" i="266" s="1"/>
  <c r="BD58" i="266"/>
  <c r="D82" i="266" s="1"/>
  <c r="H82" i="266" s="1"/>
  <c r="BE57" i="266"/>
  <c r="BB57" i="266"/>
  <c r="BT25" i="266" s="1"/>
  <c r="BG56" i="266"/>
  <c r="BD56" i="266"/>
  <c r="BE37" i="273"/>
  <c r="BB37" i="273"/>
  <c r="BE36" i="273"/>
  <c r="E80" i="273" s="1"/>
  <c r="BB36" i="273"/>
  <c r="C80" i="273" s="1"/>
  <c r="BE35" i="273"/>
  <c r="BB35" i="273"/>
  <c r="BT13" i="273" s="1"/>
  <c r="BE34" i="273"/>
  <c r="BB34" i="273"/>
  <c r="BG37" i="273"/>
  <c r="BD37" i="273"/>
  <c r="BG36" i="273"/>
  <c r="G80" i="273" s="1"/>
  <c r="BD36" i="273"/>
  <c r="D80" i="273" s="1"/>
  <c r="H80" i="273" s="1"/>
  <c r="J80" i="273" s="1"/>
  <c r="BG35" i="273"/>
  <c r="BD35" i="273"/>
  <c r="BG34" i="273"/>
  <c r="BD34" i="273"/>
  <c r="H80" i="271"/>
  <c r="K89" i="271"/>
  <c r="BT28" i="271"/>
  <c r="CA14" i="271"/>
  <c r="D98" i="271"/>
  <c r="C92" i="271"/>
  <c r="C88" i="271"/>
  <c r="C86" i="271"/>
  <c r="C100" i="271"/>
  <c r="C97" i="271"/>
  <c r="C96" i="271"/>
  <c r="C94" i="271"/>
  <c r="C93" i="271"/>
  <c r="C87" i="271"/>
  <c r="BL78" i="269"/>
  <c r="BJ78" i="269"/>
  <c r="BB13" i="267"/>
  <c r="BT12" i="267" s="1"/>
  <c r="BB14" i="267"/>
  <c r="C78" i="267" s="1"/>
  <c r="BB15" i="267"/>
  <c r="BD13" i="267"/>
  <c r="BD14" i="267"/>
  <c r="D78" i="267" s="1"/>
  <c r="BD15" i="267"/>
  <c r="K90" i="273"/>
  <c r="BT16" i="273"/>
  <c r="C95" i="273"/>
  <c r="D92" i="273"/>
  <c r="C90" i="273"/>
  <c r="C89" i="273"/>
  <c r="D86" i="273"/>
  <c r="D100" i="273"/>
  <c r="D99" i="273"/>
  <c r="D97" i="273"/>
  <c r="D96" i="273"/>
  <c r="D93" i="273"/>
  <c r="CA31" i="273"/>
  <c r="H81" i="273"/>
  <c r="J81" i="273" s="1"/>
  <c r="BE48" i="272"/>
  <c r="BB48" i="272"/>
  <c r="BG47" i="272"/>
  <c r="G81" i="272" s="1"/>
  <c r="BD47" i="272"/>
  <c r="D81" i="272" s="1"/>
  <c r="BE46" i="272"/>
  <c r="BB46" i="272"/>
  <c r="BT33" i="272" s="1"/>
  <c r="BG45" i="272"/>
  <c r="BD45" i="272"/>
  <c r="BG48" i="272"/>
  <c r="BD48" i="272"/>
  <c r="BE47" i="272"/>
  <c r="E81" i="272" s="1"/>
  <c r="BB47" i="272"/>
  <c r="C81" i="272" s="1"/>
  <c r="BG46" i="272"/>
  <c r="BD46" i="272"/>
  <c r="BE45" i="272"/>
  <c r="BB45" i="272"/>
  <c r="BE26" i="272"/>
  <c r="BB26" i="272"/>
  <c r="BE25" i="272"/>
  <c r="E79" i="272" s="1"/>
  <c r="BB25" i="272"/>
  <c r="C79" i="272" s="1"/>
  <c r="BG24" i="272"/>
  <c r="BD24" i="272"/>
  <c r="BG23" i="272"/>
  <c r="BD23" i="272"/>
  <c r="BG26" i="272"/>
  <c r="BD26" i="272"/>
  <c r="BG25" i="272"/>
  <c r="G79" i="272" s="1"/>
  <c r="BD25" i="272"/>
  <c r="D79" i="272" s="1"/>
  <c r="BE24" i="272"/>
  <c r="BB24" i="272"/>
  <c r="BT40" i="272" s="1"/>
  <c r="BE23" i="272"/>
  <c r="BB23" i="272"/>
  <c r="BT28" i="270"/>
  <c r="K89" i="270"/>
  <c r="BB35" i="270"/>
  <c r="BT13" i="270" s="1"/>
  <c r="BB36" i="270"/>
  <c r="C80" i="270" s="1"/>
  <c r="BB37" i="270"/>
  <c r="BD35" i="270"/>
  <c r="BD36" i="270"/>
  <c r="D80" i="270" s="1"/>
  <c r="BD37" i="270"/>
  <c r="BT28" i="268"/>
  <c r="K89" i="268"/>
  <c r="BB35" i="268"/>
  <c r="BT13" i="268" s="1"/>
  <c r="BB36" i="268"/>
  <c r="C80" i="268" s="1"/>
  <c r="BB37" i="268"/>
  <c r="BD35" i="268"/>
  <c r="BD36" i="268"/>
  <c r="D80" i="268" s="1"/>
  <c r="BD37" i="268"/>
  <c r="H78" i="266"/>
  <c r="K87" i="266"/>
  <c r="BT36" i="266"/>
  <c r="F93" i="266"/>
  <c r="D91" i="266"/>
  <c r="D88" i="266"/>
  <c r="D95" i="266"/>
  <c r="D94" i="266"/>
  <c r="F92" i="266"/>
  <c r="D90" i="266"/>
  <c r="D89" i="266"/>
  <c r="D87" i="266"/>
  <c r="F86" i="266"/>
  <c r="BG48" i="270"/>
  <c r="BD48" i="270"/>
  <c r="BE47" i="270"/>
  <c r="E81" i="270" s="1"/>
  <c r="BB47" i="270"/>
  <c r="C81" i="270" s="1"/>
  <c r="BG46" i="270"/>
  <c r="BD46" i="270"/>
  <c r="BE45" i="270"/>
  <c r="BB45" i="270"/>
  <c r="BE48" i="270"/>
  <c r="BB48" i="270"/>
  <c r="BG47" i="270"/>
  <c r="G81" i="270" s="1"/>
  <c r="BD47" i="270"/>
  <c r="D81" i="270" s="1"/>
  <c r="H81" i="270" s="1"/>
  <c r="BE46" i="270"/>
  <c r="BB46" i="270"/>
  <c r="BT33" i="270" s="1"/>
  <c r="BG45" i="270"/>
  <c r="BD45" i="270"/>
  <c r="BG13" i="273"/>
  <c r="BG14" i="273"/>
  <c r="G78" i="273" s="1"/>
  <c r="BG15" i="273"/>
  <c r="BE13" i="273"/>
  <c r="BE14" i="273"/>
  <c r="E78" i="273" s="1"/>
  <c r="BE15" i="273"/>
  <c r="BE57" i="272"/>
  <c r="BG58" i="272"/>
  <c r="G82" i="272" s="1"/>
  <c r="BE59" i="272"/>
  <c r="BG57" i="272"/>
  <c r="BE58" i="272"/>
  <c r="E82" i="272" s="1"/>
  <c r="BG59" i="272"/>
  <c r="BL80" i="272"/>
  <c r="BJ80" i="272"/>
  <c r="BE26" i="271"/>
  <c r="BB26" i="271"/>
  <c r="BE25" i="271"/>
  <c r="E79" i="271" s="1"/>
  <c r="BB25" i="271"/>
  <c r="C79" i="271" s="1"/>
  <c r="BG24" i="271"/>
  <c r="BD24" i="271"/>
  <c r="BG23" i="271"/>
  <c r="BD23" i="271"/>
  <c r="BG26" i="271"/>
  <c r="BD26" i="271"/>
  <c r="BG25" i="271"/>
  <c r="G79" i="271" s="1"/>
  <c r="BD25" i="271"/>
  <c r="D79" i="271" s="1"/>
  <c r="BE24" i="271"/>
  <c r="BB24" i="271"/>
  <c r="BT40" i="271" s="1"/>
  <c r="BE23" i="271"/>
  <c r="BB23" i="271"/>
  <c r="BE37" i="269"/>
  <c r="BB37" i="269"/>
  <c r="BE36" i="269"/>
  <c r="E80" i="269" s="1"/>
  <c r="BB36" i="269"/>
  <c r="C80" i="269" s="1"/>
  <c r="BE35" i="269"/>
  <c r="BB35" i="269"/>
  <c r="BT13" i="269" s="1"/>
  <c r="BE34" i="269"/>
  <c r="BB34" i="269"/>
  <c r="BG37" i="269"/>
  <c r="BD37" i="269"/>
  <c r="BG36" i="269"/>
  <c r="G80" i="269" s="1"/>
  <c r="BD36" i="269"/>
  <c r="D80" i="269" s="1"/>
  <c r="BG35" i="269"/>
  <c r="BD35" i="269"/>
  <c r="BG34" i="269"/>
  <c r="BD34" i="269"/>
  <c r="BG26" i="267"/>
  <c r="BD26" i="267"/>
  <c r="BG25" i="267"/>
  <c r="G79" i="267" s="1"/>
  <c r="BD25" i="267"/>
  <c r="D79" i="267" s="1"/>
  <c r="BE24" i="267"/>
  <c r="BB24" i="267"/>
  <c r="BT40" i="267" s="1"/>
  <c r="BE23" i="267"/>
  <c r="BB23" i="267"/>
  <c r="BE26" i="267"/>
  <c r="BB26" i="267"/>
  <c r="BE25" i="267"/>
  <c r="E79" i="267" s="1"/>
  <c r="BB25" i="267"/>
  <c r="C79" i="267" s="1"/>
  <c r="BG24" i="267"/>
  <c r="BD24" i="267"/>
  <c r="BG23" i="267"/>
  <c r="BD23" i="267"/>
  <c r="BG59" i="275"/>
  <c r="BD59" i="275"/>
  <c r="BE58" i="275"/>
  <c r="E82" i="275" s="1"/>
  <c r="BB58" i="275"/>
  <c r="C82" i="275" s="1"/>
  <c r="BG57" i="275"/>
  <c r="BD57" i="275"/>
  <c r="BE56" i="275"/>
  <c r="BB56" i="275"/>
  <c r="BT32" i="275" s="1"/>
  <c r="BE59" i="275"/>
  <c r="BB59" i="275"/>
  <c r="BG58" i="275"/>
  <c r="G82" i="275" s="1"/>
  <c r="BD58" i="275"/>
  <c r="D82" i="275" s="1"/>
  <c r="BE57" i="275"/>
  <c r="BB57" i="275"/>
  <c r="BT25" i="275" s="1"/>
  <c r="BG56" i="275"/>
  <c r="BD56" i="275"/>
  <c r="BE37" i="274"/>
  <c r="BB37" i="274"/>
  <c r="BE36" i="274"/>
  <c r="E80" i="274" s="1"/>
  <c r="BB36" i="274"/>
  <c r="C80" i="274" s="1"/>
  <c r="BE35" i="274"/>
  <c r="BB35" i="274"/>
  <c r="BT13" i="274" s="1"/>
  <c r="BE34" i="274"/>
  <c r="BB34" i="274"/>
  <c r="BG37" i="274"/>
  <c r="BD37" i="274"/>
  <c r="BG36" i="274"/>
  <c r="G80" i="274" s="1"/>
  <c r="BD36" i="274"/>
  <c r="D80" i="274" s="1"/>
  <c r="H80" i="274" s="1"/>
  <c r="BG35" i="274"/>
  <c r="BD35" i="274"/>
  <c r="BG34" i="274"/>
  <c r="BD34" i="274"/>
  <c r="K87" i="274"/>
  <c r="BT36" i="274"/>
  <c r="F93" i="274"/>
  <c r="D91" i="274"/>
  <c r="D88" i="274"/>
  <c r="D95" i="274"/>
  <c r="D94" i="274"/>
  <c r="F92" i="274"/>
  <c r="D90" i="274"/>
  <c r="D89" i="274"/>
  <c r="D87" i="274"/>
  <c r="F86" i="274"/>
  <c r="BD57" i="270"/>
  <c r="BB58" i="270"/>
  <c r="C82" i="270" s="1"/>
  <c r="BD59" i="270"/>
  <c r="BB57" i="270"/>
  <c r="BT25" i="270" s="1"/>
  <c r="BD58" i="270"/>
  <c r="D82" i="270" s="1"/>
  <c r="H82" i="270" s="1"/>
  <c r="BT36" i="270"/>
  <c r="K87" i="270"/>
  <c r="D95" i="270"/>
  <c r="D94" i="270"/>
  <c r="F92" i="270"/>
  <c r="D90" i="270"/>
  <c r="D89" i="270"/>
  <c r="D87" i="270"/>
  <c r="F86" i="270"/>
  <c r="F93" i="270"/>
  <c r="D91" i="270"/>
  <c r="D88" i="270"/>
  <c r="BD57" i="268"/>
  <c r="BB58" i="268"/>
  <c r="C82" i="268" s="1"/>
  <c r="BD59" i="268"/>
  <c r="BB57" i="268"/>
  <c r="BT25" i="268" s="1"/>
  <c r="BD58" i="268"/>
  <c r="D82" i="268" s="1"/>
  <c r="H82" i="268" s="1"/>
  <c r="BT36" i="268"/>
  <c r="K87" i="268"/>
  <c r="D95" i="268"/>
  <c r="D94" i="268"/>
  <c r="F92" i="268"/>
  <c r="D90" i="268"/>
  <c r="D89" i="268"/>
  <c r="D87" i="268"/>
  <c r="F86" i="268"/>
  <c r="F93" i="268"/>
  <c r="D91" i="268"/>
  <c r="D88" i="268"/>
  <c r="CA23" i="274"/>
  <c r="C99" i="274"/>
  <c r="C98" i="274"/>
  <c r="H92" i="274"/>
  <c r="H100" i="274"/>
  <c r="H96" i="274"/>
  <c r="H95" i="274"/>
  <c r="H94" i="274"/>
  <c r="C91" i="274"/>
  <c r="H89" i="274"/>
  <c r="H87" i="274"/>
  <c r="BG48" i="268"/>
  <c r="BD48" i="268"/>
  <c r="BE47" i="268"/>
  <c r="E81" i="268" s="1"/>
  <c r="BB47" i="268"/>
  <c r="C81" i="268" s="1"/>
  <c r="BG46" i="268"/>
  <c r="BD46" i="268"/>
  <c r="BE45" i="268"/>
  <c r="BB45" i="268"/>
  <c r="BE48" i="268"/>
  <c r="BB48" i="268"/>
  <c r="BG47" i="268"/>
  <c r="G81" i="268" s="1"/>
  <c r="BD47" i="268"/>
  <c r="D81" i="268" s="1"/>
  <c r="BE46" i="268"/>
  <c r="BB46" i="268"/>
  <c r="BT33" i="268" s="1"/>
  <c r="BG45" i="268"/>
  <c r="BD45" i="268"/>
  <c r="BE26" i="274"/>
  <c r="BB26" i="274"/>
  <c r="BE25" i="274"/>
  <c r="E79" i="274" s="1"/>
  <c r="BB25" i="274"/>
  <c r="C79" i="274" s="1"/>
  <c r="BG24" i="274"/>
  <c r="BD24" i="274"/>
  <c r="BG23" i="274"/>
  <c r="BD23" i="274"/>
  <c r="BG26" i="274"/>
  <c r="BD26" i="274"/>
  <c r="BG25" i="274"/>
  <c r="G79" i="274" s="1"/>
  <c r="BD25" i="274"/>
  <c r="D79" i="274" s="1"/>
  <c r="BE24" i="274"/>
  <c r="BB24" i="274"/>
  <c r="BT40" i="274" s="1"/>
  <c r="BE23" i="274"/>
  <c r="BB23" i="274"/>
  <c r="BE37" i="267"/>
  <c r="BB37" i="267"/>
  <c r="BE36" i="267"/>
  <c r="E80" i="267" s="1"/>
  <c r="BB36" i="267"/>
  <c r="C80" i="267" s="1"/>
  <c r="BE35" i="267"/>
  <c r="BB35" i="267"/>
  <c r="BT13" i="267" s="1"/>
  <c r="BE34" i="267"/>
  <c r="BB34" i="267"/>
  <c r="BG37" i="267"/>
  <c r="BD37" i="267"/>
  <c r="BG36" i="267"/>
  <c r="G80" i="267" s="1"/>
  <c r="BD36" i="267"/>
  <c r="D80" i="267" s="1"/>
  <c r="BG35" i="267"/>
  <c r="BD35" i="267"/>
  <c r="BG34" i="267"/>
  <c r="BD34" i="267"/>
  <c r="BG70" i="268"/>
  <c r="BD70" i="268"/>
  <c r="BE69" i="268"/>
  <c r="E83" i="268" s="1"/>
  <c r="BG68" i="268"/>
  <c r="BE67" i="268"/>
  <c r="BE70" i="268"/>
  <c r="BB70" i="268"/>
  <c r="BG69" i="268"/>
  <c r="G83" i="268" s="1"/>
  <c r="BE68" i="268"/>
  <c r="BG67" i="268"/>
  <c r="BG59" i="269"/>
  <c r="BD59" i="269"/>
  <c r="BE58" i="269"/>
  <c r="E82" i="269" s="1"/>
  <c r="BB58" i="269"/>
  <c r="C82" i="269" s="1"/>
  <c r="BG57" i="269"/>
  <c r="BD57" i="269"/>
  <c r="BE56" i="269"/>
  <c r="BB56" i="269"/>
  <c r="BT32" i="269" s="1"/>
  <c r="BE59" i="269"/>
  <c r="BB59" i="269"/>
  <c r="BG58" i="269"/>
  <c r="G82" i="269" s="1"/>
  <c r="BD58" i="269"/>
  <c r="D82" i="269" s="1"/>
  <c r="BE57" i="269"/>
  <c r="BB57" i="269"/>
  <c r="BT25" i="269" s="1"/>
  <c r="BG56" i="269"/>
  <c r="BD56" i="269"/>
  <c r="BG59" i="271"/>
  <c r="BD59" i="271"/>
  <c r="BE58" i="271"/>
  <c r="E82" i="271" s="1"/>
  <c r="BB58" i="271"/>
  <c r="C82" i="271" s="1"/>
  <c r="BG57" i="271"/>
  <c r="BD57" i="271"/>
  <c r="BE56" i="271"/>
  <c r="BB56" i="271"/>
  <c r="BT32" i="271" s="1"/>
  <c r="BE59" i="271"/>
  <c r="BB59" i="271"/>
  <c r="BG58" i="271"/>
  <c r="G82" i="271" s="1"/>
  <c r="BD58" i="271"/>
  <c r="D82" i="271" s="1"/>
  <c r="H82" i="271" s="1"/>
  <c r="BE57" i="271"/>
  <c r="BB57" i="271"/>
  <c r="BT25" i="271" s="1"/>
  <c r="BG56" i="271"/>
  <c r="BD56" i="271"/>
  <c r="BJ80" i="271"/>
  <c r="BK80" i="271"/>
  <c r="K87" i="269"/>
  <c r="BT36" i="269"/>
  <c r="F93" i="269"/>
  <c r="D91" i="269"/>
  <c r="D88" i="269"/>
  <c r="D95" i="269"/>
  <c r="D94" i="269"/>
  <c r="F92" i="269"/>
  <c r="D90" i="269"/>
  <c r="D89" i="269"/>
  <c r="D87" i="269"/>
  <c r="F86" i="269"/>
  <c r="BE48" i="269"/>
  <c r="BB48" i="269"/>
  <c r="BG47" i="269"/>
  <c r="G81" i="269" s="1"/>
  <c r="BD47" i="269"/>
  <c r="D81" i="269" s="1"/>
  <c r="BE46" i="269"/>
  <c r="BB46" i="269"/>
  <c r="BT33" i="269" s="1"/>
  <c r="BG45" i="269"/>
  <c r="BD45" i="269"/>
  <c r="BG48" i="269"/>
  <c r="BD48" i="269"/>
  <c r="BE47" i="269"/>
  <c r="E81" i="269" s="1"/>
  <c r="BB47" i="269"/>
  <c r="C81" i="269" s="1"/>
  <c r="BG46" i="269"/>
  <c r="BD46" i="269"/>
  <c r="BE45" i="269"/>
  <c r="BB45" i="269"/>
  <c r="BE26" i="269"/>
  <c r="BB26" i="269"/>
  <c r="BE25" i="269"/>
  <c r="E79" i="269" s="1"/>
  <c r="BB25" i="269"/>
  <c r="C79" i="269" s="1"/>
  <c r="BG24" i="269"/>
  <c r="BD24" i="269"/>
  <c r="BG23" i="269"/>
  <c r="BD23" i="269"/>
  <c r="BG26" i="269"/>
  <c r="BD26" i="269"/>
  <c r="BG25" i="269"/>
  <c r="G79" i="269" s="1"/>
  <c r="BD25" i="269"/>
  <c r="D79" i="269" s="1"/>
  <c r="BE24" i="269"/>
  <c r="BB24" i="269"/>
  <c r="BT40" i="269" s="1"/>
  <c r="BE23" i="269"/>
  <c r="BB23" i="269"/>
  <c r="BE13" i="267"/>
  <c r="BE14" i="267"/>
  <c r="E78" i="267" s="1"/>
  <c r="BE15" i="267"/>
  <c r="BG13" i="267"/>
  <c r="BG14" i="267"/>
  <c r="G78" i="267" s="1"/>
  <c r="BE70" i="274"/>
  <c r="BL81" i="273"/>
  <c r="BJ81" i="273"/>
  <c r="BK81" i="273"/>
  <c r="BE26" i="273"/>
  <c r="BB26" i="273"/>
  <c r="BE25" i="273"/>
  <c r="E79" i="273" s="1"/>
  <c r="BB25" i="273"/>
  <c r="C79" i="273" s="1"/>
  <c r="BG24" i="273"/>
  <c r="BD24" i="273"/>
  <c r="BG23" i="273"/>
  <c r="BD23" i="273"/>
  <c r="BG26" i="273"/>
  <c r="BD26" i="273"/>
  <c r="BG25" i="273"/>
  <c r="G79" i="273" s="1"/>
  <c r="BD25" i="273"/>
  <c r="D79" i="273" s="1"/>
  <c r="BE24" i="273"/>
  <c r="BB24" i="273"/>
  <c r="BT40" i="273" s="1"/>
  <c r="BE23" i="273"/>
  <c r="BB23" i="273"/>
  <c r="BE35" i="270"/>
  <c r="BE36" i="270"/>
  <c r="E80" i="270" s="1"/>
  <c r="BE37" i="270"/>
  <c r="BG35" i="270"/>
  <c r="BG36" i="270"/>
  <c r="G80" i="270" s="1"/>
  <c r="BE35" i="268"/>
  <c r="BE36" i="268"/>
  <c r="E80" i="268" s="1"/>
  <c r="BE37" i="268"/>
  <c r="BG35" i="268"/>
  <c r="BG36" i="268"/>
  <c r="G80" i="268" s="1"/>
  <c r="BJ78" i="266"/>
  <c r="BK78" i="266"/>
  <c r="BD13" i="273"/>
  <c r="BD14" i="273"/>
  <c r="D78" i="273" s="1"/>
  <c r="H78" i="273" s="1"/>
  <c r="J78" i="273" s="1"/>
  <c r="BD15" i="273"/>
  <c r="K87" i="273"/>
  <c r="BT36" i="273"/>
  <c r="BB13" i="273"/>
  <c r="BT12" i="273" s="1"/>
  <c r="BB14" i="273"/>
  <c r="C78" i="273" s="1"/>
  <c r="BB57" i="272"/>
  <c r="BT25" i="272" s="1"/>
  <c r="BD58" i="272"/>
  <c r="D82" i="272" s="1"/>
  <c r="H82" i="272" s="1"/>
  <c r="BB59" i="272"/>
  <c r="BD57" i="272"/>
  <c r="BB58" i="272"/>
  <c r="C82" i="272" s="1"/>
  <c r="K89" i="272"/>
  <c r="BT28" i="272"/>
  <c r="CA14" i="272"/>
  <c r="D98" i="272"/>
  <c r="C92" i="272"/>
  <c r="C88" i="272"/>
  <c r="C86" i="272"/>
  <c r="C100" i="272"/>
  <c r="C97" i="272"/>
  <c r="C96" i="272"/>
  <c r="C94" i="272"/>
  <c r="C93" i="272"/>
  <c r="C87" i="272"/>
  <c r="BG26" i="265"/>
  <c r="BD26" i="265"/>
  <c r="BG25" i="265"/>
  <c r="G79" i="265" s="1"/>
  <c r="BD25" i="265"/>
  <c r="D79" i="265" s="1"/>
  <c r="BE24" i="265"/>
  <c r="BB24" i="265"/>
  <c r="BT40" i="265" s="1"/>
  <c r="BE26" i="265"/>
  <c r="BB26" i="265"/>
  <c r="BE25" i="265"/>
  <c r="E79" i="265" s="1"/>
  <c r="BB25" i="265"/>
  <c r="C79" i="265" s="1"/>
  <c r="BG24" i="265"/>
  <c r="BD24" i="265"/>
  <c r="BG23" i="265"/>
  <c r="BD23" i="265"/>
  <c r="BE23" i="265"/>
  <c r="BB23" i="265"/>
  <c r="BG59" i="265"/>
  <c r="BD59" i="265"/>
  <c r="BE58" i="265"/>
  <c r="E82" i="265" s="1"/>
  <c r="BB58" i="265"/>
  <c r="C82" i="265" s="1"/>
  <c r="BG57" i="265"/>
  <c r="BD57" i="265"/>
  <c r="BE56" i="265"/>
  <c r="BB56" i="265"/>
  <c r="BT32" i="265" s="1"/>
  <c r="BE59" i="265"/>
  <c r="BB59" i="265"/>
  <c r="BG58" i="265"/>
  <c r="G82" i="265" s="1"/>
  <c r="BD58" i="265"/>
  <c r="D82" i="265" s="1"/>
  <c r="BE57" i="265"/>
  <c r="BB57" i="265"/>
  <c r="BT25" i="265" s="1"/>
  <c r="BG56" i="265"/>
  <c r="BD56" i="265"/>
  <c r="K90" i="265"/>
  <c r="BT16" i="265"/>
  <c r="BJ81" i="265"/>
  <c r="BE15" i="265"/>
  <c r="BB15" i="265"/>
  <c r="BE14" i="265"/>
  <c r="E78" i="265" s="1"/>
  <c r="BB14" i="265"/>
  <c r="C78" i="265" s="1"/>
  <c r="BE13" i="265"/>
  <c r="BB13" i="265"/>
  <c r="BT12" i="265" s="1"/>
  <c r="BE12" i="265"/>
  <c r="BB12" i="265"/>
  <c r="BG15" i="265"/>
  <c r="BD15" i="265"/>
  <c r="BG14" i="265"/>
  <c r="G78" i="265" s="1"/>
  <c r="BD14" i="265"/>
  <c r="D78" i="265" s="1"/>
  <c r="BG13" i="265"/>
  <c r="BD13" i="265"/>
  <c r="BG12" i="265"/>
  <c r="BD12" i="265"/>
  <c r="D100" i="265"/>
  <c r="D99" i="265"/>
  <c r="D97" i="265"/>
  <c r="D96" i="265"/>
  <c r="D93" i="265"/>
  <c r="C95" i="265"/>
  <c r="D92" i="265"/>
  <c r="C90" i="265"/>
  <c r="C89" i="265"/>
  <c r="D86" i="265"/>
  <c r="CA31" i="265"/>
  <c r="H81" i="265"/>
  <c r="BG37" i="265"/>
  <c r="BD37" i="265"/>
  <c r="BG36" i="265"/>
  <c r="G80" i="265" s="1"/>
  <c r="BD36" i="265"/>
  <c r="D80" i="265" s="1"/>
  <c r="BG35" i="265"/>
  <c r="BD35" i="265"/>
  <c r="BG34" i="265"/>
  <c r="BD34" i="265"/>
  <c r="BE37" i="265"/>
  <c r="BB37" i="265"/>
  <c r="BE36" i="265"/>
  <c r="E80" i="265" s="1"/>
  <c r="BB36" i="265"/>
  <c r="C80" i="265" s="1"/>
  <c r="BE35" i="265"/>
  <c r="BB35" i="265"/>
  <c r="BT13" i="265" s="1"/>
  <c r="BE34" i="265"/>
  <c r="BB34" i="265"/>
  <c r="BG59" i="264"/>
  <c r="BD59" i="264"/>
  <c r="BE58" i="264"/>
  <c r="E82" i="264" s="1"/>
  <c r="BB58" i="264"/>
  <c r="C82" i="264" s="1"/>
  <c r="BG57" i="264"/>
  <c r="BD57" i="264"/>
  <c r="BE56" i="264"/>
  <c r="BB56" i="264"/>
  <c r="BT32" i="264" s="1"/>
  <c r="BE59" i="264"/>
  <c r="BB59" i="264"/>
  <c r="BG58" i="264"/>
  <c r="G82" i="264" s="1"/>
  <c r="BD58" i="264"/>
  <c r="D82" i="264" s="1"/>
  <c r="BE57" i="264"/>
  <c r="BB57" i="264"/>
  <c r="BT25" i="264" s="1"/>
  <c r="BG56" i="264"/>
  <c r="BD56" i="264"/>
  <c r="BG26" i="264"/>
  <c r="BD26" i="264"/>
  <c r="BG25" i="264"/>
  <c r="G79" i="264" s="1"/>
  <c r="BD25" i="264"/>
  <c r="D79" i="264" s="1"/>
  <c r="BE24" i="264"/>
  <c r="BB24" i="264"/>
  <c r="BT40" i="264" s="1"/>
  <c r="BE26" i="264"/>
  <c r="BB26" i="264"/>
  <c r="BE25" i="264"/>
  <c r="E79" i="264" s="1"/>
  <c r="BB25" i="264"/>
  <c r="C79" i="264" s="1"/>
  <c r="BG24" i="264"/>
  <c r="BD24" i="264"/>
  <c r="BE23" i="264"/>
  <c r="BB23" i="264"/>
  <c r="BG23" i="264"/>
  <c r="BD23" i="264"/>
  <c r="BG15" i="264"/>
  <c r="BD15" i="264"/>
  <c r="BG14" i="264"/>
  <c r="G78" i="264" s="1"/>
  <c r="BD14" i="264"/>
  <c r="D78" i="264" s="1"/>
  <c r="BG13" i="264"/>
  <c r="BD13" i="264"/>
  <c r="BG12" i="264"/>
  <c r="BD12" i="264"/>
  <c r="BE15" i="264"/>
  <c r="BB15" i="264"/>
  <c r="BE14" i="264"/>
  <c r="E78" i="264" s="1"/>
  <c r="BB14" i="264"/>
  <c r="C78" i="264" s="1"/>
  <c r="BE13" i="264"/>
  <c r="BB13" i="264"/>
  <c r="BT12" i="264" s="1"/>
  <c r="BE12" i="264"/>
  <c r="BB12" i="264"/>
  <c r="BG46" i="264"/>
  <c r="BB47" i="264"/>
  <c r="C81" i="264" s="1"/>
  <c r="BD48" i="264"/>
  <c r="BB46" i="264"/>
  <c r="BT33" i="264" s="1"/>
  <c r="BD47" i="264"/>
  <c r="D81" i="264" s="1"/>
  <c r="BB48" i="264"/>
  <c r="K89" i="264"/>
  <c r="BT28" i="264"/>
  <c r="BB35" i="264"/>
  <c r="BT13" i="264" s="1"/>
  <c r="BB36" i="264"/>
  <c r="C80" i="264" s="1"/>
  <c r="BB37" i="264"/>
  <c r="BD35" i="264"/>
  <c r="BD36" i="264"/>
  <c r="D80" i="264" s="1"/>
  <c r="BD37" i="264"/>
  <c r="BG70" i="264"/>
  <c r="BD70" i="264"/>
  <c r="BE69" i="264"/>
  <c r="E83" i="264" s="1"/>
  <c r="BB69" i="264"/>
  <c r="C83" i="264" s="1"/>
  <c r="BG68" i="264"/>
  <c r="BD68" i="264"/>
  <c r="BE70" i="264"/>
  <c r="BB70" i="264"/>
  <c r="BG69" i="264"/>
  <c r="G83" i="264" s="1"/>
  <c r="BD69" i="264"/>
  <c r="D83" i="264" s="1"/>
  <c r="BE68" i="264"/>
  <c r="BB68" i="264"/>
  <c r="BT41" i="264" s="1"/>
  <c r="BG67" i="264"/>
  <c r="BD67" i="264"/>
  <c r="BE67" i="264"/>
  <c r="BB67" i="264"/>
  <c r="BT24" i="264" s="1"/>
  <c r="K90" i="264"/>
  <c r="BT16" i="264"/>
  <c r="BD46" i="264"/>
  <c r="BE47" i="264"/>
  <c r="E81" i="264" s="1"/>
  <c r="BG48" i="264"/>
  <c r="BE46" i="264"/>
  <c r="BG47" i="264"/>
  <c r="G81" i="264" s="1"/>
  <c r="BE35" i="264"/>
  <c r="BE36" i="264"/>
  <c r="E80" i="264" s="1"/>
  <c r="BE37" i="264"/>
  <c r="BG35" i="264"/>
  <c r="BG36" i="264"/>
  <c r="G80" i="264" s="1"/>
  <c r="BE26" i="261"/>
  <c r="BB26" i="261"/>
  <c r="BE25" i="261"/>
  <c r="E79" i="261" s="1"/>
  <c r="BB25" i="261"/>
  <c r="C79" i="261" s="1"/>
  <c r="BG24" i="261"/>
  <c r="BD24" i="261"/>
  <c r="BG23" i="261"/>
  <c r="BD23" i="261"/>
  <c r="BG26" i="261"/>
  <c r="BD26" i="261"/>
  <c r="BG25" i="261"/>
  <c r="G79" i="261" s="1"/>
  <c r="BD25" i="261"/>
  <c r="D79" i="261" s="1"/>
  <c r="BE24" i="261"/>
  <c r="BB24" i="261"/>
  <c r="BT40" i="261" s="1"/>
  <c r="BE23" i="261"/>
  <c r="BB23" i="261"/>
  <c r="BE48" i="262"/>
  <c r="BB48" i="262"/>
  <c r="BG47" i="262"/>
  <c r="G81" i="262" s="1"/>
  <c r="BD47" i="262"/>
  <c r="D81" i="262" s="1"/>
  <c r="BE46" i="262"/>
  <c r="BB46" i="262"/>
  <c r="BT33" i="262" s="1"/>
  <c r="BG45" i="262"/>
  <c r="BD45" i="262"/>
  <c r="BG48" i="262"/>
  <c r="BD48" i="262"/>
  <c r="BE47" i="262"/>
  <c r="E81" i="262" s="1"/>
  <c r="BB47" i="262"/>
  <c r="C81" i="262" s="1"/>
  <c r="BG46" i="262"/>
  <c r="BD46" i="262"/>
  <c r="BE45" i="262"/>
  <c r="BB45" i="262"/>
  <c r="BE13" i="262"/>
  <c r="BG13" i="262"/>
  <c r="BG14" i="262"/>
  <c r="G78" i="262" s="1"/>
  <c r="BG15" i="262"/>
  <c r="BE14" i="262"/>
  <c r="E78" i="262" s="1"/>
  <c r="BE15" i="262"/>
  <c r="K87" i="263"/>
  <c r="BT36" i="263"/>
  <c r="BB13" i="263"/>
  <c r="BT12" i="263" s="1"/>
  <c r="BB14" i="263"/>
  <c r="C78" i="263" s="1"/>
  <c r="BB15" i="263"/>
  <c r="BD13" i="263"/>
  <c r="BD14" i="263"/>
  <c r="D78" i="263" s="1"/>
  <c r="BE70" i="262"/>
  <c r="BB70" i="262"/>
  <c r="BG69" i="262"/>
  <c r="G83" i="262" s="1"/>
  <c r="BD69" i="262"/>
  <c r="D83" i="262" s="1"/>
  <c r="BE68" i="262"/>
  <c r="BB68" i="262"/>
  <c r="BT41" i="262" s="1"/>
  <c r="BG67" i="262"/>
  <c r="BD67" i="262"/>
  <c r="BG70" i="262"/>
  <c r="BD70" i="262"/>
  <c r="BE69" i="262"/>
  <c r="E83" i="262" s="1"/>
  <c r="BB69" i="262"/>
  <c r="C83" i="262" s="1"/>
  <c r="BG68" i="262"/>
  <c r="BD68" i="262"/>
  <c r="BE67" i="262"/>
  <c r="BB67" i="262"/>
  <c r="BT24" i="262" s="1"/>
  <c r="BG35" i="261"/>
  <c r="BG36" i="261"/>
  <c r="G80" i="261" s="1"/>
  <c r="BG37" i="261"/>
  <c r="BE35" i="261"/>
  <c r="BE36" i="261"/>
  <c r="E80" i="261" s="1"/>
  <c r="BE37" i="261"/>
  <c r="BK79" i="263"/>
  <c r="BG35" i="262"/>
  <c r="BG36" i="262"/>
  <c r="G80" i="262" s="1"/>
  <c r="BG37" i="262"/>
  <c r="BE35" i="262"/>
  <c r="BE36" i="262"/>
  <c r="E80" i="262" s="1"/>
  <c r="BE37" i="262"/>
  <c r="BE57" i="261"/>
  <c r="BG58" i="261"/>
  <c r="G82" i="261" s="1"/>
  <c r="BE59" i="261"/>
  <c r="BG57" i="261"/>
  <c r="BE58" i="261"/>
  <c r="E82" i="261" s="1"/>
  <c r="BG59" i="261"/>
  <c r="BG48" i="263"/>
  <c r="BD48" i="263"/>
  <c r="BE47" i="263"/>
  <c r="E81" i="263" s="1"/>
  <c r="BB47" i="263"/>
  <c r="C81" i="263" s="1"/>
  <c r="BG46" i="263"/>
  <c r="BD46" i="263"/>
  <c r="BE48" i="263"/>
  <c r="BB48" i="263"/>
  <c r="BG47" i="263"/>
  <c r="G81" i="263" s="1"/>
  <c r="BD47" i="263"/>
  <c r="D81" i="263" s="1"/>
  <c r="BE46" i="263"/>
  <c r="BB46" i="263"/>
  <c r="BT33" i="263" s="1"/>
  <c r="BG45" i="263"/>
  <c r="BD45" i="263"/>
  <c r="BE45" i="263"/>
  <c r="BB45" i="263"/>
  <c r="BE37" i="263"/>
  <c r="BB37" i="263"/>
  <c r="BE36" i="263"/>
  <c r="E80" i="263" s="1"/>
  <c r="BB36" i="263"/>
  <c r="C80" i="263" s="1"/>
  <c r="BE35" i="263"/>
  <c r="BB35" i="263"/>
  <c r="BT13" i="263" s="1"/>
  <c r="BE34" i="263"/>
  <c r="BB34" i="263"/>
  <c r="BG37" i="263"/>
  <c r="BD37" i="263"/>
  <c r="BG36" i="263"/>
  <c r="G80" i="263" s="1"/>
  <c r="BD36" i="263"/>
  <c r="D80" i="263" s="1"/>
  <c r="BG35" i="263"/>
  <c r="BD35" i="263"/>
  <c r="BG34" i="263"/>
  <c r="BD34" i="263"/>
  <c r="BG59" i="262"/>
  <c r="BD59" i="262"/>
  <c r="BE58" i="262"/>
  <c r="E82" i="262" s="1"/>
  <c r="BB58" i="262"/>
  <c r="C82" i="262" s="1"/>
  <c r="BE59" i="262"/>
  <c r="BB59" i="262"/>
  <c r="BG58" i="262"/>
  <c r="G82" i="262" s="1"/>
  <c r="BD58" i="262"/>
  <c r="D82" i="262" s="1"/>
  <c r="BG57" i="262"/>
  <c r="BD57" i="262"/>
  <c r="BE56" i="262"/>
  <c r="BB56" i="262"/>
  <c r="BT32" i="262" s="1"/>
  <c r="BE57" i="262"/>
  <c r="BB57" i="262"/>
  <c r="BT25" i="262" s="1"/>
  <c r="BG56" i="262"/>
  <c r="BD56" i="262"/>
  <c r="K89" i="260"/>
  <c r="BT28" i="260"/>
  <c r="BB35" i="260"/>
  <c r="BT13" i="260" s="1"/>
  <c r="BB36" i="260"/>
  <c r="C80" i="260" s="1"/>
  <c r="BB37" i="260"/>
  <c r="BD35" i="260"/>
  <c r="BD36" i="260"/>
  <c r="D80" i="260" s="1"/>
  <c r="BD37" i="260"/>
  <c r="BG48" i="260"/>
  <c r="BD48" i="260"/>
  <c r="BE47" i="260"/>
  <c r="E81" i="260" s="1"/>
  <c r="BB47" i="260"/>
  <c r="C81" i="260" s="1"/>
  <c r="BG46" i="260"/>
  <c r="BD46" i="260"/>
  <c r="BE45" i="260"/>
  <c r="BB45" i="260"/>
  <c r="BE48" i="260"/>
  <c r="BB48" i="260"/>
  <c r="BG47" i="260"/>
  <c r="G81" i="260" s="1"/>
  <c r="BD47" i="260"/>
  <c r="D81" i="260" s="1"/>
  <c r="BE46" i="260"/>
  <c r="BB46" i="260"/>
  <c r="BT33" i="260" s="1"/>
  <c r="BG45" i="260"/>
  <c r="BD45" i="260"/>
  <c r="K87" i="260"/>
  <c r="BT36" i="260"/>
  <c r="D95" i="260"/>
  <c r="D94" i="260"/>
  <c r="F92" i="260"/>
  <c r="D90" i="260"/>
  <c r="D89" i="260"/>
  <c r="D87" i="260"/>
  <c r="F86" i="260"/>
  <c r="F93" i="260"/>
  <c r="D91" i="260"/>
  <c r="D88" i="260"/>
  <c r="H78" i="260"/>
  <c r="BE15" i="261"/>
  <c r="BB15" i="261"/>
  <c r="BE14" i="261"/>
  <c r="E78" i="261" s="1"/>
  <c r="BB14" i="261"/>
  <c r="C78" i="261" s="1"/>
  <c r="BE13" i="261"/>
  <c r="BB13" i="261"/>
  <c r="BT12" i="261" s="1"/>
  <c r="BE12" i="261"/>
  <c r="BB12" i="261"/>
  <c r="BG15" i="261"/>
  <c r="BD15" i="261"/>
  <c r="BG14" i="261"/>
  <c r="G78" i="261" s="1"/>
  <c r="BD14" i="261"/>
  <c r="D78" i="261" s="1"/>
  <c r="BG13" i="261"/>
  <c r="BD13" i="261"/>
  <c r="BG12" i="261"/>
  <c r="BD12" i="261"/>
  <c r="BG26" i="260"/>
  <c r="BD26" i="260"/>
  <c r="BG25" i="260"/>
  <c r="G79" i="260" s="1"/>
  <c r="BD25" i="260"/>
  <c r="D79" i="260" s="1"/>
  <c r="BE24" i="260"/>
  <c r="BB24" i="260"/>
  <c r="BT40" i="260" s="1"/>
  <c r="BE23" i="260"/>
  <c r="BB23" i="260"/>
  <c r="BE26" i="260"/>
  <c r="BB26" i="260"/>
  <c r="BE25" i="260"/>
  <c r="E79" i="260" s="1"/>
  <c r="BB25" i="260"/>
  <c r="C79" i="260" s="1"/>
  <c r="BG24" i="260"/>
  <c r="BD24" i="260"/>
  <c r="BG23" i="260"/>
  <c r="BD23" i="260"/>
  <c r="K87" i="262"/>
  <c r="BT36" i="262"/>
  <c r="BB13" i="262"/>
  <c r="BT12" i="262" s="1"/>
  <c r="BD13" i="262"/>
  <c r="BD14" i="262"/>
  <c r="D78" i="262" s="1"/>
  <c r="BD15" i="262"/>
  <c r="BB14" i="262"/>
  <c r="C78" i="262" s="1"/>
  <c r="BE13" i="263"/>
  <c r="BE14" i="263"/>
  <c r="E78" i="263" s="1"/>
  <c r="BE15" i="263"/>
  <c r="BG13" i="263"/>
  <c r="BG14" i="263"/>
  <c r="G78" i="263" s="1"/>
  <c r="BE59" i="260"/>
  <c r="BB59" i="260"/>
  <c r="BG58" i="260"/>
  <c r="G82" i="260" s="1"/>
  <c r="BD58" i="260"/>
  <c r="D82" i="260" s="1"/>
  <c r="BE57" i="260"/>
  <c r="BB57" i="260"/>
  <c r="BT25" i="260" s="1"/>
  <c r="BG56" i="260"/>
  <c r="BD56" i="260"/>
  <c r="BG59" i="260"/>
  <c r="BD59" i="260"/>
  <c r="BE58" i="260"/>
  <c r="E82" i="260" s="1"/>
  <c r="BB58" i="260"/>
  <c r="C82" i="260" s="1"/>
  <c r="BG57" i="260"/>
  <c r="BD57" i="260"/>
  <c r="BE56" i="260"/>
  <c r="BB56" i="260"/>
  <c r="BT32" i="260" s="1"/>
  <c r="BD35" i="261"/>
  <c r="BD36" i="261"/>
  <c r="D80" i="261" s="1"/>
  <c r="H80" i="261" s="1"/>
  <c r="BD37" i="261"/>
  <c r="K89" i="261"/>
  <c r="BT28" i="261"/>
  <c r="BB35" i="261"/>
  <c r="BT13" i="261" s="1"/>
  <c r="BB36" i="261"/>
  <c r="C80" i="261" s="1"/>
  <c r="BG70" i="260"/>
  <c r="BD70" i="260"/>
  <c r="BE69" i="260"/>
  <c r="E83" i="260" s="1"/>
  <c r="BB69" i="260"/>
  <c r="C83" i="260" s="1"/>
  <c r="BG68" i="260"/>
  <c r="BD68" i="260"/>
  <c r="BE67" i="260"/>
  <c r="BB67" i="260"/>
  <c r="BT24" i="260" s="1"/>
  <c r="BE70" i="260"/>
  <c r="BB70" i="260"/>
  <c r="BG69" i="260"/>
  <c r="G83" i="260" s="1"/>
  <c r="BD69" i="260"/>
  <c r="D83" i="260" s="1"/>
  <c r="BE68" i="260"/>
  <c r="BB68" i="260"/>
  <c r="BT41" i="260" s="1"/>
  <c r="BG67" i="260"/>
  <c r="BD67" i="260"/>
  <c r="K88" i="263"/>
  <c r="BT20" i="263"/>
  <c r="F91" i="263"/>
  <c r="F88" i="263"/>
  <c r="F99" i="263"/>
  <c r="F98" i="263"/>
  <c r="F97" i="263"/>
  <c r="F96" i="263"/>
  <c r="F90" i="263"/>
  <c r="F89" i="263"/>
  <c r="F87" i="263"/>
  <c r="H86" i="263"/>
  <c r="BD35" i="262"/>
  <c r="BD36" i="262"/>
  <c r="D80" i="262" s="1"/>
  <c r="H80" i="262" s="1"/>
  <c r="BD37" i="262"/>
  <c r="K89" i="262"/>
  <c r="BT28" i="262"/>
  <c r="BB35" i="262"/>
  <c r="BT13" i="262" s="1"/>
  <c r="BB36" i="262"/>
  <c r="C80" i="262" s="1"/>
  <c r="BB57" i="261"/>
  <c r="BT25" i="261" s="1"/>
  <c r="BD58" i="261"/>
  <c r="D82" i="261" s="1"/>
  <c r="H82" i="261" s="1"/>
  <c r="BB59" i="261"/>
  <c r="BD57" i="261"/>
  <c r="BB58" i="261"/>
  <c r="C82" i="261" s="1"/>
  <c r="BE48" i="261"/>
  <c r="BB48" i="261"/>
  <c r="BG47" i="261"/>
  <c r="G81" i="261" s="1"/>
  <c r="BD47" i="261"/>
  <c r="D81" i="261" s="1"/>
  <c r="BE46" i="261"/>
  <c r="BB46" i="261"/>
  <c r="BT33" i="261" s="1"/>
  <c r="BG45" i="261"/>
  <c r="BD45" i="261"/>
  <c r="BG48" i="261"/>
  <c r="BD48" i="261"/>
  <c r="BE47" i="261"/>
  <c r="E81" i="261" s="1"/>
  <c r="BB47" i="261"/>
  <c r="C81" i="261" s="1"/>
  <c r="BG46" i="261"/>
  <c r="BD46" i="261"/>
  <c r="BE45" i="261"/>
  <c r="BB45" i="261"/>
  <c r="BE26" i="262"/>
  <c r="BB26" i="262"/>
  <c r="BE25" i="262"/>
  <c r="E79" i="262" s="1"/>
  <c r="BB25" i="262"/>
  <c r="C79" i="262" s="1"/>
  <c r="BG24" i="262"/>
  <c r="BD24" i="262"/>
  <c r="BG23" i="262"/>
  <c r="BD23" i="262"/>
  <c r="BG26" i="262"/>
  <c r="BD26" i="262"/>
  <c r="BG25" i="262"/>
  <c r="G79" i="262" s="1"/>
  <c r="BD25" i="262"/>
  <c r="D79" i="262" s="1"/>
  <c r="BE24" i="262"/>
  <c r="BB24" i="262"/>
  <c r="BT40" i="262" s="1"/>
  <c r="BE23" i="262"/>
  <c r="BB23" i="262"/>
  <c r="BE35" i="260"/>
  <c r="BE36" i="260"/>
  <c r="E80" i="260" s="1"/>
  <c r="BE37" i="260"/>
  <c r="BG35" i="260"/>
  <c r="BG36" i="260"/>
  <c r="G80" i="260" s="1"/>
  <c r="BE59" i="263"/>
  <c r="BB59" i="263"/>
  <c r="BG58" i="263"/>
  <c r="G82" i="263" s="1"/>
  <c r="BD58" i="263"/>
  <c r="D82" i="263" s="1"/>
  <c r="BE57" i="263"/>
  <c r="BB57" i="263"/>
  <c r="BT25" i="263" s="1"/>
  <c r="BG56" i="263"/>
  <c r="BD56" i="263"/>
  <c r="BG59" i="263"/>
  <c r="BD59" i="263"/>
  <c r="BE58" i="263"/>
  <c r="E82" i="263" s="1"/>
  <c r="BB58" i="263"/>
  <c r="C82" i="263" s="1"/>
  <c r="BG57" i="263"/>
  <c r="BD57" i="263"/>
  <c r="BE56" i="263"/>
  <c r="BB56" i="263"/>
  <c r="BT32" i="263" s="1"/>
  <c r="BK78" i="260"/>
  <c r="BJ78" i="260"/>
  <c r="C73" i="263"/>
  <c r="K89" i="258"/>
  <c r="BT28" i="258"/>
  <c r="D98" i="258"/>
  <c r="C92" i="258"/>
  <c r="C88" i="258"/>
  <c r="C86" i="258"/>
  <c r="C100" i="258"/>
  <c r="C97" i="258"/>
  <c r="C96" i="258"/>
  <c r="C94" i="258"/>
  <c r="C93" i="258"/>
  <c r="C87" i="258"/>
  <c r="K87" i="259"/>
  <c r="BT36" i="259"/>
  <c r="D95" i="259"/>
  <c r="D94" i="259"/>
  <c r="F92" i="259"/>
  <c r="D90" i="259"/>
  <c r="D89" i="259"/>
  <c r="D87" i="259"/>
  <c r="F86" i="259"/>
  <c r="F93" i="259"/>
  <c r="D91" i="259"/>
  <c r="D88" i="259"/>
  <c r="BE26" i="258"/>
  <c r="BB26" i="258"/>
  <c r="BE25" i="258"/>
  <c r="E79" i="258" s="1"/>
  <c r="BB25" i="258"/>
  <c r="C79" i="258" s="1"/>
  <c r="BG24" i="258"/>
  <c r="BD24" i="258"/>
  <c r="BG23" i="258"/>
  <c r="BD23" i="258"/>
  <c r="BG26" i="258"/>
  <c r="BD26" i="258"/>
  <c r="BG25" i="258"/>
  <c r="G79" i="258" s="1"/>
  <c r="BD25" i="258"/>
  <c r="D79" i="258" s="1"/>
  <c r="BE24" i="258"/>
  <c r="BB24" i="258"/>
  <c r="BT40" i="258" s="1"/>
  <c r="BE23" i="258"/>
  <c r="BB23" i="258"/>
  <c r="BE15" i="258"/>
  <c r="BB15" i="258"/>
  <c r="BE14" i="258"/>
  <c r="E78" i="258" s="1"/>
  <c r="BB14" i="258"/>
  <c r="C78" i="258" s="1"/>
  <c r="BE13" i="258"/>
  <c r="BB13" i="258"/>
  <c r="BT12" i="258" s="1"/>
  <c r="CA14" i="258" s="1"/>
  <c r="BG15" i="258"/>
  <c r="BD15" i="258"/>
  <c r="BG14" i="258"/>
  <c r="G78" i="258" s="1"/>
  <c r="BD14" i="258"/>
  <c r="D78" i="258" s="1"/>
  <c r="H78" i="258" s="1"/>
  <c r="BG13" i="258"/>
  <c r="BD13" i="258"/>
  <c r="BG12" i="258"/>
  <c r="BD12" i="258"/>
  <c r="BE12" i="258"/>
  <c r="BB12" i="258"/>
  <c r="BG48" i="259"/>
  <c r="BD48" i="259"/>
  <c r="BE47" i="259"/>
  <c r="E81" i="259" s="1"/>
  <c r="BB47" i="259"/>
  <c r="C81" i="259" s="1"/>
  <c r="BG46" i="259"/>
  <c r="BE48" i="259"/>
  <c r="BB48" i="259"/>
  <c r="BG47" i="259"/>
  <c r="G81" i="259" s="1"/>
  <c r="BD47" i="259"/>
  <c r="D81" i="259" s="1"/>
  <c r="BE46" i="259"/>
  <c r="BB46" i="259"/>
  <c r="BT33" i="259" s="1"/>
  <c r="BG45" i="259"/>
  <c r="BD45" i="259"/>
  <c r="BD46" i="259"/>
  <c r="BE45" i="259"/>
  <c r="BB45" i="259"/>
  <c r="BE48" i="258"/>
  <c r="BB48" i="258"/>
  <c r="BG47" i="258"/>
  <c r="G81" i="258" s="1"/>
  <c r="BD47" i="258"/>
  <c r="D81" i="258" s="1"/>
  <c r="BE46" i="258"/>
  <c r="BB46" i="258"/>
  <c r="BT33" i="258" s="1"/>
  <c r="BG45" i="258"/>
  <c r="BD45" i="258"/>
  <c r="BG48" i="258"/>
  <c r="BD48" i="258"/>
  <c r="BE47" i="258"/>
  <c r="E81" i="258" s="1"/>
  <c r="BB47" i="258"/>
  <c r="C81" i="258" s="1"/>
  <c r="BG46" i="258"/>
  <c r="BD46" i="258"/>
  <c r="BE45" i="258"/>
  <c r="BB45" i="258"/>
  <c r="BJ80" i="258"/>
  <c r="BK80" i="258"/>
  <c r="BK78" i="259"/>
  <c r="BJ78" i="259"/>
  <c r="BE26" i="259"/>
  <c r="BB26" i="259"/>
  <c r="BE25" i="259"/>
  <c r="E79" i="259" s="1"/>
  <c r="BB25" i="259"/>
  <c r="C79" i="259" s="1"/>
  <c r="BG24" i="259"/>
  <c r="BD24" i="259"/>
  <c r="BG26" i="259"/>
  <c r="BD26" i="259"/>
  <c r="BG25" i="259"/>
  <c r="G79" i="259" s="1"/>
  <c r="BD25" i="259"/>
  <c r="D79" i="259" s="1"/>
  <c r="BE24" i="259"/>
  <c r="BB24" i="259"/>
  <c r="BT40" i="259" s="1"/>
  <c r="BG23" i="259"/>
  <c r="BD23" i="259"/>
  <c r="BE23" i="259"/>
  <c r="BB23" i="259"/>
  <c r="BE59" i="259"/>
  <c r="BB59" i="259"/>
  <c r="BG58" i="259"/>
  <c r="G82" i="259" s="1"/>
  <c r="BD58" i="259"/>
  <c r="D82" i="259" s="1"/>
  <c r="BE57" i="259"/>
  <c r="BB57" i="259"/>
  <c r="BT25" i="259" s="1"/>
  <c r="BG56" i="259"/>
  <c r="BD56" i="259"/>
  <c r="BG59" i="259"/>
  <c r="BD59" i="259"/>
  <c r="BE58" i="259"/>
  <c r="E82" i="259" s="1"/>
  <c r="BB58" i="259"/>
  <c r="C82" i="259" s="1"/>
  <c r="BG57" i="259"/>
  <c r="BD57" i="259"/>
  <c r="BE56" i="259"/>
  <c r="BB56" i="259"/>
  <c r="BT32" i="259" s="1"/>
  <c r="BE59" i="258"/>
  <c r="BB59" i="258"/>
  <c r="BG58" i="258"/>
  <c r="G82" i="258" s="1"/>
  <c r="BD58" i="258"/>
  <c r="D82" i="258" s="1"/>
  <c r="BG59" i="258"/>
  <c r="BD59" i="258"/>
  <c r="BE58" i="258"/>
  <c r="E82" i="258" s="1"/>
  <c r="BB58" i="258"/>
  <c r="C82" i="258" s="1"/>
  <c r="BG57" i="258"/>
  <c r="BD57" i="258"/>
  <c r="BE56" i="258"/>
  <c r="BB56" i="258"/>
  <c r="BT32" i="258" s="1"/>
  <c r="BE57" i="258"/>
  <c r="BB57" i="258"/>
  <c r="BT25" i="258" s="1"/>
  <c r="BG56" i="258"/>
  <c r="BD56" i="258"/>
  <c r="BE37" i="259"/>
  <c r="BB37" i="259"/>
  <c r="BE36" i="259"/>
  <c r="E80" i="259" s="1"/>
  <c r="BB36" i="259"/>
  <c r="C80" i="259" s="1"/>
  <c r="BE35" i="259"/>
  <c r="BB35" i="259"/>
  <c r="BT13" i="259" s="1"/>
  <c r="BE34" i="259"/>
  <c r="BB34" i="259"/>
  <c r="BG37" i="259"/>
  <c r="BD37" i="259"/>
  <c r="BG36" i="259"/>
  <c r="G80" i="259" s="1"/>
  <c r="BD36" i="259"/>
  <c r="D80" i="259" s="1"/>
  <c r="H80" i="259" s="1"/>
  <c r="BG35" i="259"/>
  <c r="BD35" i="259"/>
  <c r="BG34" i="259"/>
  <c r="BD34" i="259"/>
  <c r="C73" i="259"/>
  <c r="C73" i="258"/>
  <c r="BJ80" i="257"/>
  <c r="BK80" i="257"/>
  <c r="BT16" i="257"/>
  <c r="BD46" i="257"/>
  <c r="BB46" i="257"/>
  <c r="BT33" i="257" s="1"/>
  <c r="BD47" i="257"/>
  <c r="D81" i="257" s="1"/>
  <c r="BB48" i="257"/>
  <c r="BB47" i="257"/>
  <c r="C81" i="257" s="1"/>
  <c r="BD48" i="257"/>
  <c r="BE26" i="257"/>
  <c r="BB26" i="257"/>
  <c r="BE25" i="257"/>
  <c r="E79" i="257" s="1"/>
  <c r="BB25" i="257"/>
  <c r="C79" i="257" s="1"/>
  <c r="BG24" i="257"/>
  <c r="BD24" i="257"/>
  <c r="BG26" i="257"/>
  <c r="BD26" i="257"/>
  <c r="BG25" i="257"/>
  <c r="G79" i="257" s="1"/>
  <c r="BD25" i="257"/>
  <c r="D79" i="257" s="1"/>
  <c r="BE24" i="257"/>
  <c r="BB24" i="257"/>
  <c r="BT40" i="257" s="1"/>
  <c r="BG23" i="257"/>
  <c r="BD23" i="257"/>
  <c r="BE23" i="257"/>
  <c r="BB23" i="257"/>
  <c r="BE59" i="257"/>
  <c r="BB59" i="257"/>
  <c r="BG58" i="257"/>
  <c r="G82" i="257" s="1"/>
  <c r="BD58" i="257"/>
  <c r="D82" i="257" s="1"/>
  <c r="BE57" i="257"/>
  <c r="BB57" i="257"/>
  <c r="BT25" i="257" s="1"/>
  <c r="BG56" i="257"/>
  <c r="BD56" i="257"/>
  <c r="BG59" i="257"/>
  <c r="BD59" i="257"/>
  <c r="BE58" i="257"/>
  <c r="E82" i="257" s="1"/>
  <c r="BB58" i="257"/>
  <c r="C82" i="257" s="1"/>
  <c r="BG57" i="257"/>
  <c r="BD57" i="257"/>
  <c r="BE56" i="257"/>
  <c r="BB56" i="257"/>
  <c r="BT32" i="257" s="1"/>
  <c r="BE15" i="257"/>
  <c r="BB15" i="257"/>
  <c r="BE14" i="257"/>
  <c r="E78" i="257" s="1"/>
  <c r="BB14" i="257"/>
  <c r="C78" i="257" s="1"/>
  <c r="BE13" i="257"/>
  <c r="BB13" i="257"/>
  <c r="BT12" i="257" s="1"/>
  <c r="BE12" i="257"/>
  <c r="BB12" i="257"/>
  <c r="BG15" i="257"/>
  <c r="BD15" i="257"/>
  <c r="BG14" i="257"/>
  <c r="G78" i="257" s="1"/>
  <c r="BD14" i="257"/>
  <c r="D78" i="257" s="1"/>
  <c r="BG13" i="257"/>
  <c r="BD13" i="257"/>
  <c r="BG12" i="257"/>
  <c r="BD12" i="257"/>
  <c r="K89" i="257"/>
  <c r="BT28" i="257"/>
  <c r="CA14" i="257"/>
  <c r="D98" i="257"/>
  <c r="C92" i="257"/>
  <c r="C88" i="257"/>
  <c r="C86" i="257"/>
  <c r="C100" i="257"/>
  <c r="C97" i="257"/>
  <c r="C96" i="257"/>
  <c r="C94" i="257"/>
  <c r="C93" i="257"/>
  <c r="C87" i="257"/>
  <c r="BG46" i="257"/>
  <c r="BE46" i="257"/>
  <c r="BG47" i="257"/>
  <c r="G81" i="257" s="1"/>
  <c r="BE48" i="257"/>
  <c r="BE47" i="257"/>
  <c r="E81" i="257" s="1"/>
  <c r="C73" i="257"/>
  <c r="BE45" i="250"/>
  <c r="BE47" i="250"/>
  <c r="E81" i="250" s="1"/>
  <c r="BG45" i="250"/>
  <c r="BG47" i="250"/>
  <c r="G81" i="250" s="1"/>
  <c r="BB45" i="250"/>
  <c r="BT16" i="250" s="1"/>
  <c r="BB47" i="250"/>
  <c r="C81" i="250" s="1"/>
  <c r="BD45" i="250"/>
  <c r="BD47" i="250"/>
  <c r="D81" i="250" s="1"/>
  <c r="BD34" i="250"/>
  <c r="H80" i="250"/>
  <c r="BE26" i="250"/>
  <c r="BB26" i="250"/>
  <c r="BG26" i="250"/>
  <c r="BD26" i="250"/>
  <c r="BG25" i="250"/>
  <c r="G79" i="250" s="1"/>
  <c r="BD25" i="250"/>
  <c r="D79" i="250" s="1"/>
  <c r="BE24" i="250"/>
  <c r="BB24" i="250"/>
  <c r="BT40" i="250" s="1"/>
  <c r="BE23" i="250"/>
  <c r="BB23" i="250"/>
  <c r="BE25" i="250"/>
  <c r="E79" i="250" s="1"/>
  <c r="BB25" i="250"/>
  <c r="C79" i="250" s="1"/>
  <c r="BG24" i="250"/>
  <c r="BD24" i="250"/>
  <c r="BG23" i="250"/>
  <c r="BD23" i="250"/>
  <c r="K87" i="250"/>
  <c r="BT36" i="250"/>
  <c r="D95" i="250"/>
  <c r="D94" i="250"/>
  <c r="F92" i="250"/>
  <c r="D90" i="250"/>
  <c r="D89" i="250"/>
  <c r="D87" i="250"/>
  <c r="F86" i="250"/>
  <c r="F93" i="250"/>
  <c r="D88" i="250"/>
  <c r="D91" i="250"/>
  <c r="H78" i="250"/>
  <c r="BE70" i="250"/>
  <c r="BB70" i="250"/>
  <c r="BG70" i="250"/>
  <c r="BD70" i="250"/>
  <c r="BE69" i="250"/>
  <c r="E83" i="250" s="1"/>
  <c r="BB69" i="250"/>
  <c r="C83" i="250" s="1"/>
  <c r="BG68" i="250"/>
  <c r="BD68" i="250"/>
  <c r="BE67" i="250"/>
  <c r="BB67" i="250"/>
  <c r="BT24" i="250" s="1"/>
  <c r="BG69" i="250"/>
  <c r="G83" i="250" s="1"/>
  <c r="BD69" i="250"/>
  <c r="D83" i="250" s="1"/>
  <c r="BE68" i="250"/>
  <c r="BB68" i="250"/>
  <c r="BT41" i="250" s="1"/>
  <c r="BG67" i="250"/>
  <c r="BD67" i="250"/>
  <c r="K89" i="250"/>
  <c r="BT28" i="250"/>
  <c r="CA14" i="250"/>
  <c r="D98" i="250"/>
  <c r="C92" i="250"/>
  <c r="C88" i="250"/>
  <c r="C86" i="250"/>
  <c r="C87" i="250"/>
  <c r="C100" i="250"/>
  <c r="C97" i="250"/>
  <c r="C96" i="250"/>
  <c r="C94" i="250"/>
  <c r="C93" i="250"/>
  <c r="K90" i="250"/>
  <c r="BD46" i="250"/>
  <c r="D100" i="250"/>
  <c r="D99" i="250"/>
  <c r="D97" i="250"/>
  <c r="D96" i="250"/>
  <c r="D93" i="250"/>
  <c r="D86" i="250"/>
  <c r="C95" i="250"/>
  <c r="D92" i="250"/>
  <c r="C90" i="250"/>
  <c r="C89" i="250"/>
  <c r="BD48" i="250"/>
  <c r="BB46" i="250"/>
  <c r="BT33" i="250" s="1"/>
  <c r="H81" i="250"/>
  <c r="BB48" i="250"/>
  <c r="BE59" i="250"/>
  <c r="BB59" i="250"/>
  <c r="BG58" i="250"/>
  <c r="G82" i="250" s="1"/>
  <c r="BD58" i="250"/>
  <c r="D82" i="250" s="1"/>
  <c r="BE57" i="250"/>
  <c r="BB57" i="250"/>
  <c r="BT25" i="250" s="1"/>
  <c r="BG56" i="250"/>
  <c r="BD56" i="250"/>
  <c r="BG59" i="250"/>
  <c r="BD59" i="250"/>
  <c r="BE58" i="250"/>
  <c r="E82" i="250" s="1"/>
  <c r="BB58" i="250"/>
  <c r="C82" i="250" s="1"/>
  <c r="BG57" i="250"/>
  <c r="BD57" i="250"/>
  <c r="BE56" i="250"/>
  <c r="BB56" i="250"/>
  <c r="BT32" i="250" s="1"/>
  <c r="BJ78" i="250"/>
  <c r="BK78" i="250"/>
  <c r="BJ80" i="250"/>
  <c r="BK80" i="250"/>
  <c r="BG46" i="250"/>
  <c r="BK81" i="250"/>
  <c r="BJ81" i="250"/>
  <c r="BG48" i="250"/>
  <c r="BE46" i="250"/>
  <c r="BP37" i="66"/>
  <c r="BP60" i="66"/>
  <c r="BP35" i="66"/>
  <c r="BP48" i="66"/>
  <c r="BP14" i="66"/>
  <c r="BP56" i="66"/>
  <c r="BP49" i="66"/>
  <c r="BP16" i="66"/>
  <c r="BP69" i="66"/>
  <c r="BP45" i="66"/>
  <c r="BP67" i="66"/>
  <c r="BP50" i="66"/>
  <c r="BP39" i="66"/>
  <c r="BP15" i="66"/>
  <c r="BP71" i="66"/>
  <c r="BP70" i="66"/>
  <c r="BP58" i="66"/>
  <c r="BP47" i="66"/>
  <c r="BP27" i="66"/>
  <c r="BP17" i="66"/>
  <c r="BP12" i="66"/>
  <c r="BP72" i="66"/>
  <c r="BP59" i="66"/>
  <c r="BP13" i="66"/>
  <c r="V18" i="1"/>
  <c r="AB13" i="1" s="1"/>
  <c r="AL13" i="1" s="1"/>
  <c r="AW13" i="1" s="1"/>
  <c r="BP23" i="66"/>
  <c r="BP68" i="66"/>
  <c r="BP61" i="66"/>
  <c r="BP57" i="66"/>
  <c r="BP46" i="66"/>
  <c r="BP38" i="66"/>
  <c r="BP36" i="66"/>
  <c r="BP34" i="66"/>
  <c r="BP25" i="66"/>
  <c r="BP28" i="66"/>
  <c r="BP24" i="66"/>
  <c r="BP26" i="66"/>
  <c r="P18" i="1"/>
  <c r="Z15" i="1" s="1"/>
  <c r="N18" i="1"/>
  <c r="Z13" i="1" s="1"/>
  <c r="X18" i="1"/>
  <c r="AB15" i="1" s="1"/>
  <c r="AL15" i="1" s="1"/>
  <c r="Q18" i="1"/>
  <c r="AA12" i="1" s="1"/>
  <c r="AK12" i="1" s="1"/>
  <c r="S18" i="1"/>
  <c r="AA14" i="1" s="1"/>
  <c r="AK14" i="1" s="1"/>
  <c r="W18" i="1"/>
  <c r="AB14" i="1" s="1"/>
  <c r="AL14" i="1" s="1"/>
  <c r="AW14" i="1" s="1"/>
  <c r="U18" i="1"/>
  <c r="AB12" i="1" s="1"/>
  <c r="AL12" i="1" s="1"/>
  <c r="AW12" i="1" s="1"/>
  <c r="T18" i="1"/>
  <c r="AA15" i="1" s="1"/>
  <c r="AK15" i="1" s="1"/>
  <c r="AV15" i="1" s="1"/>
  <c r="R18" i="1"/>
  <c r="AA13" i="1" s="1"/>
  <c r="AK13" i="1" s="1"/>
  <c r="M18" i="1"/>
  <c r="Z12" i="1" s="1"/>
  <c r="O18" i="1"/>
  <c r="Z14" i="1" s="1"/>
  <c r="BD12" i="267" l="1"/>
  <c r="BB12" i="267"/>
  <c r="BG12" i="267"/>
  <c r="BE12" i="267"/>
  <c r="BG15" i="267"/>
  <c r="H78" i="284"/>
  <c r="BG45" i="277"/>
  <c r="BE45" i="277"/>
  <c r="BE48" i="277"/>
  <c r="BD45" i="277"/>
  <c r="BB45" i="277"/>
  <c r="H79" i="269"/>
  <c r="BD67" i="268"/>
  <c r="BB68" i="268"/>
  <c r="BT41" i="268" s="1"/>
  <c r="CA39" i="268" s="1"/>
  <c r="BD69" i="268"/>
  <c r="D83" i="268" s="1"/>
  <c r="BB67" i="268"/>
  <c r="BT24" i="268" s="1"/>
  <c r="BD68" i="268"/>
  <c r="BG12" i="285"/>
  <c r="BE12" i="285"/>
  <c r="BG15" i="285"/>
  <c r="BD12" i="285"/>
  <c r="BB12" i="285"/>
  <c r="H82" i="275"/>
  <c r="H80" i="297"/>
  <c r="H82" i="262"/>
  <c r="H81" i="260"/>
  <c r="H81" i="258"/>
  <c r="H79" i="258"/>
  <c r="AS25" i="66"/>
  <c r="AQ49" i="1"/>
  <c r="AR48" i="1" s="1"/>
  <c r="AQ16" i="66"/>
  <c r="AR15" i="66" s="1"/>
  <c r="AQ60" i="66"/>
  <c r="AR59" i="66" s="1"/>
  <c r="AO71" i="66"/>
  <c r="AR68" i="66" s="1"/>
  <c r="AQ71" i="1"/>
  <c r="AR70" i="1" s="1"/>
  <c r="AO60" i="1"/>
  <c r="AR57" i="1" s="1"/>
  <c r="AO49" i="1"/>
  <c r="AR46" i="1" s="1"/>
  <c r="AR50" i="1" s="1"/>
  <c r="C51" i="1" s="1"/>
  <c r="AO27" i="1"/>
  <c r="AR24" i="1" s="1"/>
  <c r="AR28" i="1" s="1"/>
  <c r="C29" i="1" s="1"/>
  <c r="H81" i="263"/>
  <c r="BE56" i="261"/>
  <c r="BG56" i="261"/>
  <c r="BD59" i="261"/>
  <c r="BB56" i="261"/>
  <c r="BT32" i="261" s="1"/>
  <c r="BD56" i="261"/>
  <c r="BB37" i="261"/>
  <c r="H79" i="259"/>
  <c r="H82" i="258"/>
  <c r="H78" i="265"/>
  <c r="AN71" i="66"/>
  <c r="AR67" i="66" s="1"/>
  <c r="AQ71" i="66"/>
  <c r="AR70" i="66" s="1"/>
  <c r="AO49" i="66"/>
  <c r="AR46" i="66" s="1"/>
  <c r="AS35" i="66"/>
  <c r="AR39" i="66"/>
  <c r="AS36" i="66"/>
  <c r="AS34" i="66"/>
  <c r="AS26" i="66"/>
  <c r="AS23" i="66"/>
  <c r="AS24" i="66"/>
  <c r="AR28" i="66"/>
  <c r="H80" i="267"/>
  <c r="H79" i="274"/>
  <c r="AS57" i="1"/>
  <c r="AS56" i="1"/>
  <c r="AS58" i="1"/>
  <c r="AR61" i="1"/>
  <c r="AS24" i="1"/>
  <c r="AS59" i="1"/>
  <c r="AP71" i="1"/>
  <c r="AR69" i="1" s="1"/>
  <c r="H80" i="269"/>
  <c r="H79" i="271"/>
  <c r="AO38" i="1"/>
  <c r="AR35" i="1" s="1"/>
  <c r="AS25" i="1"/>
  <c r="H78" i="293"/>
  <c r="J78" i="293" s="1"/>
  <c r="H81" i="289"/>
  <c r="H81" i="284"/>
  <c r="H79" i="281"/>
  <c r="J79" i="281" s="1"/>
  <c r="H83" i="268"/>
  <c r="H82" i="259"/>
  <c r="AP60" i="66"/>
  <c r="AR58" i="66" s="1"/>
  <c r="AO16" i="66"/>
  <c r="AR13" i="66" s="1"/>
  <c r="AS14" i="66" s="1"/>
  <c r="H82" i="298"/>
  <c r="H82" i="296"/>
  <c r="H80" i="295"/>
  <c r="J80" i="295" s="1"/>
  <c r="H81" i="294"/>
  <c r="H80" i="292"/>
  <c r="J80" i="292" s="1"/>
  <c r="H78" i="290"/>
  <c r="J78" i="290" s="1"/>
  <c r="H79" i="290"/>
  <c r="J79" i="290" s="1"/>
  <c r="H82" i="289"/>
  <c r="H78" i="286"/>
  <c r="H80" i="286"/>
  <c r="H82" i="285"/>
  <c r="H79" i="285"/>
  <c r="H79" i="284"/>
  <c r="H78" i="282"/>
  <c r="J82" i="282" s="1"/>
  <c r="H80" i="280"/>
  <c r="H79" i="280"/>
  <c r="H81" i="275"/>
  <c r="H79" i="275"/>
  <c r="H80" i="275"/>
  <c r="H79" i="270"/>
  <c r="H81" i="269"/>
  <c r="H81" i="268"/>
  <c r="H79" i="268"/>
  <c r="H79" i="267"/>
  <c r="H81" i="266"/>
  <c r="AS13" i="66"/>
  <c r="AJ13" i="1"/>
  <c r="AU13" i="1" s="1"/>
  <c r="AJ14" i="1"/>
  <c r="AJ12" i="1"/>
  <c r="AJ15" i="1"/>
  <c r="AU15" i="1" s="1"/>
  <c r="H82" i="284"/>
  <c r="H80" i="291"/>
  <c r="J80" i="291" s="1"/>
  <c r="H79" i="291"/>
  <c r="J79" i="291" s="1"/>
  <c r="H78" i="301"/>
  <c r="J78" i="301" s="1"/>
  <c r="H82" i="257"/>
  <c r="H79" i="257"/>
  <c r="H81" i="281"/>
  <c r="J81" i="281" s="1"/>
  <c r="H82" i="276"/>
  <c r="H82" i="278"/>
  <c r="H81" i="279"/>
  <c r="H83" i="264"/>
  <c r="H82" i="264"/>
  <c r="H80" i="288"/>
  <c r="J80" i="288" s="1"/>
  <c r="H83" i="250"/>
  <c r="H78" i="280"/>
  <c r="H78" i="257"/>
  <c r="H78" i="262"/>
  <c r="H80" i="263"/>
  <c r="H82" i="263"/>
  <c r="H83" i="260"/>
  <c r="BG70" i="301"/>
  <c r="BD70" i="301"/>
  <c r="BE69" i="301"/>
  <c r="E83" i="301" s="1"/>
  <c r="BB69" i="301"/>
  <c r="C83" i="301" s="1"/>
  <c r="BG68" i="301"/>
  <c r="BD68" i="301"/>
  <c r="BE67" i="301"/>
  <c r="BB67" i="301"/>
  <c r="BT24" i="301" s="1"/>
  <c r="BE70" i="301"/>
  <c r="BB70" i="301"/>
  <c r="BG69" i="301"/>
  <c r="G83" i="301" s="1"/>
  <c r="BD69" i="301"/>
  <c r="D83" i="301" s="1"/>
  <c r="BE68" i="301"/>
  <c r="BB68" i="301"/>
  <c r="BT41" i="301" s="1"/>
  <c r="BG67" i="301"/>
  <c r="BD67" i="301"/>
  <c r="D95" i="296"/>
  <c r="D94" i="296"/>
  <c r="F92" i="296"/>
  <c r="D90" i="296"/>
  <c r="D89" i="296"/>
  <c r="D87" i="296"/>
  <c r="F86" i="296"/>
  <c r="F93" i="296"/>
  <c r="D91" i="296"/>
  <c r="D88" i="296"/>
  <c r="F91" i="295"/>
  <c r="F88" i="295"/>
  <c r="F99" i="295"/>
  <c r="F98" i="295"/>
  <c r="F97" i="295"/>
  <c r="F96" i="295"/>
  <c r="F90" i="295"/>
  <c r="F89" i="295"/>
  <c r="F87" i="295"/>
  <c r="H86" i="295"/>
  <c r="K90" i="304"/>
  <c r="BT16" i="304"/>
  <c r="CA31" i="304"/>
  <c r="D100" i="304"/>
  <c r="D99" i="304"/>
  <c r="D97" i="304"/>
  <c r="D96" i="304"/>
  <c r="D93" i="304"/>
  <c r="C95" i="304"/>
  <c r="D92" i="304"/>
  <c r="C90" i="304"/>
  <c r="C89" i="304"/>
  <c r="D86" i="304"/>
  <c r="K87" i="301"/>
  <c r="BT36" i="301"/>
  <c r="D95" i="301"/>
  <c r="D94" i="301"/>
  <c r="F92" i="301"/>
  <c r="D90" i="301"/>
  <c r="D89" i="301"/>
  <c r="D87" i="301"/>
  <c r="F86" i="301"/>
  <c r="F93" i="301"/>
  <c r="D91" i="301"/>
  <c r="D88" i="301"/>
  <c r="CF34" i="303"/>
  <c r="CA14" i="298"/>
  <c r="BK79" i="299"/>
  <c r="BL79" i="299"/>
  <c r="BJ79" i="299"/>
  <c r="BL81" i="299"/>
  <c r="BJ81" i="299"/>
  <c r="BK81" i="299"/>
  <c r="BL80" i="303"/>
  <c r="BJ80" i="303"/>
  <c r="BK80" i="303"/>
  <c r="K88" i="304"/>
  <c r="BT20" i="304"/>
  <c r="F91" i="304"/>
  <c r="F88" i="304"/>
  <c r="F99" i="304"/>
  <c r="F98" i="304"/>
  <c r="F97" i="304"/>
  <c r="F96" i="304"/>
  <c r="F90" i="304"/>
  <c r="F89" i="304"/>
  <c r="F87" i="304"/>
  <c r="H86" i="304"/>
  <c r="BT28" i="295"/>
  <c r="K89" i="295"/>
  <c r="CA14" i="295"/>
  <c r="D98" i="295"/>
  <c r="C92" i="295"/>
  <c r="C88" i="295"/>
  <c r="C86" i="295"/>
  <c r="C100" i="295"/>
  <c r="C97" i="295"/>
  <c r="C96" i="295"/>
  <c r="C94" i="295"/>
  <c r="C93" i="295"/>
  <c r="C87" i="295"/>
  <c r="K89" i="297"/>
  <c r="BT28" i="297"/>
  <c r="CA14" i="297"/>
  <c r="C100" i="297"/>
  <c r="C97" i="297"/>
  <c r="C96" i="297"/>
  <c r="C94" i="297"/>
  <c r="C93" i="297"/>
  <c r="C87" i="297"/>
  <c r="D98" i="297"/>
  <c r="C92" i="297"/>
  <c r="C88" i="297"/>
  <c r="C86" i="297"/>
  <c r="CA23" i="302"/>
  <c r="C99" i="302"/>
  <c r="C98" i="302"/>
  <c r="H92" i="302"/>
  <c r="H100" i="302"/>
  <c r="H96" i="302"/>
  <c r="H95" i="302"/>
  <c r="H94" i="302"/>
  <c r="C91" i="302"/>
  <c r="H89" i="302"/>
  <c r="H87" i="302"/>
  <c r="BL81" i="298"/>
  <c r="BJ81" i="298"/>
  <c r="K88" i="296"/>
  <c r="BT20" i="296"/>
  <c r="F91" i="296"/>
  <c r="F88" i="296"/>
  <c r="F99" i="296"/>
  <c r="F98" i="296"/>
  <c r="F97" i="296"/>
  <c r="F96" i="296"/>
  <c r="F90" i="296"/>
  <c r="F89" i="296"/>
  <c r="F87" i="296"/>
  <c r="H86" i="296"/>
  <c r="CA23" i="299"/>
  <c r="C99" i="299"/>
  <c r="C98" i="299"/>
  <c r="H92" i="299"/>
  <c r="H100" i="299"/>
  <c r="H96" i="299"/>
  <c r="H95" i="299"/>
  <c r="H94" i="299"/>
  <c r="C91" i="299"/>
  <c r="H89" i="299"/>
  <c r="H87" i="299"/>
  <c r="CF19" i="304"/>
  <c r="CK23" i="304" s="1"/>
  <c r="K88" i="297"/>
  <c r="BT20" i="297"/>
  <c r="F99" i="297"/>
  <c r="F98" i="297"/>
  <c r="F97" i="297"/>
  <c r="F96" i="297"/>
  <c r="F90" i="297"/>
  <c r="F89" i="297"/>
  <c r="F87" i="297"/>
  <c r="H86" i="297"/>
  <c r="F91" i="297"/>
  <c r="F88" i="297"/>
  <c r="BL83" i="299"/>
  <c r="BJ83" i="299"/>
  <c r="BK83" i="299"/>
  <c r="BK82" i="301"/>
  <c r="BL82" i="301"/>
  <c r="BJ82" i="301"/>
  <c r="BJ79" i="298"/>
  <c r="BK79" i="298"/>
  <c r="K89" i="299"/>
  <c r="BT28" i="299"/>
  <c r="CA14" i="299"/>
  <c r="C100" i="299"/>
  <c r="C97" i="299"/>
  <c r="C96" i="299"/>
  <c r="C94" i="299"/>
  <c r="C93" i="299"/>
  <c r="C87" i="299"/>
  <c r="D98" i="299"/>
  <c r="C92" i="299"/>
  <c r="C88" i="299"/>
  <c r="C86" i="299"/>
  <c r="BG70" i="303"/>
  <c r="BD70" i="303"/>
  <c r="BE69" i="303"/>
  <c r="E83" i="303" s="1"/>
  <c r="BB69" i="303"/>
  <c r="C83" i="303" s="1"/>
  <c r="BG68" i="303"/>
  <c r="BD68" i="303"/>
  <c r="BE67" i="303"/>
  <c r="BB67" i="303"/>
  <c r="BT24" i="303" s="1"/>
  <c r="BE70" i="303"/>
  <c r="BB70" i="303"/>
  <c r="BG69" i="303"/>
  <c r="G83" i="303" s="1"/>
  <c r="BD69" i="303"/>
  <c r="D83" i="303" s="1"/>
  <c r="H83" i="303" s="1"/>
  <c r="J83" i="303" s="1"/>
  <c r="BE68" i="303"/>
  <c r="BB68" i="303"/>
  <c r="BT41" i="303" s="1"/>
  <c r="BG67" i="303"/>
  <c r="BD67" i="303"/>
  <c r="BL78" i="300"/>
  <c r="BJ78" i="300"/>
  <c r="BK78" i="300"/>
  <c r="BK78" i="295"/>
  <c r="BL78" i="295"/>
  <c r="BJ78" i="295"/>
  <c r="BL82" i="297"/>
  <c r="BJ82" i="297"/>
  <c r="BK83" i="298"/>
  <c r="BJ83" i="298"/>
  <c r="BK78" i="303"/>
  <c r="BL78" i="303"/>
  <c r="BJ78" i="303"/>
  <c r="BL79" i="295"/>
  <c r="BJ79" i="295"/>
  <c r="BK79" i="295"/>
  <c r="BK82" i="296"/>
  <c r="BJ82" i="296"/>
  <c r="BL79" i="303"/>
  <c r="BJ79" i="303"/>
  <c r="BK79" i="303"/>
  <c r="BJ80" i="298"/>
  <c r="BK80" i="298"/>
  <c r="D98" i="304"/>
  <c r="C92" i="304"/>
  <c r="C88" i="304"/>
  <c r="C86" i="304"/>
  <c r="C100" i="304"/>
  <c r="C97" i="304"/>
  <c r="C96" i="304"/>
  <c r="C94" i="304"/>
  <c r="C93" i="304"/>
  <c r="C87" i="304"/>
  <c r="BL80" i="301"/>
  <c r="BJ80" i="301"/>
  <c r="BK80" i="301"/>
  <c r="BK81" i="301"/>
  <c r="BL81" i="301"/>
  <c r="BJ81" i="301"/>
  <c r="BK81" i="296"/>
  <c r="BJ81" i="296"/>
  <c r="BK81" i="295"/>
  <c r="BL81" i="295"/>
  <c r="BJ81" i="295"/>
  <c r="BE70" i="302"/>
  <c r="BB70" i="302"/>
  <c r="BG69" i="302"/>
  <c r="G83" i="302" s="1"/>
  <c r="BD69" i="302"/>
  <c r="D83" i="302" s="1"/>
  <c r="BE68" i="302"/>
  <c r="BB68" i="302"/>
  <c r="BT41" i="302" s="1"/>
  <c r="BG67" i="302"/>
  <c r="BD67" i="302"/>
  <c r="BG70" i="302"/>
  <c r="BD70" i="302"/>
  <c r="BE69" i="302"/>
  <c r="E83" i="302" s="1"/>
  <c r="BB69" i="302"/>
  <c r="C83" i="302" s="1"/>
  <c r="BG68" i="302"/>
  <c r="BD68" i="302"/>
  <c r="BE67" i="302"/>
  <c r="BB67" i="302"/>
  <c r="BT24" i="302" s="1"/>
  <c r="CF19" i="303"/>
  <c r="CK23" i="303" s="1"/>
  <c r="CF34" i="297"/>
  <c r="K88" i="302"/>
  <c r="BT20" i="302"/>
  <c r="F99" i="302"/>
  <c r="F98" i="302"/>
  <c r="F97" i="302"/>
  <c r="F96" i="302"/>
  <c r="F90" i="302"/>
  <c r="F89" i="302"/>
  <c r="F87" i="302"/>
  <c r="H86" i="302"/>
  <c r="F91" i="302"/>
  <c r="F88" i="302"/>
  <c r="BJ78" i="297"/>
  <c r="BK78" i="297"/>
  <c r="BK80" i="300"/>
  <c r="BL80" i="300"/>
  <c r="BJ80" i="300"/>
  <c r="F91" i="298"/>
  <c r="F88" i="298"/>
  <c r="F99" i="298"/>
  <c r="F98" i="298"/>
  <c r="F97" i="298"/>
  <c r="F96" i="298"/>
  <c r="F90" i="298"/>
  <c r="F89" i="298"/>
  <c r="F87" i="298"/>
  <c r="H86" i="298"/>
  <c r="BL81" i="300"/>
  <c r="BJ81" i="300"/>
  <c r="BK81" i="300"/>
  <c r="BK80" i="302"/>
  <c r="BL80" i="302"/>
  <c r="BJ80" i="302"/>
  <c r="BJ80" i="296"/>
  <c r="BK80" i="296"/>
  <c r="H100" i="298"/>
  <c r="H96" i="298"/>
  <c r="H95" i="298"/>
  <c r="H94" i="298"/>
  <c r="C91" i="298"/>
  <c r="H89" i="298"/>
  <c r="H87" i="298"/>
  <c r="C99" i="298"/>
  <c r="C98" i="298"/>
  <c r="H92" i="298"/>
  <c r="CA23" i="298"/>
  <c r="H100" i="295"/>
  <c r="H96" i="295"/>
  <c r="H95" i="295"/>
  <c r="H94" i="295"/>
  <c r="C91" i="295"/>
  <c r="H89" i="295"/>
  <c r="H87" i="295"/>
  <c r="C99" i="295"/>
  <c r="C98" i="295"/>
  <c r="H92" i="295"/>
  <c r="CA23" i="295"/>
  <c r="H82" i="295"/>
  <c r="J82" i="295" s="1"/>
  <c r="BE70" i="304"/>
  <c r="BB70" i="304"/>
  <c r="BG69" i="304"/>
  <c r="G83" i="304" s="1"/>
  <c r="BD69" i="304"/>
  <c r="D83" i="304" s="1"/>
  <c r="BE68" i="304"/>
  <c r="BB68" i="304"/>
  <c r="BT41" i="304" s="1"/>
  <c r="BG70" i="304"/>
  <c r="BD70" i="304"/>
  <c r="BE69" i="304"/>
  <c r="E83" i="304" s="1"/>
  <c r="BB69" i="304"/>
  <c r="C83" i="304" s="1"/>
  <c r="BG68" i="304"/>
  <c r="BD68" i="304"/>
  <c r="BE67" i="304"/>
  <c r="BB67" i="304"/>
  <c r="BT24" i="304" s="1"/>
  <c r="BG67" i="304"/>
  <c r="BD67" i="304"/>
  <c r="BB68" i="300"/>
  <c r="BT41" i="300" s="1"/>
  <c r="BD69" i="300"/>
  <c r="D83" i="300" s="1"/>
  <c r="BB70" i="300"/>
  <c r="BD68" i="300"/>
  <c r="BB69" i="300"/>
  <c r="C83" i="300" s="1"/>
  <c r="BD70" i="300"/>
  <c r="BG70" i="295"/>
  <c r="BD70" i="295"/>
  <c r="BE69" i="295"/>
  <c r="E83" i="295" s="1"/>
  <c r="BB69" i="295"/>
  <c r="C83" i="295" s="1"/>
  <c r="BG68" i="295"/>
  <c r="BD68" i="295"/>
  <c r="BE67" i="295"/>
  <c r="BB67" i="295"/>
  <c r="BT24" i="295" s="1"/>
  <c r="BE70" i="295"/>
  <c r="BB70" i="295"/>
  <c r="BG69" i="295"/>
  <c r="G83" i="295" s="1"/>
  <c r="BD69" i="295"/>
  <c r="D83" i="295" s="1"/>
  <c r="H83" i="295" s="1"/>
  <c r="J83" i="295" s="1"/>
  <c r="BE68" i="295"/>
  <c r="BB68" i="295"/>
  <c r="BT41" i="295" s="1"/>
  <c r="BG67" i="295"/>
  <c r="BD67" i="295"/>
  <c r="BG70" i="296"/>
  <c r="BD70" i="296"/>
  <c r="BE69" i="296"/>
  <c r="E83" i="296" s="1"/>
  <c r="BB69" i="296"/>
  <c r="C83" i="296" s="1"/>
  <c r="BG68" i="296"/>
  <c r="BD68" i="296"/>
  <c r="BE67" i="296"/>
  <c r="BB67" i="296"/>
  <c r="BT24" i="296" s="1"/>
  <c r="BE70" i="296"/>
  <c r="BB70" i="296"/>
  <c r="BG69" i="296"/>
  <c r="G83" i="296" s="1"/>
  <c r="BD69" i="296"/>
  <c r="D83" i="296" s="1"/>
  <c r="H83" i="296" s="1"/>
  <c r="BE68" i="296"/>
  <c r="BB68" i="296"/>
  <c r="BT41" i="296" s="1"/>
  <c r="BG67" i="296"/>
  <c r="BD67" i="296"/>
  <c r="D95" i="304"/>
  <c r="D94" i="304"/>
  <c r="F92" i="304"/>
  <c r="D90" i="304"/>
  <c r="D89" i="304"/>
  <c r="D87" i="304"/>
  <c r="F86" i="304"/>
  <c r="F93" i="304"/>
  <c r="D91" i="304"/>
  <c r="D88" i="304"/>
  <c r="CA23" i="296"/>
  <c r="H100" i="296"/>
  <c r="H96" i="296"/>
  <c r="H95" i="296"/>
  <c r="H94" i="296"/>
  <c r="C91" i="296"/>
  <c r="H89" i="296"/>
  <c r="H87" i="296"/>
  <c r="C99" i="296"/>
  <c r="C98" i="296"/>
  <c r="H92" i="296"/>
  <c r="BK81" i="304"/>
  <c r="BL81" i="304"/>
  <c r="BJ81" i="304"/>
  <c r="BK78" i="301"/>
  <c r="BL78" i="301"/>
  <c r="BJ78" i="301"/>
  <c r="D98" i="298"/>
  <c r="C92" i="298"/>
  <c r="C88" i="298"/>
  <c r="C86" i="298"/>
  <c r="C100" i="298"/>
  <c r="C97" i="298"/>
  <c r="C96" i="298"/>
  <c r="C94" i="298"/>
  <c r="C93" i="298"/>
  <c r="C87" i="298"/>
  <c r="K88" i="299"/>
  <c r="BT20" i="299"/>
  <c r="H79" i="299"/>
  <c r="J79" i="299" s="1"/>
  <c r="F99" i="299"/>
  <c r="F98" i="299"/>
  <c r="F97" i="299"/>
  <c r="F96" i="299"/>
  <c r="F90" i="299"/>
  <c r="F89" i="299"/>
  <c r="F87" i="299"/>
  <c r="H86" i="299"/>
  <c r="F91" i="299"/>
  <c r="F88" i="299"/>
  <c r="K90" i="299"/>
  <c r="BT16" i="299"/>
  <c r="C95" i="299"/>
  <c r="D92" i="299"/>
  <c r="C90" i="299"/>
  <c r="C89" i="299"/>
  <c r="D86" i="299"/>
  <c r="D100" i="299"/>
  <c r="D99" i="299"/>
  <c r="D97" i="299"/>
  <c r="D96" i="299"/>
  <c r="D93" i="299"/>
  <c r="CA31" i="299"/>
  <c r="H81" i="299"/>
  <c r="J81" i="299" s="1"/>
  <c r="BL80" i="304"/>
  <c r="BJ80" i="304"/>
  <c r="BK80" i="304"/>
  <c r="H80" i="303"/>
  <c r="J80" i="303" s="1"/>
  <c r="K89" i="303"/>
  <c r="BT28" i="303"/>
  <c r="CA14" i="303"/>
  <c r="D98" i="303"/>
  <c r="C92" i="303"/>
  <c r="C88" i="303"/>
  <c r="C86" i="303"/>
  <c r="C100" i="303"/>
  <c r="C97" i="303"/>
  <c r="C96" i="303"/>
  <c r="C94" i="303"/>
  <c r="C93" i="303"/>
  <c r="C87" i="303"/>
  <c r="BE70" i="297"/>
  <c r="BB70" i="297"/>
  <c r="BG69" i="297"/>
  <c r="G83" i="297" s="1"/>
  <c r="BD69" i="297"/>
  <c r="D83" i="297" s="1"/>
  <c r="BE68" i="297"/>
  <c r="BB68" i="297"/>
  <c r="BT41" i="297" s="1"/>
  <c r="BG67" i="297"/>
  <c r="BD67" i="297"/>
  <c r="BG70" i="297"/>
  <c r="BD70" i="297"/>
  <c r="BE69" i="297"/>
  <c r="E83" i="297" s="1"/>
  <c r="BB69" i="297"/>
  <c r="C83" i="297" s="1"/>
  <c r="BG68" i="297"/>
  <c r="BD68" i="297"/>
  <c r="BE67" i="297"/>
  <c r="BB67" i="297"/>
  <c r="BT24" i="297" s="1"/>
  <c r="BL79" i="304"/>
  <c r="BJ79" i="304"/>
  <c r="BK79" i="304"/>
  <c r="BL80" i="295"/>
  <c r="BJ80" i="295"/>
  <c r="BK80" i="295"/>
  <c r="BK80" i="297"/>
  <c r="BJ80" i="297"/>
  <c r="BL82" i="302"/>
  <c r="BJ82" i="302"/>
  <c r="BK82" i="302"/>
  <c r="CA31" i="298"/>
  <c r="H81" i="298"/>
  <c r="K90" i="298"/>
  <c r="BT16" i="298"/>
  <c r="D100" i="298"/>
  <c r="D99" i="298"/>
  <c r="D97" i="298"/>
  <c r="D96" i="298"/>
  <c r="D93" i="298"/>
  <c r="C95" i="298"/>
  <c r="D92" i="298"/>
  <c r="C90" i="298"/>
  <c r="C89" i="298"/>
  <c r="D86" i="298"/>
  <c r="BJ79" i="296"/>
  <c r="BK79" i="296"/>
  <c r="BL82" i="299"/>
  <c r="BJ82" i="299"/>
  <c r="BK82" i="299"/>
  <c r="BK79" i="297"/>
  <c r="BL79" i="297"/>
  <c r="F100" i="299"/>
  <c r="F95" i="299"/>
  <c r="F94" i="299"/>
  <c r="H91" i="299"/>
  <c r="H88" i="299"/>
  <c r="H99" i="299"/>
  <c r="H98" i="299"/>
  <c r="H97" i="299"/>
  <c r="H93" i="299"/>
  <c r="H90" i="299"/>
  <c r="CA39" i="299"/>
  <c r="H83" i="299"/>
  <c r="J83" i="299" s="1"/>
  <c r="CF34" i="302"/>
  <c r="F93" i="297"/>
  <c r="D91" i="297"/>
  <c r="D88" i="297"/>
  <c r="D95" i="297"/>
  <c r="D94" i="297"/>
  <c r="F92" i="297"/>
  <c r="D90" i="297"/>
  <c r="D89" i="297"/>
  <c r="D87" i="297"/>
  <c r="F86" i="297"/>
  <c r="D95" i="298"/>
  <c r="D94" i="298"/>
  <c r="F92" i="298"/>
  <c r="D90" i="298"/>
  <c r="D89" i="298"/>
  <c r="D87" i="298"/>
  <c r="F86" i="298"/>
  <c r="F93" i="298"/>
  <c r="D91" i="298"/>
  <c r="D88" i="298"/>
  <c r="H100" i="301"/>
  <c r="H96" i="301"/>
  <c r="H95" i="301"/>
  <c r="H94" i="301"/>
  <c r="C91" i="301"/>
  <c r="H89" i="301"/>
  <c r="H87" i="301"/>
  <c r="C99" i="301"/>
  <c r="C98" i="301"/>
  <c r="H92" i="301"/>
  <c r="CA23" i="301"/>
  <c r="H82" i="301"/>
  <c r="J82" i="301" s="1"/>
  <c r="BK80" i="299"/>
  <c r="BL80" i="299"/>
  <c r="BJ80" i="299"/>
  <c r="K87" i="300"/>
  <c r="BT36" i="300"/>
  <c r="F93" i="300"/>
  <c r="D91" i="300"/>
  <c r="D88" i="300"/>
  <c r="D95" i="300"/>
  <c r="D94" i="300"/>
  <c r="F92" i="300"/>
  <c r="D90" i="300"/>
  <c r="D89" i="300"/>
  <c r="D87" i="300"/>
  <c r="F86" i="300"/>
  <c r="H78" i="300"/>
  <c r="J78" i="300" s="1"/>
  <c r="BT36" i="295"/>
  <c r="K87" i="295"/>
  <c r="D95" i="295"/>
  <c r="D94" i="295"/>
  <c r="F92" i="295"/>
  <c r="D90" i="295"/>
  <c r="D89" i="295"/>
  <c r="D87" i="295"/>
  <c r="F86" i="295"/>
  <c r="F93" i="295"/>
  <c r="D91" i="295"/>
  <c r="D88" i="295"/>
  <c r="H78" i="295"/>
  <c r="J78" i="295" s="1"/>
  <c r="CA23" i="297"/>
  <c r="H82" i="297"/>
  <c r="C99" i="297"/>
  <c r="C98" i="297"/>
  <c r="H92" i="297"/>
  <c r="H100" i="297"/>
  <c r="H96" i="297"/>
  <c r="H95" i="297"/>
  <c r="H94" i="297"/>
  <c r="C91" i="297"/>
  <c r="H89" i="297"/>
  <c r="H87" i="297"/>
  <c r="CA39" i="298"/>
  <c r="H83" i="298"/>
  <c r="H99" i="298"/>
  <c r="H98" i="298"/>
  <c r="H97" i="298"/>
  <c r="H93" i="298"/>
  <c r="H90" i="298"/>
  <c r="F100" i="298"/>
  <c r="F95" i="298"/>
  <c r="F94" i="298"/>
  <c r="H91" i="298"/>
  <c r="H88" i="298"/>
  <c r="K87" i="303"/>
  <c r="BT36" i="303"/>
  <c r="H78" i="303"/>
  <c r="J78" i="303" s="1"/>
  <c r="D95" i="303"/>
  <c r="D94" i="303"/>
  <c r="F92" i="303"/>
  <c r="D90" i="303"/>
  <c r="D89" i="303"/>
  <c r="D87" i="303"/>
  <c r="F86" i="303"/>
  <c r="F93" i="303"/>
  <c r="D91" i="303"/>
  <c r="D88" i="303"/>
  <c r="BL78" i="304"/>
  <c r="BJ78" i="304"/>
  <c r="BK78" i="304"/>
  <c r="BK78" i="296"/>
  <c r="BJ78" i="296"/>
  <c r="K88" i="303"/>
  <c r="BT20" i="303"/>
  <c r="H79" i="303"/>
  <c r="J79" i="303" s="1"/>
  <c r="F91" i="303"/>
  <c r="F88" i="303"/>
  <c r="F99" i="303"/>
  <c r="F98" i="303"/>
  <c r="F97" i="303"/>
  <c r="F96" i="303"/>
  <c r="F90" i="303"/>
  <c r="F89" i="303"/>
  <c r="F87" i="303"/>
  <c r="H86" i="303"/>
  <c r="CA14" i="304"/>
  <c r="H80" i="304"/>
  <c r="J80" i="304" s="1"/>
  <c r="CF19" i="300"/>
  <c r="CK23" i="300" s="1"/>
  <c r="K89" i="301"/>
  <c r="BT28" i="301"/>
  <c r="CA14" i="301"/>
  <c r="D98" i="301"/>
  <c r="C92" i="301"/>
  <c r="C88" i="301"/>
  <c r="C86" i="301"/>
  <c r="C100" i="301"/>
  <c r="C97" i="301"/>
  <c r="C96" i="301"/>
  <c r="C94" i="301"/>
  <c r="C93" i="301"/>
  <c r="C87" i="301"/>
  <c r="H80" i="301"/>
  <c r="J80" i="301" s="1"/>
  <c r="CA31" i="301"/>
  <c r="H81" i="301"/>
  <c r="J81" i="301" s="1"/>
  <c r="K90" i="301"/>
  <c r="BT16" i="301"/>
  <c r="D100" i="301"/>
  <c r="D99" i="301"/>
  <c r="D97" i="301"/>
  <c r="D96" i="301"/>
  <c r="D93" i="301"/>
  <c r="C95" i="301"/>
  <c r="D92" i="301"/>
  <c r="C90" i="301"/>
  <c r="C89" i="301"/>
  <c r="D86" i="301"/>
  <c r="CA31" i="296"/>
  <c r="H81" i="296"/>
  <c r="K90" i="296"/>
  <c r="BT16" i="296"/>
  <c r="D100" i="296"/>
  <c r="D99" i="296"/>
  <c r="D97" i="296"/>
  <c r="D96" i="296"/>
  <c r="D93" i="296"/>
  <c r="C95" i="296"/>
  <c r="D92" i="296"/>
  <c r="C90" i="296"/>
  <c r="C89" i="296"/>
  <c r="D86" i="296"/>
  <c r="CA31" i="295"/>
  <c r="H81" i="295"/>
  <c r="J81" i="295" s="1"/>
  <c r="K90" i="295"/>
  <c r="BT16" i="295"/>
  <c r="D100" i="295"/>
  <c r="D99" i="295"/>
  <c r="D97" i="295"/>
  <c r="D96" i="295"/>
  <c r="D93" i="295"/>
  <c r="C95" i="295"/>
  <c r="D92" i="295"/>
  <c r="C90" i="295"/>
  <c r="C89" i="295"/>
  <c r="D86" i="295"/>
  <c r="BK79" i="302"/>
  <c r="BL79" i="302"/>
  <c r="BJ79" i="302"/>
  <c r="BL78" i="298"/>
  <c r="BJ78" i="298"/>
  <c r="K89" i="300"/>
  <c r="BT28" i="300"/>
  <c r="CA14" i="300"/>
  <c r="C100" i="300"/>
  <c r="C97" i="300"/>
  <c r="C96" i="300"/>
  <c r="C94" i="300"/>
  <c r="C93" i="300"/>
  <c r="C87" i="300"/>
  <c r="D98" i="300"/>
  <c r="C92" i="300"/>
  <c r="C88" i="300"/>
  <c r="C86" i="300"/>
  <c r="H80" i="300"/>
  <c r="J80" i="300" s="1"/>
  <c r="H79" i="298"/>
  <c r="J79" i="298" s="1"/>
  <c r="CA31" i="300"/>
  <c r="H81" i="300"/>
  <c r="J81" i="300" s="1"/>
  <c r="K90" i="300"/>
  <c r="BT16" i="300"/>
  <c r="C95" i="300"/>
  <c r="D92" i="300"/>
  <c r="C90" i="300"/>
  <c r="C89" i="300"/>
  <c r="D86" i="300"/>
  <c r="D100" i="300"/>
  <c r="D99" i="300"/>
  <c r="D97" i="300"/>
  <c r="D96" i="300"/>
  <c r="D93" i="300"/>
  <c r="H80" i="302"/>
  <c r="J80" i="302" s="1"/>
  <c r="K89" i="302"/>
  <c r="BT28" i="302"/>
  <c r="CA14" i="302"/>
  <c r="C100" i="302"/>
  <c r="C97" i="302"/>
  <c r="C96" i="302"/>
  <c r="C94" i="302"/>
  <c r="C93" i="302"/>
  <c r="C87" i="302"/>
  <c r="D98" i="302"/>
  <c r="C92" i="302"/>
  <c r="C88" i="302"/>
  <c r="C86" i="302"/>
  <c r="K89" i="296"/>
  <c r="BT28" i="296"/>
  <c r="CA14" i="296"/>
  <c r="D98" i="296"/>
  <c r="C92" i="296"/>
  <c r="C88" i="296"/>
  <c r="C86" i="296"/>
  <c r="C100" i="296"/>
  <c r="C97" i="296"/>
  <c r="C96" i="296"/>
  <c r="C94" i="296"/>
  <c r="C93" i="296"/>
  <c r="C87" i="296"/>
  <c r="H80" i="296"/>
  <c r="J80" i="296" s="1"/>
  <c r="BK82" i="298"/>
  <c r="BJ82" i="298"/>
  <c r="BK82" i="295"/>
  <c r="BL82" i="295"/>
  <c r="BJ82" i="295"/>
  <c r="BE68" i="300"/>
  <c r="BG69" i="300"/>
  <c r="G83" i="300" s="1"/>
  <c r="BE70" i="300"/>
  <c r="BG68" i="300"/>
  <c r="BE69" i="300"/>
  <c r="E83" i="300" s="1"/>
  <c r="BL79" i="288"/>
  <c r="BJ79" i="288"/>
  <c r="BK79" i="288"/>
  <c r="CA23" i="289"/>
  <c r="C99" i="289"/>
  <c r="C98" i="289"/>
  <c r="H92" i="289"/>
  <c r="H100" i="289"/>
  <c r="H96" i="289"/>
  <c r="H95" i="289"/>
  <c r="H94" i="289"/>
  <c r="C91" i="289"/>
  <c r="H89" i="289"/>
  <c r="H87" i="289"/>
  <c r="K87" i="292"/>
  <c r="BT36" i="292"/>
  <c r="F93" i="292"/>
  <c r="D91" i="292"/>
  <c r="D88" i="292"/>
  <c r="D95" i="292"/>
  <c r="D94" i="292"/>
  <c r="F92" i="292"/>
  <c r="D90" i="292"/>
  <c r="D89" i="292"/>
  <c r="D87" i="292"/>
  <c r="F86" i="292"/>
  <c r="CA31" i="294"/>
  <c r="K90" i="294"/>
  <c r="BT16" i="294"/>
  <c r="C95" i="294"/>
  <c r="D92" i="294"/>
  <c r="C90" i="294"/>
  <c r="C89" i="294"/>
  <c r="D86" i="294"/>
  <c r="D100" i="294"/>
  <c r="D99" i="294"/>
  <c r="D97" i="294"/>
  <c r="D96" i="294"/>
  <c r="D93" i="294"/>
  <c r="BT36" i="286"/>
  <c r="K87" i="286"/>
  <c r="D95" i="286"/>
  <c r="D94" i="286"/>
  <c r="F92" i="286"/>
  <c r="D90" i="286"/>
  <c r="D89" i="286"/>
  <c r="D87" i="286"/>
  <c r="F86" i="286"/>
  <c r="F93" i="286"/>
  <c r="D91" i="286"/>
  <c r="D88" i="286"/>
  <c r="BG70" i="290"/>
  <c r="BD70" i="290"/>
  <c r="BE69" i="290"/>
  <c r="E83" i="290" s="1"/>
  <c r="BB69" i="290"/>
  <c r="C83" i="290" s="1"/>
  <c r="BG68" i="290"/>
  <c r="BD68" i="290"/>
  <c r="BE67" i="290"/>
  <c r="BB67" i="290"/>
  <c r="BT24" i="290" s="1"/>
  <c r="BE70" i="290"/>
  <c r="BB70" i="290"/>
  <c r="BG69" i="290"/>
  <c r="G83" i="290" s="1"/>
  <c r="BD69" i="290"/>
  <c r="D83" i="290" s="1"/>
  <c r="H83" i="290" s="1"/>
  <c r="J83" i="290" s="1"/>
  <c r="BE68" i="290"/>
  <c r="BB68" i="290"/>
  <c r="BT41" i="290" s="1"/>
  <c r="BG67" i="290"/>
  <c r="BD67" i="290"/>
  <c r="BK78" i="291"/>
  <c r="BL78" i="291"/>
  <c r="BJ78" i="291"/>
  <c r="BK82" i="291"/>
  <c r="BL82" i="291"/>
  <c r="BJ82" i="291"/>
  <c r="K87" i="293"/>
  <c r="BT36" i="293"/>
  <c r="D95" i="293"/>
  <c r="D94" i="293"/>
  <c r="F92" i="293"/>
  <c r="D90" i="293"/>
  <c r="D89" i="293"/>
  <c r="D87" i="293"/>
  <c r="F86" i="293"/>
  <c r="F93" i="293"/>
  <c r="D91" i="293"/>
  <c r="D88" i="293"/>
  <c r="CA31" i="288"/>
  <c r="K90" i="288"/>
  <c r="BT16" i="288"/>
  <c r="D100" i="288"/>
  <c r="D99" i="288"/>
  <c r="D97" i="288"/>
  <c r="D96" i="288"/>
  <c r="D93" i="288"/>
  <c r="C95" i="288"/>
  <c r="D92" i="288"/>
  <c r="C90" i="288"/>
  <c r="C89" i="288"/>
  <c r="D86" i="288"/>
  <c r="CA31" i="286"/>
  <c r="K90" i="286"/>
  <c r="BT16" i="286"/>
  <c r="D100" i="286"/>
  <c r="D99" i="286"/>
  <c r="D97" i="286"/>
  <c r="D96" i="286"/>
  <c r="D93" i="286"/>
  <c r="C95" i="286"/>
  <c r="D92" i="286"/>
  <c r="C90" i="286"/>
  <c r="C89" i="286"/>
  <c r="D86" i="286"/>
  <c r="K88" i="286"/>
  <c r="BT20" i="286"/>
  <c r="F91" i="286"/>
  <c r="F88" i="286"/>
  <c r="F99" i="286"/>
  <c r="F98" i="286"/>
  <c r="F97" i="286"/>
  <c r="F96" i="286"/>
  <c r="F90" i="286"/>
  <c r="F89" i="286"/>
  <c r="F87" i="286"/>
  <c r="H86" i="286"/>
  <c r="CA14" i="285"/>
  <c r="BL80" i="293"/>
  <c r="BJ80" i="293"/>
  <c r="BK80" i="293"/>
  <c r="BJ82" i="294"/>
  <c r="BK82" i="294"/>
  <c r="CA14" i="287"/>
  <c r="CA31" i="285"/>
  <c r="K90" i="285"/>
  <c r="BT16" i="285"/>
  <c r="D100" i="285"/>
  <c r="D99" i="285"/>
  <c r="D97" i="285"/>
  <c r="D96" i="285"/>
  <c r="D93" i="285"/>
  <c r="C95" i="285"/>
  <c r="D92" i="285"/>
  <c r="C90" i="285"/>
  <c r="C89" i="285"/>
  <c r="D86" i="285"/>
  <c r="K90" i="289"/>
  <c r="BT16" i="289"/>
  <c r="C95" i="289"/>
  <c r="D92" i="289"/>
  <c r="C90" i="289"/>
  <c r="C89" i="289"/>
  <c r="D86" i="289"/>
  <c r="D100" i="289"/>
  <c r="D99" i="289"/>
  <c r="D97" i="289"/>
  <c r="D96" i="289"/>
  <c r="D93" i="289"/>
  <c r="CA31" i="289"/>
  <c r="CA31" i="291"/>
  <c r="K90" i="291"/>
  <c r="BT16" i="291"/>
  <c r="D100" i="291"/>
  <c r="D99" i="291"/>
  <c r="D97" i="291"/>
  <c r="D96" i="291"/>
  <c r="D93" i="291"/>
  <c r="C95" i="291"/>
  <c r="D92" i="291"/>
  <c r="C90" i="291"/>
  <c r="C89" i="291"/>
  <c r="D86" i="291"/>
  <c r="BT28" i="291"/>
  <c r="K89" i="291"/>
  <c r="CA14" i="291"/>
  <c r="D98" i="291"/>
  <c r="C92" i="291"/>
  <c r="C100" i="291"/>
  <c r="C97" i="291"/>
  <c r="C96" i="291"/>
  <c r="C94" i="291"/>
  <c r="C93" i="291"/>
  <c r="C88" i="291"/>
  <c r="C86" i="291"/>
  <c r="C87" i="291"/>
  <c r="BD68" i="292"/>
  <c r="BB69" i="292"/>
  <c r="C83" i="292" s="1"/>
  <c r="BD70" i="292"/>
  <c r="BB68" i="292"/>
  <c r="BT41" i="292" s="1"/>
  <c r="BD69" i="292"/>
  <c r="D83" i="292" s="1"/>
  <c r="BB70" i="292"/>
  <c r="K89" i="288"/>
  <c r="BT28" i="288"/>
  <c r="CA14" i="288"/>
  <c r="D98" i="288"/>
  <c r="C92" i="288"/>
  <c r="C88" i="288"/>
  <c r="C86" i="288"/>
  <c r="C100" i="288"/>
  <c r="C97" i="288"/>
  <c r="C96" i="288"/>
  <c r="C94" i="288"/>
  <c r="C93" i="288"/>
  <c r="C87" i="288"/>
  <c r="BK82" i="286"/>
  <c r="BJ82" i="286"/>
  <c r="F91" i="291"/>
  <c r="F99" i="291"/>
  <c r="F98" i="291"/>
  <c r="F97" i="291"/>
  <c r="F96" i="291"/>
  <c r="F90" i="291"/>
  <c r="F89" i="291"/>
  <c r="F88" i="291"/>
  <c r="F87" i="291"/>
  <c r="H86" i="291"/>
  <c r="K88" i="291"/>
  <c r="BT20" i="291"/>
  <c r="BK79" i="292"/>
  <c r="BL79" i="292"/>
  <c r="BJ79" i="292"/>
  <c r="BL81" i="292"/>
  <c r="BJ81" i="292"/>
  <c r="BK81" i="292"/>
  <c r="BK80" i="294"/>
  <c r="BJ80" i="294"/>
  <c r="CA23" i="288"/>
  <c r="H100" i="288"/>
  <c r="H96" i="288"/>
  <c r="H95" i="288"/>
  <c r="H94" i="288"/>
  <c r="C91" i="288"/>
  <c r="H89" i="288"/>
  <c r="H87" i="288"/>
  <c r="C99" i="288"/>
  <c r="C98" i="288"/>
  <c r="H92" i="288"/>
  <c r="BK79" i="287"/>
  <c r="BJ79" i="287"/>
  <c r="BK79" i="289"/>
  <c r="BJ79" i="289"/>
  <c r="BK78" i="288"/>
  <c r="BL78" i="288"/>
  <c r="BJ78" i="288"/>
  <c r="BL82" i="290"/>
  <c r="BJ82" i="290"/>
  <c r="BK82" i="290"/>
  <c r="K89" i="286"/>
  <c r="BT28" i="286"/>
  <c r="CA14" i="286"/>
  <c r="D98" i="286"/>
  <c r="C92" i="286"/>
  <c r="C88" i="286"/>
  <c r="C86" i="286"/>
  <c r="C100" i="286"/>
  <c r="C97" i="286"/>
  <c r="C96" i="286"/>
  <c r="C94" i="286"/>
  <c r="C93" i="286"/>
  <c r="C87" i="286"/>
  <c r="BJ80" i="285"/>
  <c r="BK80" i="285"/>
  <c r="CA23" i="287"/>
  <c r="C99" i="287"/>
  <c r="C98" i="287"/>
  <c r="H92" i="287"/>
  <c r="H100" i="287"/>
  <c r="H96" i="287"/>
  <c r="H95" i="287"/>
  <c r="H94" i="287"/>
  <c r="C91" i="287"/>
  <c r="H89" i="287"/>
  <c r="H87" i="287"/>
  <c r="K87" i="290"/>
  <c r="BT36" i="290"/>
  <c r="F93" i="290"/>
  <c r="D91" i="290"/>
  <c r="D88" i="290"/>
  <c r="D95" i="290"/>
  <c r="D94" i="290"/>
  <c r="F92" i="290"/>
  <c r="D90" i="290"/>
  <c r="D89" i="290"/>
  <c r="D87" i="290"/>
  <c r="F86" i="290"/>
  <c r="K88" i="294"/>
  <c r="BT20" i="294"/>
  <c r="F99" i="294"/>
  <c r="F98" i="294"/>
  <c r="F97" i="294"/>
  <c r="F96" i="294"/>
  <c r="F90" i="294"/>
  <c r="F89" i="294"/>
  <c r="F87" i="294"/>
  <c r="H86" i="294"/>
  <c r="F88" i="294"/>
  <c r="F91" i="294"/>
  <c r="F99" i="290"/>
  <c r="F98" i="290"/>
  <c r="F97" i="290"/>
  <c r="F96" i="290"/>
  <c r="F90" i="290"/>
  <c r="F89" i="290"/>
  <c r="F87" i="290"/>
  <c r="H86" i="290"/>
  <c r="F91" i="290"/>
  <c r="F88" i="290"/>
  <c r="K88" i="290"/>
  <c r="BT20" i="290"/>
  <c r="CA31" i="293"/>
  <c r="K90" i="293"/>
  <c r="BT16" i="293"/>
  <c r="D100" i="293"/>
  <c r="D99" i="293"/>
  <c r="D97" i="293"/>
  <c r="D96" i="293"/>
  <c r="D93" i="293"/>
  <c r="C95" i="293"/>
  <c r="D92" i="293"/>
  <c r="C90" i="293"/>
  <c r="C89" i="293"/>
  <c r="D86" i="293"/>
  <c r="K90" i="287"/>
  <c r="BT16" i="287"/>
  <c r="C95" i="287"/>
  <c r="D92" i="287"/>
  <c r="C90" i="287"/>
  <c r="C89" i="287"/>
  <c r="D86" i="287"/>
  <c r="D100" i="287"/>
  <c r="D99" i="287"/>
  <c r="D97" i="287"/>
  <c r="D96" i="287"/>
  <c r="D93" i="287"/>
  <c r="CA31" i="287"/>
  <c r="K87" i="289"/>
  <c r="BT36" i="289"/>
  <c r="F93" i="289"/>
  <c r="D91" i="289"/>
  <c r="D88" i="289"/>
  <c r="D95" i="289"/>
  <c r="D94" i="289"/>
  <c r="F92" i="289"/>
  <c r="D90" i="289"/>
  <c r="D89" i="289"/>
  <c r="D87" i="289"/>
  <c r="F86" i="289"/>
  <c r="H100" i="285"/>
  <c r="H96" i="285"/>
  <c r="H95" i="285"/>
  <c r="H94" i="285"/>
  <c r="C91" i="285"/>
  <c r="H89" i="285"/>
  <c r="H87" i="285"/>
  <c r="C99" i="285"/>
  <c r="C98" i="285"/>
  <c r="H92" i="285"/>
  <c r="K87" i="287"/>
  <c r="BT36" i="287"/>
  <c r="F93" i="287"/>
  <c r="D91" i="287"/>
  <c r="D88" i="287"/>
  <c r="D95" i="287"/>
  <c r="D94" i="287"/>
  <c r="F92" i="287"/>
  <c r="D90" i="287"/>
  <c r="D89" i="287"/>
  <c r="D87" i="287"/>
  <c r="F86" i="287"/>
  <c r="F91" i="285"/>
  <c r="F88" i="285"/>
  <c r="F99" i="285"/>
  <c r="F98" i="285"/>
  <c r="F97" i="285"/>
  <c r="F96" i="285"/>
  <c r="F90" i="285"/>
  <c r="F89" i="285"/>
  <c r="F87" i="285"/>
  <c r="H86" i="285"/>
  <c r="K88" i="285"/>
  <c r="BT20" i="285"/>
  <c r="CA31" i="290"/>
  <c r="K90" i="290"/>
  <c r="BT16" i="290"/>
  <c r="C95" i="290"/>
  <c r="D92" i="290"/>
  <c r="C90" i="290"/>
  <c r="C89" i="290"/>
  <c r="D86" i="290"/>
  <c r="D100" i="290"/>
  <c r="D99" i="290"/>
  <c r="D97" i="290"/>
  <c r="D96" i="290"/>
  <c r="D93" i="290"/>
  <c r="K89" i="292"/>
  <c r="BT28" i="292"/>
  <c r="CA14" i="292"/>
  <c r="C100" i="292"/>
  <c r="C97" i="292"/>
  <c r="C96" i="292"/>
  <c r="C94" i="292"/>
  <c r="C93" i="292"/>
  <c r="C87" i="292"/>
  <c r="D98" i="292"/>
  <c r="C92" i="292"/>
  <c r="C88" i="292"/>
  <c r="C86" i="292"/>
  <c r="CF19" i="292"/>
  <c r="CK23" i="292" s="1"/>
  <c r="K87" i="294"/>
  <c r="BT36" i="294"/>
  <c r="F93" i="294"/>
  <c r="D91" i="294"/>
  <c r="D88" i="294"/>
  <c r="D87" i="294"/>
  <c r="F86" i="294"/>
  <c r="D95" i="294"/>
  <c r="D94" i="294"/>
  <c r="F92" i="294"/>
  <c r="D90" i="294"/>
  <c r="D89" i="294"/>
  <c r="BB68" i="294"/>
  <c r="BT41" i="294" s="1"/>
  <c r="BD69" i="294"/>
  <c r="D83" i="294" s="1"/>
  <c r="BD68" i="294"/>
  <c r="BB69" i="294"/>
  <c r="C83" i="294" s="1"/>
  <c r="BD70" i="294"/>
  <c r="BB70" i="294"/>
  <c r="D95" i="285"/>
  <c r="D94" i="285"/>
  <c r="F92" i="285"/>
  <c r="D90" i="285"/>
  <c r="D89" i="285"/>
  <c r="D87" i="285"/>
  <c r="F86" i="285"/>
  <c r="F93" i="285"/>
  <c r="D91" i="285"/>
  <c r="D88" i="285"/>
  <c r="H100" i="293"/>
  <c r="H96" i="293"/>
  <c r="H95" i="293"/>
  <c r="H94" i="293"/>
  <c r="C91" i="293"/>
  <c r="H89" i="293"/>
  <c r="H87" i="293"/>
  <c r="C99" i="293"/>
  <c r="C98" i="293"/>
  <c r="H92" i="293"/>
  <c r="CA23" i="293"/>
  <c r="H82" i="293"/>
  <c r="J82" i="293" s="1"/>
  <c r="K89" i="290"/>
  <c r="BT28" i="290"/>
  <c r="CA14" i="290"/>
  <c r="C100" i="290"/>
  <c r="C97" i="290"/>
  <c r="C96" i="290"/>
  <c r="C94" i="290"/>
  <c r="C93" i="290"/>
  <c r="C87" i="290"/>
  <c r="D98" i="290"/>
  <c r="C92" i="290"/>
  <c r="C88" i="290"/>
  <c r="C86" i="290"/>
  <c r="H80" i="290"/>
  <c r="J80" i="290" s="1"/>
  <c r="BK82" i="288"/>
  <c r="BL82" i="288"/>
  <c r="BJ82" i="288"/>
  <c r="BE70" i="287"/>
  <c r="BB70" i="287"/>
  <c r="BG69" i="287"/>
  <c r="G83" i="287" s="1"/>
  <c r="BD69" i="287"/>
  <c r="D83" i="287" s="1"/>
  <c r="BE68" i="287"/>
  <c r="BB68" i="287"/>
  <c r="BT41" i="287" s="1"/>
  <c r="BG67" i="287"/>
  <c r="BD67" i="287"/>
  <c r="BG70" i="287"/>
  <c r="BD70" i="287"/>
  <c r="BE69" i="287"/>
  <c r="E83" i="287" s="1"/>
  <c r="BB69" i="287"/>
  <c r="C83" i="287" s="1"/>
  <c r="BG68" i="287"/>
  <c r="BD68" i="287"/>
  <c r="BE67" i="287"/>
  <c r="BB67" i="287"/>
  <c r="BT24" i="287" s="1"/>
  <c r="BE70" i="289"/>
  <c r="BB70" i="289"/>
  <c r="BG69" i="289"/>
  <c r="G83" i="289" s="1"/>
  <c r="BD69" i="289"/>
  <c r="D83" i="289" s="1"/>
  <c r="BE68" i="289"/>
  <c r="BB68" i="289"/>
  <c r="BT41" i="289" s="1"/>
  <c r="BG67" i="289"/>
  <c r="BD67" i="289"/>
  <c r="BG70" i="289"/>
  <c r="BD70" i="289"/>
  <c r="BE69" i="289"/>
  <c r="E83" i="289" s="1"/>
  <c r="BB69" i="289"/>
  <c r="C83" i="289" s="1"/>
  <c r="BG68" i="289"/>
  <c r="BD68" i="289"/>
  <c r="BE67" i="289"/>
  <c r="BB67" i="289"/>
  <c r="BT24" i="289" s="1"/>
  <c r="BG70" i="286"/>
  <c r="BD70" i="286"/>
  <c r="BE69" i="286"/>
  <c r="E83" i="286" s="1"/>
  <c r="BB69" i="286"/>
  <c r="C83" i="286" s="1"/>
  <c r="BG68" i="286"/>
  <c r="BD68" i="286"/>
  <c r="BE67" i="286"/>
  <c r="BB67" i="286"/>
  <c r="BT24" i="286" s="1"/>
  <c r="BE70" i="286"/>
  <c r="BB70" i="286"/>
  <c r="BG69" i="286"/>
  <c r="G83" i="286" s="1"/>
  <c r="BD69" i="286"/>
  <c r="D83" i="286" s="1"/>
  <c r="H83" i="286" s="1"/>
  <c r="BE68" i="286"/>
  <c r="BB68" i="286"/>
  <c r="BT41" i="286" s="1"/>
  <c r="BG67" i="286"/>
  <c r="BD67" i="286"/>
  <c r="F91" i="288"/>
  <c r="F88" i="288"/>
  <c r="F99" i="288"/>
  <c r="F98" i="288"/>
  <c r="F97" i="288"/>
  <c r="F96" i="288"/>
  <c r="F90" i="288"/>
  <c r="F89" i="288"/>
  <c r="F87" i="288"/>
  <c r="H86" i="288"/>
  <c r="K88" i="288"/>
  <c r="BT20" i="288"/>
  <c r="H79" i="288"/>
  <c r="J79" i="288" s="1"/>
  <c r="BG70" i="288"/>
  <c r="BD70" i="288"/>
  <c r="BE69" i="288"/>
  <c r="E83" i="288" s="1"/>
  <c r="BB69" i="288"/>
  <c r="C83" i="288" s="1"/>
  <c r="BG68" i="288"/>
  <c r="BD68" i="288"/>
  <c r="BE67" i="288"/>
  <c r="BB67" i="288"/>
  <c r="BT24" i="288" s="1"/>
  <c r="BE70" i="288"/>
  <c r="BB70" i="288"/>
  <c r="BG69" i="288"/>
  <c r="G83" i="288" s="1"/>
  <c r="BD69" i="288"/>
  <c r="D83" i="288" s="1"/>
  <c r="BE68" i="288"/>
  <c r="BB68" i="288"/>
  <c r="BT41" i="288" s="1"/>
  <c r="BG67" i="288"/>
  <c r="BD67" i="288"/>
  <c r="BJ82" i="289"/>
  <c r="BK82" i="289"/>
  <c r="BL78" i="292"/>
  <c r="BJ78" i="292"/>
  <c r="BK78" i="292"/>
  <c r="BJ81" i="294"/>
  <c r="BK81" i="294"/>
  <c r="BK78" i="286"/>
  <c r="BJ78" i="286"/>
  <c r="BT36" i="291"/>
  <c r="K87" i="291"/>
  <c r="D95" i="291"/>
  <c r="D94" i="291"/>
  <c r="F92" i="291"/>
  <c r="D90" i="291"/>
  <c r="D89" i="291"/>
  <c r="F93" i="291"/>
  <c r="D91" i="291"/>
  <c r="D87" i="291"/>
  <c r="F86" i="291"/>
  <c r="D88" i="291"/>
  <c r="H78" i="291"/>
  <c r="J78" i="291" s="1"/>
  <c r="H100" i="291"/>
  <c r="H96" i="291"/>
  <c r="H95" i="291"/>
  <c r="H94" i="291"/>
  <c r="C91" i="291"/>
  <c r="H89" i="291"/>
  <c r="C99" i="291"/>
  <c r="C98" i="291"/>
  <c r="H92" i="291"/>
  <c r="H87" i="291"/>
  <c r="CA23" i="291"/>
  <c r="H82" i="291"/>
  <c r="J82" i="291" s="1"/>
  <c r="BG70" i="293"/>
  <c r="BD70" i="293"/>
  <c r="BE69" i="293"/>
  <c r="E83" i="293" s="1"/>
  <c r="BB69" i="293"/>
  <c r="C83" i="293" s="1"/>
  <c r="BG68" i="293"/>
  <c r="BD68" i="293"/>
  <c r="BE67" i="293"/>
  <c r="BB67" i="293"/>
  <c r="BT24" i="293" s="1"/>
  <c r="BE70" i="293"/>
  <c r="BB70" i="293"/>
  <c r="BG69" i="293"/>
  <c r="G83" i="293" s="1"/>
  <c r="BD69" i="293"/>
  <c r="D83" i="293" s="1"/>
  <c r="H83" i="293" s="1"/>
  <c r="J83" i="293" s="1"/>
  <c r="BE68" i="293"/>
  <c r="BB68" i="293"/>
  <c r="BT41" i="293" s="1"/>
  <c r="BG67" i="293"/>
  <c r="BD67" i="293"/>
  <c r="BK78" i="293"/>
  <c r="BL78" i="293"/>
  <c r="BJ78" i="293"/>
  <c r="BK81" i="288"/>
  <c r="BL81" i="288"/>
  <c r="BJ81" i="288"/>
  <c r="BK81" i="286"/>
  <c r="BJ81" i="286"/>
  <c r="BJ79" i="286"/>
  <c r="BK79" i="286"/>
  <c r="D98" i="285"/>
  <c r="C92" i="285"/>
  <c r="C88" i="285"/>
  <c r="C86" i="285"/>
  <c r="C100" i="285"/>
  <c r="C97" i="285"/>
  <c r="C96" i="285"/>
  <c r="C94" i="285"/>
  <c r="C93" i="285"/>
  <c r="C87" i="285"/>
  <c r="K89" i="293"/>
  <c r="BT28" i="293"/>
  <c r="CA14" i="293"/>
  <c r="D98" i="293"/>
  <c r="C92" i="293"/>
  <c r="C88" i="293"/>
  <c r="C86" i="293"/>
  <c r="C100" i="293"/>
  <c r="C97" i="293"/>
  <c r="C96" i="293"/>
  <c r="C94" i="293"/>
  <c r="C93" i="293"/>
  <c r="C87" i="293"/>
  <c r="H80" i="293"/>
  <c r="J80" i="293" s="1"/>
  <c r="BA78" i="293" s="1"/>
  <c r="C99" i="294"/>
  <c r="C98" i="294"/>
  <c r="H92" i="294"/>
  <c r="H100" i="294"/>
  <c r="H96" i="294"/>
  <c r="H95" i="294"/>
  <c r="H94" i="294"/>
  <c r="C91" i="294"/>
  <c r="H89" i="294"/>
  <c r="H87" i="294"/>
  <c r="CA23" i="294"/>
  <c r="H82" i="294"/>
  <c r="C100" i="287"/>
  <c r="C97" i="287"/>
  <c r="C96" i="287"/>
  <c r="C94" i="287"/>
  <c r="C93" i="287"/>
  <c r="C87" i="287"/>
  <c r="D98" i="287"/>
  <c r="C92" i="287"/>
  <c r="C88" i="287"/>
  <c r="C86" i="287"/>
  <c r="BK81" i="285"/>
  <c r="BJ81" i="285"/>
  <c r="BJ81" i="289"/>
  <c r="BK81" i="289"/>
  <c r="BK81" i="291"/>
  <c r="BL81" i="291"/>
  <c r="BJ81" i="291"/>
  <c r="BL80" i="291"/>
  <c r="BJ80" i="291"/>
  <c r="BK80" i="291"/>
  <c r="BG68" i="292"/>
  <c r="BE69" i="292"/>
  <c r="E83" i="292" s="1"/>
  <c r="BG70" i="292"/>
  <c r="BE68" i="292"/>
  <c r="BG69" i="292"/>
  <c r="G83" i="292" s="1"/>
  <c r="BL80" i="288"/>
  <c r="BJ80" i="288"/>
  <c r="BK80" i="288"/>
  <c r="H100" i="286"/>
  <c r="H96" i="286"/>
  <c r="H95" i="286"/>
  <c r="H94" i="286"/>
  <c r="C91" i="286"/>
  <c r="H89" i="286"/>
  <c r="H87" i="286"/>
  <c r="C99" i="286"/>
  <c r="C98" i="286"/>
  <c r="H92" i="286"/>
  <c r="CA23" i="286"/>
  <c r="H82" i="286"/>
  <c r="J82" i="286" s="1"/>
  <c r="BL79" i="291"/>
  <c r="BJ79" i="291"/>
  <c r="BK79" i="291"/>
  <c r="BK78" i="285"/>
  <c r="BJ78" i="285"/>
  <c r="K88" i="292"/>
  <c r="BT20" i="292"/>
  <c r="H79" i="292"/>
  <c r="J79" i="292" s="1"/>
  <c r="F99" i="292"/>
  <c r="F98" i="292"/>
  <c r="F97" i="292"/>
  <c r="F96" i="292"/>
  <c r="F90" i="292"/>
  <c r="F89" i="292"/>
  <c r="F87" i="292"/>
  <c r="H86" i="292"/>
  <c r="F91" i="292"/>
  <c r="F88" i="292"/>
  <c r="K90" i="292"/>
  <c r="BT16" i="292"/>
  <c r="C95" i="292"/>
  <c r="D92" i="292"/>
  <c r="C90" i="292"/>
  <c r="C89" i="292"/>
  <c r="D86" i="292"/>
  <c r="D100" i="292"/>
  <c r="D99" i="292"/>
  <c r="D97" i="292"/>
  <c r="D96" i="292"/>
  <c r="D93" i="292"/>
  <c r="CA31" i="292"/>
  <c r="H81" i="292"/>
  <c r="J81" i="292" s="1"/>
  <c r="K89" i="294"/>
  <c r="BT28" i="294"/>
  <c r="CA14" i="294"/>
  <c r="C100" i="294"/>
  <c r="C97" i="294"/>
  <c r="C96" i="294"/>
  <c r="C94" i="294"/>
  <c r="C93" i="294"/>
  <c r="C87" i="294"/>
  <c r="C92" i="294"/>
  <c r="D98" i="294"/>
  <c r="C88" i="294"/>
  <c r="C86" i="294"/>
  <c r="H80" i="294"/>
  <c r="BG70" i="285"/>
  <c r="BD70" i="285"/>
  <c r="BE69" i="285"/>
  <c r="E83" i="285" s="1"/>
  <c r="BB69" i="285"/>
  <c r="C83" i="285" s="1"/>
  <c r="BG68" i="285"/>
  <c r="BD68" i="285"/>
  <c r="BE67" i="285"/>
  <c r="BB67" i="285"/>
  <c r="BT24" i="285" s="1"/>
  <c r="CA23" i="285" s="1"/>
  <c r="BE70" i="285"/>
  <c r="BB70" i="285"/>
  <c r="BG69" i="285"/>
  <c r="G83" i="285" s="1"/>
  <c r="BD69" i="285"/>
  <c r="D83" i="285" s="1"/>
  <c r="BE68" i="285"/>
  <c r="BB68" i="285"/>
  <c r="BT41" i="285" s="1"/>
  <c r="BG67" i="285"/>
  <c r="BD67" i="285"/>
  <c r="H82" i="288"/>
  <c r="J82" i="288" s="1"/>
  <c r="K88" i="287"/>
  <c r="BT20" i="287"/>
  <c r="H79" i="287"/>
  <c r="F99" i="287"/>
  <c r="F98" i="287"/>
  <c r="F97" i="287"/>
  <c r="F96" i="287"/>
  <c r="F90" i="287"/>
  <c r="F89" i="287"/>
  <c r="F87" i="287"/>
  <c r="H86" i="287"/>
  <c r="F91" i="287"/>
  <c r="F88" i="287"/>
  <c r="K88" i="289"/>
  <c r="BT20" i="289"/>
  <c r="H79" i="289"/>
  <c r="F99" i="289"/>
  <c r="F98" i="289"/>
  <c r="F97" i="289"/>
  <c r="F96" i="289"/>
  <c r="F90" i="289"/>
  <c r="F89" i="289"/>
  <c r="F87" i="289"/>
  <c r="H86" i="289"/>
  <c r="F91" i="289"/>
  <c r="F88" i="289"/>
  <c r="K87" i="288"/>
  <c r="BT36" i="288"/>
  <c r="D95" i="288"/>
  <c r="D94" i="288"/>
  <c r="F92" i="288"/>
  <c r="D90" i="288"/>
  <c r="D89" i="288"/>
  <c r="D87" i="288"/>
  <c r="F86" i="288"/>
  <c r="F93" i="288"/>
  <c r="D91" i="288"/>
  <c r="D88" i="288"/>
  <c r="H78" i="288"/>
  <c r="J78" i="288" s="1"/>
  <c r="C99" i="290"/>
  <c r="C98" i="290"/>
  <c r="H92" i="290"/>
  <c r="H100" i="290"/>
  <c r="H96" i="290"/>
  <c r="H95" i="290"/>
  <c r="H94" i="290"/>
  <c r="C91" i="290"/>
  <c r="H89" i="290"/>
  <c r="H87" i="290"/>
  <c r="CA23" i="290"/>
  <c r="H82" i="290"/>
  <c r="J82" i="290" s="1"/>
  <c r="BG70" i="291"/>
  <c r="BD70" i="291"/>
  <c r="BE69" i="291"/>
  <c r="E83" i="291" s="1"/>
  <c r="BB69" i="291"/>
  <c r="C83" i="291" s="1"/>
  <c r="BG68" i="291"/>
  <c r="BD68" i="291"/>
  <c r="BE67" i="291"/>
  <c r="BB67" i="291"/>
  <c r="BT24" i="291" s="1"/>
  <c r="BE70" i="291"/>
  <c r="BB70" i="291"/>
  <c r="BG69" i="291"/>
  <c r="G83" i="291" s="1"/>
  <c r="BD69" i="291"/>
  <c r="D83" i="291" s="1"/>
  <c r="BE68" i="291"/>
  <c r="BB68" i="291"/>
  <c r="BT41" i="291" s="1"/>
  <c r="BG67" i="291"/>
  <c r="BD67" i="291"/>
  <c r="BJ80" i="286"/>
  <c r="BK80" i="286"/>
  <c r="BJ82" i="287"/>
  <c r="BK82" i="287"/>
  <c r="BK78" i="290"/>
  <c r="BL78" i="290"/>
  <c r="BJ78" i="290"/>
  <c r="BK79" i="294"/>
  <c r="BJ79" i="294"/>
  <c r="BK80" i="287"/>
  <c r="BL80" i="287"/>
  <c r="BK79" i="290"/>
  <c r="BL79" i="290"/>
  <c r="BJ79" i="290"/>
  <c r="BK81" i="293"/>
  <c r="BL81" i="293"/>
  <c r="BJ81" i="293"/>
  <c r="BJ81" i="287"/>
  <c r="BK81" i="287"/>
  <c r="BJ78" i="289"/>
  <c r="BK78" i="289"/>
  <c r="BK82" i="285"/>
  <c r="BJ82" i="285"/>
  <c r="BJ78" i="287"/>
  <c r="BK78" i="287"/>
  <c r="BJ79" i="285"/>
  <c r="BK79" i="285"/>
  <c r="BL81" i="290"/>
  <c r="BJ81" i="290"/>
  <c r="BK81" i="290"/>
  <c r="BK80" i="292"/>
  <c r="BL80" i="292"/>
  <c r="BJ80" i="292"/>
  <c r="BJ78" i="294"/>
  <c r="BK78" i="294"/>
  <c r="BE68" i="294"/>
  <c r="BG69" i="294"/>
  <c r="G83" i="294" s="1"/>
  <c r="BG68" i="294"/>
  <c r="BE69" i="294"/>
  <c r="E83" i="294" s="1"/>
  <c r="BG70" i="294"/>
  <c r="H78" i="285"/>
  <c r="BK82" i="293"/>
  <c r="BL82" i="293"/>
  <c r="BJ82" i="293"/>
  <c r="BK80" i="290"/>
  <c r="BL80" i="290"/>
  <c r="BJ80" i="290"/>
  <c r="BL80" i="277"/>
  <c r="BJ80" i="277"/>
  <c r="BJ79" i="278"/>
  <c r="BK79" i="278"/>
  <c r="D98" i="282"/>
  <c r="C92" i="282"/>
  <c r="C88" i="282"/>
  <c r="C86" i="282"/>
  <c r="C100" i="282"/>
  <c r="C97" i="282"/>
  <c r="C96" i="282"/>
  <c r="C94" i="282"/>
  <c r="C93" i="282"/>
  <c r="C87" i="282"/>
  <c r="BE70" i="279"/>
  <c r="BB70" i="279"/>
  <c r="BG69" i="279"/>
  <c r="G83" i="279" s="1"/>
  <c r="BD69" i="279"/>
  <c r="D83" i="279" s="1"/>
  <c r="BE68" i="279"/>
  <c r="BB68" i="279"/>
  <c r="BT41" i="279" s="1"/>
  <c r="BG67" i="279"/>
  <c r="BD67" i="279"/>
  <c r="BG70" i="279"/>
  <c r="BD70" i="279"/>
  <c r="BE69" i="279"/>
  <c r="E83" i="279" s="1"/>
  <c r="BB69" i="279"/>
  <c r="C83" i="279" s="1"/>
  <c r="BG68" i="279"/>
  <c r="BD68" i="279"/>
  <c r="BE67" i="279"/>
  <c r="BB67" i="279"/>
  <c r="BT24" i="279" s="1"/>
  <c r="BK79" i="277"/>
  <c r="BJ79" i="277"/>
  <c r="BJ81" i="277"/>
  <c r="BK81" i="277"/>
  <c r="K90" i="284"/>
  <c r="BT16" i="284"/>
  <c r="D100" i="284"/>
  <c r="D99" i="284"/>
  <c r="D97" i="284"/>
  <c r="D96" i="284"/>
  <c r="D93" i="284"/>
  <c r="C95" i="284"/>
  <c r="D92" i="284"/>
  <c r="C90" i="284"/>
  <c r="C89" i="284"/>
  <c r="D86" i="284"/>
  <c r="CA31" i="284"/>
  <c r="BT36" i="282"/>
  <c r="K87" i="282"/>
  <c r="D95" i="282"/>
  <c r="D94" i="282"/>
  <c r="F92" i="282"/>
  <c r="D90" i="282"/>
  <c r="D89" i="282"/>
  <c r="D87" i="282"/>
  <c r="F86" i="282"/>
  <c r="F93" i="282"/>
  <c r="D91" i="282"/>
  <c r="D88" i="282"/>
  <c r="K89" i="280"/>
  <c r="BT28" i="280"/>
  <c r="CA14" i="280"/>
  <c r="D98" i="280"/>
  <c r="C92" i="280"/>
  <c r="C88" i="280"/>
  <c r="C86" i="280"/>
  <c r="C100" i="280"/>
  <c r="C97" i="280"/>
  <c r="C96" i="280"/>
  <c r="C94" i="280"/>
  <c r="C93" i="280"/>
  <c r="C87" i="280"/>
  <c r="K88" i="281"/>
  <c r="BT20" i="281"/>
  <c r="F99" i="281"/>
  <c r="F98" i="281"/>
  <c r="F97" i="281"/>
  <c r="F96" i="281"/>
  <c r="F90" i="281"/>
  <c r="F89" i="281"/>
  <c r="F87" i="281"/>
  <c r="H86" i="281"/>
  <c r="F91" i="281"/>
  <c r="F88" i="281"/>
  <c r="BK81" i="280"/>
  <c r="BJ81" i="280"/>
  <c r="BJ82" i="279"/>
  <c r="BK82" i="279"/>
  <c r="K89" i="279"/>
  <c r="BT28" i="279"/>
  <c r="CA14" i="279"/>
  <c r="C100" i="279"/>
  <c r="C97" i="279"/>
  <c r="C96" i="279"/>
  <c r="C94" i="279"/>
  <c r="C93" i="279"/>
  <c r="C87" i="279"/>
  <c r="D98" i="279"/>
  <c r="C92" i="279"/>
  <c r="C88" i="279"/>
  <c r="C86" i="279"/>
  <c r="K87" i="281"/>
  <c r="BT36" i="281"/>
  <c r="F93" i="281"/>
  <c r="D91" i="281"/>
  <c r="D88" i="281"/>
  <c r="D95" i="281"/>
  <c r="D94" i="281"/>
  <c r="F92" i="281"/>
  <c r="D90" i="281"/>
  <c r="D89" i="281"/>
  <c r="D87" i="281"/>
  <c r="F86" i="281"/>
  <c r="CA31" i="278"/>
  <c r="K90" i="278"/>
  <c r="BT16" i="278"/>
  <c r="D100" i="278"/>
  <c r="D99" i="278"/>
  <c r="D97" i="278"/>
  <c r="D96" i="278"/>
  <c r="D93" i="278"/>
  <c r="C95" i="278"/>
  <c r="D92" i="278"/>
  <c r="C90" i="278"/>
  <c r="C89" i="278"/>
  <c r="D86" i="278"/>
  <c r="F91" i="280"/>
  <c r="F88" i="280"/>
  <c r="F99" i="280"/>
  <c r="F98" i="280"/>
  <c r="F97" i="280"/>
  <c r="F96" i="280"/>
  <c r="F90" i="280"/>
  <c r="F89" i="280"/>
  <c r="F87" i="280"/>
  <c r="H86" i="280"/>
  <c r="K88" i="280"/>
  <c r="BT20" i="280"/>
  <c r="K88" i="284"/>
  <c r="BT20" i="284"/>
  <c r="F91" i="284"/>
  <c r="F88" i="284"/>
  <c r="F99" i="284"/>
  <c r="F98" i="284"/>
  <c r="F97" i="284"/>
  <c r="F96" i="284"/>
  <c r="F90" i="284"/>
  <c r="F89" i="284"/>
  <c r="F87" i="284"/>
  <c r="H86" i="284"/>
  <c r="K89" i="283"/>
  <c r="BT28" i="283"/>
  <c r="CA14" i="283"/>
  <c r="D98" i="283"/>
  <c r="C92" i="283"/>
  <c r="C88" i="283"/>
  <c r="C86" i="283"/>
  <c r="C100" i="283"/>
  <c r="C97" i="283"/>
  <c r="C96" i="283"/>
  <c r="C94" i="283"/>
  <c r="C93" i="283"/>
  <c r="C87" i="283"/>
  <c r="K87" i="280"/>
  <c r="BT36" i="280"/>
  <c r="D95" i="280"/>
  <c r="D94" i="280"/>
  <c r="F92" i="280"/>
  <c r="D90" i="280"/>
  <c r="D89" i="280"/>
  <c r="D87" i="280"/>
  <c r="F86" i="280"/>
  <c r="F93" i="280"/>
  <c r="D91" i="280"/>
  <c r="D88" i="280"/>
  <c r="K90" i="281"/>
  <c r="BT16" i="281"/>
  <c r="C95" i="281"/>
  <c r="D92" i="281"/>
  <c r="C90" i="281"/>
  <c r="C89" i="281"/>
  <c r="D86" i="281"/>
  <c r="D100" i="281"/>
  <c r="D99" i="281"/>
  <c r="D97" i="281"/>
  <c r="D96" i="281"/>
  <c r="D93" i="281"/>
  <c r="CA31" i="281"/>
  <c r="C100" i="277"/>
  <c r="C97" i="277"/>
  <c r="C96" i="277"/>
  <c r="C94" i="277"/>
  <c r="C93" i="277"/>
  <c r="C87" i="277"/>
  <c r="D98" i="277"/>
  <c r="C92" i="277"/>
  <c r="C88" i="277"/>
  <c r="C86" i="277"/>
  <c r="C99" i="277"/>
  <c r="C98" i="277"/>
  <c r="H92" i="277"/>
  <c r="H100" i="277"/>
  <c r="H96" i="277"/>
  <c r="H95" i="277"/>
  <c r="H94" i="277"/>
  <c r="C91" i="277"/>
  <c r="H89" i="277"/>
  <c r="H87" i="277"/>
  <c r="CA23" i="277"/>
  <c r="H79" i="278"/>
  <c r="H80" i="276"/>
  <c r="CA14" i="276"/>
  <c r="CA31" i="277"/>
  <c r="C95" i="277"/>
  <c r="D92" i="277"/>
  <c r="C90" i="277"/>
  <c r="C89" i="277"/>
  <c r="D86" i="277"/>
  <c r="D100" i="277"/>
  <c r="D99" i="277"/>
  <c r="D97" i="277"/>
  <c r="D96" i="277"/>
  <c r="D93" i="277"/>
  <c r="BG70" i="276"/>
  <c r="BD70" i="276"/>
  <c r="BE69" i="276"/>
  <c r="E83" i="276" s="1"/>
  <c r="BB69" i="276"/>
  <c r="C83" i="276" s="1"/>
  <c r="BG68" i="276"/>
  <c r="BD68" i="276"/>
  <c r="BE67" i="276"/>
  <c r="BB67" i="276"/>
  <c r="BT24" i="276" s="1"/>
  <c r="BE70" i="276"/>
  <c r="BB70" i="276"/>
  <c r="BG69" i="276"/>
  <c r="G83" i="276" s="1"/>
  <c r="BD69" i="276"/>
  <c r="D83" i="276" s="1"/>
  <c r="BE68" i="276"/>
  <c r="BB68" i="276"/>
  <c r="BT41" i="276" s="1"/>
  <c r="BG67" i="276"/>
  <c r="BD67" i="276"/>
  <c r="BJ78" i="277"/>
  <c r="BK78" i="277"/>
  <c r="BK81" i="282"/>
  <c r="BJ81" i="282"/>
  <c r="BJ79" i="276"/>
  <c r="BK79" i="276"/>
  <c r="BG70" i="278"/>
  <c r="BD70" i="278"/>
  <c r="BE69" i="278"/>
  <c r="E83" i="278" s="1"/>
  <c r="BB69" i="278"/>
  <c r="C83" i="278" s="1"/>
  <c r="BG68" i="278"/>
  <c r="BD68" i="278"/>
  <c r="BE67" i="278"/>
  <c r="BB67" i="278"/>
  <c r="BT24" i="278" s="1"/>
  <c r="BE70" i="278"/>
  <c r="BB70" i="278"/>
  <c r="BG69" i="278"/>
  <c r="G83" i="278" s="1"/>
  <c r="BD69" i="278"/>
  <c r="D83" i="278" s="1"/>
  <c r="H83" i="278" s="1"/>
  <c r="BE68" i="278"/>
  <c r="BB68" i="278"/>
  <c r="BT41" i="278" s="1"/>
  <c r="BG67" i="278"/>
  <c r="BD67" i="278"/>
  <c r="BL81" i="276"/>
  <c r="BJ81" i="276"/>
  <c r="BK79" i="279"/>
  <c r="BJ79" i="279"/>
  <c r="BK82" i="283"/>
  <c r="BL82" i="283"/>
  <c r="BJ82" i="283"/>
  <c r="BL80" i="284"/>
  <c r="BJ80" i="284"/>
  <c r="BJ80" i="278"/>
  <c r="BK80" i="278"/>
  <c r="CF19" i="281"/>
  <c r="CK23" i="281" s="1"/>
  <c r="BK78" i="276"/>
  <c r="BJ78" i="276"/>
  <c r="BL79" i="283"/>
  <c r="BJ79" i="283"/>
  <c r="BK79" i="283"/>
  <c r="BK81" i="283"/>
  <c r="BL81" i="283"/>
  <c r="BJ81" i="283"/>
  <c r="H100" i="276"/>
  <c r="H96" i="276"/>
  <c r="H95" i="276"/>
  <c r="H94" i="276"/>
  <c r="C91" i="276"/>
  <c r="H89" i="276"/>
  <c r="H87" i="276"/>
  <c r="C99" i="276"/>
  <c r="C98" i="276"/>
  <c r="H92" i="276"/>
  <c r="CA23" i="276"/>
  <c r="CA23" i="284"/>
  <c r="H100" i="284"/>
  <c r="H96" i="284"/>
  <c r="H95" i="284"/>
  <c r="H94" i="284"/>
  <c r="C91" i="284"/>
  <c r="H89" i="284"/>
  <c r="H87" i="284"/>
  <c r="C99" i="284"/>
  <c r="C98" i="284"/>
  <c r="H92" i="284"/>
  <c r="H100" i="278"/>
  <c r="H96" i="278"/>
  <c r="H95" i="278"/>
  <c r="H94" i="278"/>
  <c r="C91" i="278"/>
  <c r="H89" i="278"/>
  <c r="H87" i="278"/>
  <c r="C99" i="278"/>
  <c r="C98" i="278"/>
  <c r="H92" i="278"/>
  <c r="CA23" i="278"/>
  <c r="K90" i="279"/>
  <c r="BT16" i="279"/>
  <c r="C95" i="279"/>
  <c r="D92" i="279"/>
  <c r="C90" i="279"/>
  <c r="C89" i="279"/>
  <c r="D86" i="279"/>
  <c r="D100" i="279"/>
  <c r="D99" i="279"/>
  <c r="D97" i="279"/>
  <c r="D96" i="279"/>
  <c r="D93" i="279"/>
  <c r="CA31" i="279"/>
  <c r="K87" i="278"/>
  <c r="BT36" i="278"/>
  <c r="D95" i="278"/>
  <c r="D94" i="278"/>
  <c r="F92" i="278"/>
  <c r="D90" i="278"/>
  <c r="D89" i="278"/>
  <c r="D87" i="278"/>
  <c r="F86" i="278"/>
  <c r="F93" i="278"/>
  <c r="D91" i="278"/>
  <c r="D88" i="278"/>
  <c r="H78" i="278"/>
  <c r="H100" i="280"/>
  <c r="H96" i="280"/>
  <c r="H95" i="280"/>
  <c r="H94" i="280"/>
  <c r="C91" i="280"/>
  <c r="H89" i="280"/>
  <c r="H87" i="280"/>
  <c r="C99" i="280"/>
  <c r="C98" i="280"/>
  <c r="H92" i="280"/>
  <c r="CA23" i="280"/>
  <c r="H82" i="280"/>
  <c r="BB68" i="280"/>
  <c r="BT41" i="280" s="1"/>
  <c r="BD69" i="280"/>
  <c r="D83" i="280" s="1"/>
  <c r="BD68" i="280"/>
  <c r="BB69" i="280"/>
  <c r="C83" i="280" s="1"/>
  <c r="BB70" i="280"/>
  <c r="BD70" i="280"/>
  <c r="BE70" i="281"/>
  <c r="BB70" i="281"/>
  <c r="BG69" i="281"/>
  <c r="G83" i="281" s="1"/>
  <c r="BD69" i="281"/>
  <c r="D83" i="281" s="1"/>
  <c r="BE68" i="281"/>
  <c r="BB68" i="281"/>
  <c r="BT41" i="281" s="1"/>
  <c r="BG67" i="281"/>
  <c r="BD67" i="281"/>
  <c r="BG70" i="281"/>
  <c r="BD70" i="281"/>
  <c r="BE69" i="281"/>
  <c r="E83" i="281" s="1"/>
  <c r="BB69" i="281"/>
  <c r="C83" i="281" s="1"/>
  <c r="BG68" i="281"/>
  <c r="BD68" i="281"/>
  <c r="BE67" i="281"/>
  <c r="BB67" i="281"/>
  <c r="BT24" i="281" s="1"/>
  <c r="BG70" i="282"/>
  <c r="BD70" i="282"/>
  <c r="BE69" i="282"/>
  <c r="E83" i="282" s="1"/>
  <c r="BB69" i="282"/>
  <c r="C83" i="282" s="1"/>
  <c r="BG68" i="282"/>
  <c r="BD68" i="282"/>
  <c r="BE67" i="282"/>
  <c r="BB67" i="282"/>
  <c r="BT24" i="282" s="1"/>
  <c r="BE70" i="282"/>
  <c r="BB70" i="282"/>
  <c r="BG69" i="282"/>
  <c r="G83" i="282" s="1"/>
  <c r="BD69" i="282"/>
  <c r="D83" i="282" s="1"/>
  <c r="H83" i="282" s="1"/>
  <c r="BE68" i="282"/>
  <c r="BB68" i="282"/>
  <c r="BT41" i="282" s="1"/>
  <c r="BG67" i="282"/>
  <c r="BD67" i="282"/>
  <c r="BL82" i="277"/>
  <c r="BJ82" i="277"/>
  <c r="BJ80" i="276"/>
  <c r="BK80" i="276"/>
  <c r="CA14" i="282"/>
  <c r="K88" i="277"/>
  <c r="BT20" i="277"/>
  <c r="H79" i="277"/>
  <c r="F99" i="277"/>
  <c r="F98" i="277"/>
  <c r="F97" i="277"/>
  <c r="F96" i="277"/>
  <c r="F90" i="277"/>
  <c r="F89" i="277"/>
  <c r="F87" i="277"/>
  <c r="H86" i="277"/>
  <c r="F91" i="277"/>
  <c r="F88" i="277"/>
  <c r="BK81" i="284"/>
  <c r="BJ81" i="284"/>
  <c r="BK78" i="282"/>
  <c r="BJ78" i="282"/>
  <c r="BJ80" i="280"/>
  <c r="BK80" i="280"/>
  <c r="BK79" i="281"/>
  <c r="BL79" i="281"/>
  <c r="BJ79" i="281"/>
  <c r="D95" i="284"/>
  <c r="D94" i="284"/>
  <c r="F92" i="284"/>
  <c r="D90" i="284"/>
  <c r="D89" i="284"/>
  <c r="D87" i="284"/>
  <c r="F86" i="284"/>
  <c r="F93" i="284"/>
  <c r="D91" i="284"/>
  <c r="D88" i="284"/>
  <c r="D95" i="276"/>
  <c r="D94" i="276"/>
  <c r="F92" i="276"/>
  <c r="D90" i="276"/>
  <c r="D89" i="276"/>
  <c r="D87" i="276"/>
  <c r="F86" i="276"/>
  <c r="F93" i="276"/>
  <c r="D91" i="276"/>
  <c r="D88" i="276"/>
  <c r="CA31" i="280"/>
  <c r="H81" i="280"/>
  <c r="K90" i="280"/>
  <c r="BT16" i="280"/>
  <c r="D100" i="280"/>
  <c r="D99" i="280"/>
  <c r="D97" i="280"/>
  <c r="D96" i="280"/>
  <c r="D93" i="280"/>
  <c r="C95" i="280"/>
  <c r="D92" i="280"/>
  <c r="C90" i="280"/>
  <c r="C89" i="280"/>
  <c r="D86" i="280"/>
  <c r="CF19" i="282"/>
  <c r="CK23" i="282" s="1"/>
  <c r="CA23" i="279"/>
  <c r="H82" i="279"/>
  <c r="C99" i="279"/>
  <c r="C98" i="279"/>
  <c r="H92" i="279"/>
  <c r="H100" i="279"/>
  <c r="H96" i="279"/>
  <c r="H95" i="279"/>
  <c r="H94" i="279"/>
  <c r="C91" i="279"/>
  <c r="H89" i="279"/>
  <c r="H87" i="279"/>
  <c r="BG70" i="284"/>
  <c r="BD70" i="284"/>
  <c r="BE69" i="284"/>
  <c r="E83" i="284" s="1"/>
  <c r="BB69" i="284"/>
  <c r="C83" i="284" s="1"/>
  <c r="BG68" i="284"/>
  <c r="BD68" i="284"/>
  <c r="BE70" i="284"/>
  <c r="BB70" i="284"/>
  <c r="BG69" i="284"/>
  <c r="G83" i="284" s="1"/>
  <c r="BD69" i="284"/>
  <c r="D83" i="284" s="1"/>
  <c r="BE68" i="284"/>
  <c r="BB68" i="284"/>
  <c r="BT41" i="284" s="1"/>
  <c r="BG67" i="284"/>
  <c r="BD67" i="284"/>
  <c r="BE67" i="284"/>
  <c r="BB67" i="284"/>
  <c r="BT24" i="284" s="1"/>
  <c r="BK80" i="279"/>
  <c r="BJ80" i="279"/>
  <c r="BL78" i="281"/>
  <c r="BJ78" i="281"/>
  <c r="BK78" i="281"/>
  <c r="BK81" i="278"/>
  <c r="BJ81" i="278"/>
  <c r="BL79" i="280"/>
  <c r="BJ79" i="280"/>
  <c r="BL79" i="284"/>
  <c r="BJ79" i="284"/>
  <c r="BL80" i="283"/>
  <c r="BJ80" i="283"/>
  <c r="BK80" i="283"/>
  <c r="BK78" i="280"/>
  <c r="BJ78" i="280"/>
  <c r="BL81" i="281"/>
  <c r="BJ81" i="281"/>
  <c r="BK81" i="281"/>
  <c r="CA14" i="277"/>
  <c r="H80" i="277"/>
  <c r="H82" i="277"/>
  <c r="F91" i="278"/>
  <c r="F88" i="278"/>
  <c r="F99" i="278"/>
  <c r="F98" i="278"/>
  <c r="F97" i="278"/>
  <c r="F96" i="278"/>
  <c r="F90" i="278"/>
  <c r="F89" i="278"/>
  <c r="F87" i="278"/>
  <c r="H86" i="278"/>
  <c r="D98" i="276"/>
  <c r="C92" i="276"/>
  <c r="C88" i="276"/>
  <c r="C86" i="276"/>
  <c r="C100" i="276"/>
  <c r="C97" i="276"/>
  <c r="C96" i="276"/>
  <c r="C94" i="276"/>
  <c r="C93" i="276"/>
  <c r="C87" i="276"/>
  <c r="BJ80" i="282"/>
  <c r="BK80" i="282"/>
  <c r="H81" i="277"/>
  <c r="H78" i="277"/>
  <c r="K87" i="277"/>
  <c r="BT36" i="277"/>
  <c r="F93" i="277"/>
  <c r="D91" i="277"/>
  <c r="D88" i="277"/>
  <c r="D95" i="277"/>
  <c r="D94" i="277"/>
  <c r="F92" i="277"/>
  <c r="D90" i="277"/>
  <c r="D89" i="277"/>
  <c r="D87" i="277"/>
  <c r="F86" i="277"/>
  <c r="CA31" i="282"/>
  <c r="H81" i="282"/>
  <c r="J81" i="282" s="1"/>
  <c r="K90" i="282"/>
  <c r="BT16" i="282"/>
  <c r="D100" i="282"/>
  <c r="D99" i="282"/>
  <c r="D97" i="282"/>
  <c r="D96" i="282"/>
  <c r="D93" i="282"/>
  <c r="C95" i="282"/>
  <c r="D92" i="282"/>
  <c r="C90" i="282"/>
  <c r="C89" i="282"/>
  <c r="D86" i="282"/>
  <c r="F91" i="276"/>
  <c r="F88" i="276"/>
  <c r="F99" i="276"/>
  <c r="F98" i="276"/>
  <c r="F97" i="276"/>
  <c r="F96" i="276"/>
  <c r="F90" i="276"/>
  <c r="F89" i="276"/>
  <c r="F87" i="276"/>
  <c r="H86" i="276"/>
  <c r="K88" i="276"/>
  <c r="BT20" i="276"/>
  <c r="H79" i="276"/>
  <c r="CA31" i="276"/>
  <c r="H81" i="276"/>
  <c r="K90" i="276"/>
  <c r="BT16" i="276"/>
  <c r="D100" i="276"/>
  <c r="D99" i="276"/>
  <c r="D97" i="276"/>
  <c r="D96" i="276"/>
  <c r="D93" i="276"/>
  <c r="C95" i="276"/>
  <c r="D92" i="276"/>
  <c r="C90" i="276"/>
  <c r="C89" i="276"/>
  <c r="D86" i="276"/>
  <c r="K88" i="279"/>
  <c r="BT20" i="279"/>
  <c r="H79" i="279"/>
  <c r="F99" i="279"/>
  <c r="F98" i="279"/>
  <c r="F97" i="279"/>
  <c r="F96" i="279"/>
  <c r="F90" i="279"/>
  <c r="F89" i="279"/>
  <c r="F87" i="279"/>
  <c r="H86" i="279"/>
  <c r="F91" i="279"/>
  <c r="F88" i="279"/>
  <c r="CA23" i="283"/>
  <c r="H100" i="283"/>
  <c r="H96" i="283"/>
  <c r="H95" i="283"/>
  <c r="H94" i="283"/>
  <c r="C91" i="283"/>
  <c r="H89" i="283"/>
  <c r="H87" i="283"/>
  <c r="C99" i="283"/>
  <c r="C98" i="283"/>
  <c r="H92" i="283"/>
  <c r="H82" i="283"/>
  <c r="J82" i="283" s="1"/>
  <c r="H80" i="284"/>
  <c r="K89" i="284"/>
  <c r="BT28" i="284"/>
  <c r="CA14" i="284"/>
  <c r="D98" i="284"/>
  <c r="C92" i="284"/>
  <c r="C88" i="284"/>
  <c r="C86" i="284"/>
  <c r="C100" i="284"/>
  <c r="C97" i="284"/>
  <c r="C96" i="284"/>
  <c r="C94" i="284"/>
  <c r="C93" i="284"/>
  <c r="C87" i="284"/>
  <c r="K89" i="278"/>
  <c r="BT28" i="278"/>
  <c r="CA14" i="278"/>
  <c r="D98" i="278"/>
  <c r="C92" i="278"/>
  <c r="C88" i="278"/>
  <c r="C86" i="278"/>
  <c r="C100" i="278"/>
  <c r="C97" i="278"/>
  <c r="C96" i="278"/>
  <c r="C94" i="278"/>
  <c r="C93" i="278"/>
  <c r="C87" i="278"/>
  <c r="H80" i="278"/>
  <c r="J80" i="278" s="1"/>
  <c r="BG70" i="283"/>
  <c r="BD70" i="283"/>
  <c r="BE69" i="283"/>
  <c r="E83" i="283" s="1"/>
  <c r="BB69" i="283"/>
  <c r="C83" i="283" s="1"/>
  <c r="BG68" i="283"/>
  <c r="BD68" i="283"/>
  <c r="BE67" i="283"/>
  <c r="BB67" i="283"/>
  <c r="BT24" i="283" s="1"/>
  <c r="BE70" i="283"/>
  <c r="BB70" i="283"/>
  <c r="BG69" i="283"/>
  <c r="G83" i="283" s="1"/>
  <c r="BD69" i="283"/>
  <c r="D83" i="283" s="1"/>
  <c r="BE68" i="283"/>
  <c r="BB68" i="283"/>
  <c r="BT41" i="283" s="1"/>
  <c r="BG67" i="283"/>
  <c r="BD67" i="283"/>
  <c r="BK78" i="284"/>
  <c r="BJ78" i="284"/>
  <c r="K88" i="283"/>
  <c r="BT20" i="283"/>
  <c r="H79" i="283"/>
  <c r="J79" i="283" s="1"/>
  <c r="F91" i="283"/>
  <c r="F88" i="283"/>
  <c r="F99" i="283"/>
  <c r="F98" i="283"/>
  <c r="F97" i="283"/>
  <c r="F96" i="283"/>
  <c r="F90" i="283"/>
  <c r="F89" i="283"/>
  <c r="F87" i="283"/>
  <c r="H86" i="283"/>
  <c r="K90" i="283"/>
  <c r="BT16" i="283"/>
  <c r="D100" i="283"/>
  <c r="D99" i="283"/>
  <c r="D97" i="283"/>
  <c r="D96" i="283"/>
  <c r="D93" i="283"/>
  <c r="C95" i="283"/>
  <c r="D92" i="283"/>
  <c r="C90" i="283"/>
  <c r="C89" i="283"/>
  <c r="D86" i="283"/>
  <c r="CA31" i="283"/>
  <c r="H81" i="283"/>
  <c r="J81" i="283" s="1"/>
  <c r="BE70" i="277"/>
  <c r="BB70" i="277"/>
  <c r="BG69" i="277"/>
  <c r="G83" i="277" s="1"/>
  <c r="BD69" i="277"/>
  <c r="D83" i="277" s="1"/>
  <c r="BE68" i="277"/>
  <c r="BB68" i="277"/>
  <c r="BT41" i="277" s="1"/>
  <c r="BG67" i="277"/>
  <c r="BD67" i="277"/>
  <c r="BG70" i="277"/>
  <c r="BD70" i="277"/>
  <c r="BE69" i="277"/>
  <c r="E83" i="277" s="1"/>
  <c r="BB69" i="277"/>
  <c r="C83" i="277" s="1"/>
  <c r="BG68" i="277"/>
  <c r="BD68" i="277"/>
  <c r="BE67" i="277"/>
  <c r="BB67" i="277"/>
  <c r="BT24" i="277" s="1"/>
  <c r="BL82" i="276"/>
  <c r="BJ82" i="276"/>
  <c r="BL82" i="284"/>
  <c r="BJ82" i="284"/>
  <c r="BK82" i="278"/>
  <c r="BL82" i="278"/>
  <c r="BJ81" i="279"/>
  <c r="BK81" i="279"/>
  <c r="BK78" i="278"/>
  <c r="BJ78" i="278"/>
  <c r="BK82" i="280"/>
  <c r="BJ82" i="280"/>
  <c r="BE68" i="280"/>
  <c r="BG69" i="280"/>
  <c r="G83" i="280" s="1"/>
  <c r="BG68" i="280"/>
  <c r="BE69" i="280"/>
  <c r="E83" i="280" s="1"/>
  <c r="BE70" i="280"/>
  <c r="BG70" i="275"/>
  <c r="BD70" i="275"/>
  <c r="BE69" i="275"/>
  <c r="E83" i="275" s="1"/>
  <c r="BB69" i="275"/>
  <c r="C83" i="275" s="1"/>
  <c r="BG68" i="275"/>
  <c r="BD68" i="275"/>
  <c r="BE70" i="275"/>
  <c r="BB70" i="275"/>
  <c r="BG69" i="275"/>
  <c r="G83" i="275" s="1"/>
  <c r="BD69" i="275"/>
  <c r="D83" i="275" s="1"/>
  <c r="BE68" i="275"/>
  <c r="BB68" i="275"/>
  <c r="BT41" i="275" s="1"/>
  <c r="BG67" i="275"/>
  <c r="BD67" i="275"/>
  <c r="BE67" i="275"/>
  <c r="BB67" i="275"/>
  <c r="BT24" i="275" s="1"/>
  <c r="F93" i="273"/>
  <c r="D91" i="273"/>
  <c r="D88" i="273"/>
  <c r="D95" i="273"/>
  <c r="D94" i="273"/>
  <c r="F92" i="273"/>
  <c r="D90" i="273"/>
  <c r="D89" i="273"/>
  <c r="D87" i="273"/>
  <c r="F86" i="273"/>
  <c r="BJ80" i="270"/>
  <c r="BK80" i="270"/>
  <c r="K88" i="273"/>
  <c r="BT20" i="273"/>
  <c r="H79" i="273"/>
  <c r="J79" i="273" s="1"/>
  <c r="F99" i="273"/>
  <c r="F98" i="273"/>
  <c r="F97" i="273"/>
  <c r="F96" i="273"/>
  <c r="F90" i="273"/>
  <c r="F89" i="273"/>
  <c r="F87" i="273"/>
  <c r="H86" i="273"/>
  <c r="F91" i="273"/>
  <c r="F88" i="273"/>
  <c r="BL79" i="269"/>
  <c r="BJ79" i="269"/>
  <c r="BJ81" i="269"/>
  <c r="BK81" i="269"/>
  <c r="BK82" i="271"/>
  <c r="BJ82" i="271"/>
  <c r="CA23" i="269"/>
  <c r="H82" i="269"/>
  <c r="C99" i="269"/>
  <c r="C98" i="269"/>
  <c r="H92" i="269"/>
  <c r="H100" i="269"/>
  <c r="H96" i="269"/>
  <c r="H95" i="269"/>
  <c r="H94" i="269"/>
  <c r="C91" i="269"/>
  <c r="H89" i="269"/>
  <c r="H87" i="269"/>
  <c r="BK83" i="268"/>
  <c r="BJ83" i="268"/>
  <c r="BK80" i="267"/>
  <c r="BJ80" i="267"/>
  <c r="BK79" i="274"/>
  <c r="BJ79" i="274"/>
  <c r="BK81" i="268"/>
  <c r="BJ81" i="268"/>
  <c r="CF19" i="274"/>
  <c r="CK23" i="274" s="1"/>
  <c r="BK80" i="274"/>
  <c r="BJ80" i="274"/>
  <c r="BK82" i="275"/>
  <c r="BJ82" i="275"/>
  <c r="BK79" i="267"/>
  <c r="BJ79" i="267"/>
  <c r="BK80" i="269"/>
  <c r="BJ80" i="269"/>
  <c r="BJ79" i="271"/>
  <c r="BK79" i="271"/>
  <c r="BK82" i="272"/>
  <c r="BJ82" i="272"/>
  <c r="BL78" i="273"/>
  <c r="BJ78" i="273"/>
  <c r="BK78" i="273"/>
  <c r="BK81" i="270"/>
  <c r="BJ81" i="270"/>
  <c r="D98" i="268"/>
  <c r="C92" i="268"/>
  <c r="C88" i="268"/>
  <c r="C86" i="268"/>
  <c r="C100" i="268"/>
  <c r="C97" i="268"/>
  <c r="C96" i="268"/>
  <c r="C94" i="268"/>
  <c r="C93" i="268"/>
  <c r="C87" i="268"/>
  <c r="D98" i="270"/>
  <c r="C92" i="270"/>
  <c r="C88" i="270"/>
  <c r="C86" i="270"/>
  <c r="C100" i="270"/>
  <c r="C97" i="270"/>
  <c r="C96" i="270"/>
  <c r="C94" i="270"/>
  <c r="C93" i="270"/>
  <c r="C87" i="270"/>
  <c r="K88" i="272"/>
  <c r="BT20" i="272"/>
  <c r="H79" i="272"/>
  <c r="F91" i="272"/>
  <c r="F88" i="272"/>
  <c r="F99" i="272"/>
  <c r="F98" i="272"/>
  <c r="F97" i="272"/>
  <c r="F96" i="272"/>
  <c r="F90" i="272"/>
  <c r="F89" i="272"/>
  <c r="F87" i="272"/>
  <c r="H86" i="272"/>
  <c r="K90" i="272"/>
  <c r="BT16" i="272"/>
  <c r="D100" i="272"/>
  <c r="D99" i="272"/>
  <c r="D97" i="272"/>
  <c r="D96" i="272"/>
  <c r="D93" i="272"/>
  <c r="C95" i="272"/>
  <c r="D92" i="272"/>
  <c r="C90" i="272"/>
  <c r="C89" i="272"/>
  <c r="D86" i="272"/>
  <c r="CA31" i="272"/>
  <c r="H81" i="272"/>
  <c r="CF34" i="273"/>
  <c r="F93" i="267"/>
  <c r="D91" i="267"/>
  <c r="D88" i="267"/>
  <c r="D95" i="267"/>
  <c r="D94" i="267"/>
  <c r="F92" i="267"/>
  <c r="D90" i="267"/>
  <c r="D89" i="267"/>
  <c r="D87" i="267"/>
  <c r="F86" i="267"/>
  <c r="BE70" i="266"/>
  <c r="BB70" i="266"/>
  <c r="BG69" i="266"/>
  <c r="G83" i="266" s="1"/>
  <c r="BD69" i="266"/>
  <c r="D83" i="266" s="1"/>
  <c r="BE68" i="266"/>
  <c r="BB68" i="266"/>
  <c r="BT41" i="266" s="1"/>
  <c r="BG67" i="266"/>
  <c r="BD67" i="266"/>
  <c r="BG70" i="266"/>
  <c r="BD70" i="266"/>
  <c r="BE69" i="266"/>
  <c r="E83" i="266" s="1"/>
  <c r="BB69" i="266"/>
  <c r="C83" i="266" s="1"/>
  <c r="BG68" i="266"/>
  <c r="BD68" i="266"/>
  <c r="BE67" i="266"/>
  <c r="BB67" i="266"/>
  <c r="BT24" i="266" s="1"/>
  <c r="BK80" i="273"/>
  <c r="BL80" i="273"/>
  <c r="BJ80" i="273"/>
  <c r="BJ82" i="266"/>
  <c r="BK82" i="266"/>
  <c r="BJ79" i="268"/>
  <c r="BK79" i="268"/>
  <c r="BJ79" i="270"/>
  <c r="BK79" i="270"/>
  <c r="BL81" i="275"/>
  <c r="BJ81" i="275"/>
  <c r="BK80" i="266"/>
  <c r="BJ80" i="266"/>
  <c r="BK79" i="266"/>
  <c r="BJ79" i="266"/>
  <c r="H78" i="271"/>
  <c r="K87" i="271"/>
  <c r="BT36" i="271"/>
  <c r="D95" i="271"/>
  <c r="D94" i="271"/>
  <c r="F92" i="271"/>
  <c r="D90" i="271"/>
  <c r="D89" i="271"/>
  <c r="D87" i="271"/>
  <c r="F86" i="271"/>
  <c r="F93" i="271"/>
  <c r="D91" i="271"/>
  <c r="D88" i="271"/>
  <c r="K87" i="275"/>
  <c r="BT36" i="275"/>
  <c r="D95" i="275"/>
  <c r="D94" i="275"/>
  <c r="F92" i="275"/>
  <c r="D90" i="275"/>
  <c r="D89" i="275"/>
  <c r="D87" i="275"/>
  <c r="F86" i="275"/>
  <c r="F93" i="275"/>
  <c r="D91" i="275"/>
  <c r="D88" i="275"/>
  <c r="H78" i="275"/>
  <c r="K90" i="271"/>
  <c r="BT16" i="271"/>
  <c r="D100" i="271"/>
  <c r="D99" i="271"/>
  <c r="D97" i="271"/>
  <c r="D96" i="271"/>
  <c r="D93" i="271"/>
  <c r="C95" i="271"/>
  <c r="D92" i="271"/>
  <c r="C90" i="271"/>
  <c r="C89" i="271"/>
  <c r="D86" i="271"/>
  <c r="CA31" i="271"/>
  <c r="H81" i="271"/>
  <c r="BK82" i="268"/>
  <c r="BJ82" i="268"/>
  <c r="BK82" i="270"/>
  <c r="BJ82" i="270"/>
  <c r="BJ78" i="272"/>
  <c r="BK78" i="272"/>
  <c r="BL82" i="273"/>
  <c r="BJ82" i="273"/>
  <c r="BK82" i="273"/>
  <c r="BL79" i="275"/>
  <c r="BJ79" i="275"/>
  <c r="BJ82" i="267"/>
  <c r="BK82" i="267"/>
  <c r="BJ80" i="275"/>
  <c r="BK80" i="275"/>
  <c r="BJ81" i="266"/>
  <c r="BK81" i="266"/>
  <c r="BJ81" i="267"/>
  <c r="BK81" i="267"/>
  <c r="BL83" i="273"/>
  <c r="BJ83" i="273"/>
  <c r="BK83" i="273"/>
  <c r="BL81" i="274"/>
  <c r="BJ81" i="274"/>
  <c r="BD68" i="274"/>
  <c r="BB69" i="274"/>
  <c r="C83" i="274" s="1"/>
  <c r="BD70" i="274"/>
  <c r="BB68" i="274"/>
  <c r="BT41" i="274" s="1"/>
  <c r="BD69" i="274"/>
  <c r="D83" i="274" s="1"/>
  <c r="BB70" i="274"/>
  <c r="BE70" i="269"/>
  <c r="BB70" i="269"/>
  <c r="BG69" i="269"/>
  <c r="G83" i="269" s="1"/>
  <c r="BD69" i="269"/>
  <c r="D83" i="269" s="1"/>
  <c r="BE68" i="269"/>
  <c r="BB68" i="269"/>
  <c r="BT41" i="269" s="1"/>
  <c r="BG67" i="269"/>
  <c r="BD67" i="269"/>
  <c r="BG70" i="269"/>
  <c r="BD70" i="269"/>
  <c r="BE69" i="269"/>
  <c r="E83" i="269" s="1"/>
  <c r="BB69" i="269"/>
  <c r="C83" i="269" s="1"/>
  <c r="BG68" i="269"/>
  <c r="BD68" i="269"/>
  <c r="BE67" i="269"/>
  <c r="BB67" i="269"/>
  <c r="BT24" i="269" s="1"/>
  <c r="BG70" i="270"/>
  <c r="BD70" i="270"/>
  <c r="BE69" i="270"/>
  <c r="E83" i="270" s="1"/>
  <c r="BB69" i="270"/>
  <c r="C83" i="270" s="1"/>
  <c r="BG68" i="270"/>
  <c r="BD68" i="270"/>
  <c r="BE67" i="270"/>
  <c r="BB67" i="270"/>
  <c r="BT24" i="270" s="1"/>
  <c r="BE70" i="270"/>
  <c r="BB70" i="270"/>
  <c r="BG69" i="270"/>
  <c r="G83" i="270" s="1"/>
  <c r="BD69" i="270"/>
  <c r="D83" i="270" s="1"/>
  <c r="BE68" i="270"/>
  <c r="BB68" i="270"/>
  <c r="BT41" i="270" s="1"/>
  <c r="BG67" i="270"/>
  <c r="BD67" i="270"/>
  <c r="H100" i="272"/>
  <c r="H96" i="272"/>
  <c r="H95" i="272"/>
  <c r="H94" i="272"/>
  <c r="C91" i="272"/>
  <c r="H89" i="272"/>
  <c r="H87" i="272"/>
  <c r="C99" i="272"/>
  <c r="C98" i="272"/>
  <c r="H92" i="272"/>
  <c r="CA23" i="272"/>
  <c r="BL80" i="268"/>
  <c r="BJ80" i="268"/>
  <c r="BK79" i="273"/>
  <c r="BL79" i="273"/>
  <c r="BJ79" i="273"/>
  <c r="BJ78" i="267"/>
  <c r="BK78" i="267"/>
  <c r="K88" i="269"/>
  <c r="BT20" i="269"/>
  <c r="F99" i="269"/>
  <c r="F98" i="269"/>
  <c r="F97" i="269"/>
  <c r="F96" i="269"/>
  <c r="F90" i="269"/>
  <c r="F89" i="269"/>
  <c r="F87" i="269"/>
  <c r="H86" i="269"/>
  <c r="F91" i="269"/>
  <c r="F88" i="269"/>
  <c r="K90" i="269"/>
  <c r="BT16" i="269"/>
  <c r="C95" i="269"/>
  <c r="D92" i="269"/>
  <c r="C90" i="269"/>
  <c r="C89" i="269"/>
  <c r="D86" i="269"/>
  <c r="D100" i="269"/>
  <c r="D99" i="269"/>
  <c r="D97" i="269"/>
  <c r="D96" i="269"/>
  <c r="D93" i="269"/>
  <c r="CA31" i="269"/>
  <c r="CA23" i="271"/>
  <c r="H100" i="271"/>
  <c r="H96" i="271"/>
  <c r="H95" i="271"/>
  <c r="H94" i="271"/>
  <c r="C91" i="271"/>
  <c r="H89" i="271"/>
  <c r="H87" i="271"/>
  <c r="C99" i="271"/>
  <c r="C98" i="271"/>
  <c r="H92" i="271"/>
  <c r="BJ82" i="269"/>
  <c r="BK82" i="269"/>
  <c r="H99" i="268"/>
  <c r="H98" i="268"/>
  <c r="H97" i="268"/>
  <c r="H93" i="268"/>
  <c r="H90" i="268"/>
  <c r="F100" i="268"/>
  <c r="F95" i="268"/>
  <c r="F94" i="268"/>
  <c r="H91" i="268"/>
  <c r="H88" i="268"/>
  <c r="K89" i="267"/>
  <c r="BT28" i="267"/>
  <c r="CA14" i="267"/>
  <c r="C100" i="267"/>
  <c r="C97" i="267"/>
  <c r="C96" i="267"/>
  <c r="C94" i="267"/>
  <c r="C93" i="267"/>
  <c r="C87" i="267"/>
  <c r="D98" i="267"/>
  <c r="C92" i="267"/>
  <c r="C88" i="267"/>
  <c r="C86" i="267"/>
  <c r="K88" i="274"/>
  <c r="BT20" i="274"/>
  <c r="F99" i="274"/>
  <c r="F98" i="274"/>
  <c r="F97" i="274"/>
  <c r="F96" i="274"/>
  <c r="F90" i="274"/>
  <c r="F89" i="274"/>
  <c r="F87" i="274"/>
  <c r="H86" i="274"/>
  <c r="F91" i="274"/>
  <c r="F88" i="274"/>
  <c r="BE70" i="272"/>
  <c r="BB70" i="272"/>
  <c r="BG69" i="272"/>
  <c r="G83" i="272" s="1"/>
  <c r="BD69" i="272"/>
  <c r="D83" i="272" s="1"/>
  <c r="BE68" i="272"/>
  <c r="BB68" i="272"/>
  <c r="BT41" i="272" s="1"/>
  <c r="BG67" i="272"/>
  <c r="BD67" i="272"/>
  <c r="BG70" i="272"/>
  <c r="BD70" i="272"/>
  <c r="BE69" i="272"/>
  <c r="E83" i="272" s="1"/>
  <c r="BB69" i="272"/>
  <c r="C83" i="272" s="1"/>
  <c r="BG68" i="272"/>
  <c r="BD68" i="272"/>
  <c r="BE67" i="272"/>
  <c r="BB67" i="272"/>
  <c r="BT24" i="272" s="1"/>
  <c r="CA31" i="268"/>
  <c r="K90" i="268"/>
  <c r="BT16" i="268"/>
  <c r="D100" i="268"/>
  <c r="D99" i="268"/>
  <c r="D97" i="268"/>
  <c r="D96" i="268"/>
  <c r="D93" i="268"/>
  <c r="C95" i="268"/>
  <c r="D92" i="268"/>
  <c r="C90" i="268"/>
  <c r="C89" i="268"/>
  <c r="D86" i="268"/>
  <c r="CA23" i="268"/>
  <c r="H100" i="268"/>
  <c r="H96" i="268"/>
  <c r="H95" i="268"/>
  <c r="H94" i="268"/>
  <c r="C91" i="268"/>
  <c r="H89" i="268"/>
  <c r="H87" i="268"/>
  <c r="C99" i="268"/>
  <c r="C98" i="268"/>
  <c r="H92" i="268"/>
  <c r="BG70" i="271"/>
  <c r="BE70" i="271"/>
  <c r="BB70" i="271"/>
  <c r="BG69" i="271"/>
  <c r="G83" i="271" s="1"/>
  <c r="BD69" i="271"/>
  <c r="D83" i="271" s="1"/>
  <c r="BE68" i="271"/>
  <c r="BB68" i="271"/>
  <c r="BT41" i="271" s="1"/>
  <c r="BG67" i="271"/>
  <c r="BD67" i="271"/>
  <c r="BD70" i="271"/>
  <c r="BE69" i="271"/>
  <c r="E83" i="271" s="1"/>
  <c r="BB69" i="271"/>
  <c r="C83" i="271" s="1"/>
  <c r="BG68" i="271"/>
  <c r="BD68" i="271"/>
  <c r="BE67" i="271"/>
  <c r="BB67" i="271"/>
  <c r="BT24" i="271" s="1"/>
  <c r="CA23" i="270"/>
  <c r="H100" i="270"/>
  <c r="H96" i="270"/>
  <c r="H95" i="270"/>
  <c r="H94" i="270"/>
  <c r="C91" i="270"/>
  <c r="H89" i="270"/>
  <c r="H87" i="270"/>
  <c r="C99" i="270"/>
  <c r="C98" i="270"/>
  <c r="H92" i="270"/>
  <c r="K89" i="274"/>
  <c r="BT28" i="274"/>
  <c r="CA14" i="274"/>
  <c r="C100" i="274"/>
  <c r="C97" i="274"/>
  <c r="C96" i="274"/>
  <c r="C94" i="274"/>
  <c r="C93" i="274"/>
  <c r="C87" i="274"/>
  <c r="D98" i="274"/>
  <c r="C92" i="274"/>
  <c r="C88" i="274"/>
  <c r="C86" i="274"/>
  <c r="CA23" i="275"/>
  <c r="H100" i="275"/>
  <c r="H96" i="275"/>
  <c r="H95" i="275"/>
  <c r="H94" i="275"/>
  <c r="C91" i="275"/>
  <c r="H89" i="275"/>
  <c r="H87" i="275"/>
  <c r="C99" i="275"/>
  <c r="C98" i="275"/>
  <c r="H92" i="275"/>
  <c r="F99" i="267"/>
  <c r="F98" i="267"/>
  <c r="F97" i="267"/>
  <c r="F96" i="267"/>
  <c r="F90" i="267"/>
  <c r="F89" i="267"/>
  <c r="F87" i="267"/>
  <c r="H86" i="267"/>
  <c r="F91" i="267"/>
  <c r="F88" i="267"/>
  <c r="K88" i="267"/>
  <c r="BT20" i="267"/>
  <c r="K89" i="269"/>
  <c r="BT28" i="269"/>
  <c r="CA14" i="269"/>
  <c r="C100" i="269"/>
  <c r="C97" i="269"/>
  <c r="C96" i="269"/>
  <c r="C94" i="269"/>
  <c r="C93" i="269"/>
  <c r="C87" i="269"/>
  <c r="D98" i="269"/>
  <c r="C92" i="269"/>
  <c r="C88" i="269"/>
  <c r="C86" i="269"/>
  <c r="K88" i="271"/>
  <c r="BT20" i="271"/>
  <c r="F91" i="271"/>
  <c r="F88" i="271"/>
  <c r="F99" i="271"/>
  <c r="F98" i="271"/>
  <c r="F97" i="271"/>
  <c r="F96" i="271"/>
  <c r="F90" i="271"/>
  <c r="F89" i="271"/>
  <c r="F87" i="271"/>
  <c r="H86" i="271"/>
  <c r="CA31" i="270"/>
  <c r="K90" i="270"/>
  <c r="BT16" i="270"/>
  <c r="D100" i="270"/>
  <c r="D99" i="270"/>
  <c r="D97" i="270"/>
  <c r="D96" i="270"/>
  <c r="D93" i="270"/>
  <c r="C95" i="270"/>
  <c r="D92" i="270"/>
  <c r="C90" i="270"/>
  <c r="C89" i="270"/>
  <c r="D86" i="270"/>
  <c r="H80" i="268"/>
  <c r="J80" i="268" s="1"/>
  <c r="CA14" i="268"/>
  <c r="H80" i="270"/>
  <c r="CA14" i="270"/>
  <c r="BK79" i="272"/>
  <c r="BJ79" i="272"/>
  <c r="BJ81" i="272"/>
  <c r="BK81" i="272"/>
  <c r="H78" i="267"/>
  <c r="K89" i="273"/>
  <c r="BT28" i="273"/>
  <c r="CA14" i="273"/>
  <c r="C100" i="273"/>
  <c r="C97" i="273"/>
  <c r="C96" i="273"/>
  <c r="C94" i="273"/>
  <c r="C93" i="273"/>
  <c r="C87" i="273"/>
  <c r="D98" i="273"/>
  <c r="C92" i="273"/>
  <c r="C88" i="273"/>
  <c r="C86" i="273"/>
  <c r="CA23" i="266"/>
  <c r="C99" i="266"/>
  <c r="C98" i="266"/>
  <c r="H92" i="266"/>
  <c r="H100" i="266"/>
  <c r="H96" i="266"/>
  <c r="H95" i="266"/>
  <c r="H94" i="266"/>
  <c r="C91" i="266"/>
  <c r="H89" i="266"/>
  <c r="H87" i="266"/>
  <c r="F91" i="268"/>
  <c r="F88" i="268"/>
  <c r="F99" i="268"/>
  <c r="F98" i="268"/>
  <c r="F97" i="268"/>
  <c r="F96" i="268"/>
  <c r="F90" i="268"/>
  <c r="F89" i="268"/>
  <c r="F87" i="268"/>
  <c r="H86" i="268"/>
  <c r="K88" i="268"/>
  <c r="BT20" i="268"/>
  <c r="F91" i="270"/>
  <c r="F88" i="270"/>
  <c r="F99" i="270"/>
  <c r="F98" i="270"/>
  <c r="F97" i="270"/>
  <c r="F96" i="270"/>
  <c r="F90" i="270"/>
  <c r="F89" i="270"/>
  <c r="F87" i="270"/>
  <c r="H86" i="270"/>
  <c r="K88" i="270"/>
  <c r="BT20" i="270"/>
  <c r="K90" i="275"/>
  <c r="BT16" i="275"/>
  <c r="D100" i="275"/>
  <c r="D99" i="275"/>
  <c r="D97" i="275"/>
  <c r="D96" i="275"/>
  <c r="D93" i="275"/>
  <c r="C95" i="275"/>
  <c r="D92" i="275"/>
  <c r="C90" i="275"/>
  <c r="C89" i="275"/>
  <c r="D86" i="275"/>
  <c r="CA31" i="275"/>
  <c r="K89" i="266"/>
  <c r="BT28" i="266"/>
  <c r="CA14" i="266"/>
  <c r="C100" i="266"/>
  <c r="C97" i="266"/>
  <c r="C96" i="266"/>
  <c r="C94" i="266"/>
  <c r="C93" i="266"/>
  <c r="C87" i="266"/>
  <c r="D98" i="266"/>
  <c r="C92" i="266"/>
  <c r="C88" i="266"/>
  <c r="C86" i="266"/>
  <c r="K88" i="266"/>
  <c r="BT20" i="266"/>
  <c r="F99" i="266"/>
  <c r="F98" i="266"/>
  <c r="F97" i="266"/>
  <c r="F96" i="266"/>
  <c r="F90" i="266"/>
  <c r="F89" i="266"/>
  <c r="F87" i="266"/>
  <c r="H86" i="266"/>
  <c r="F91" i="266"/>
  <c r="F88" i="266"/>
  <c r="BE70" i="267"/>
  <c r="BB70" i="267"/>
  <c r="BG69" i="267"/>
  <c r="G83" i="267" s="1"/>
  <c r="BD69" i="267"/>
  <c r="D83" i="267" s="1"/>
  <c r="BE68" i="267"/>
  <c r="BB68" i="267"/>
  <c r="BT41" i="267" s="1"/>
  <c r="BG67" i="267"/>
  <c r="BD67" i="267"/>
  <c r="BG70" i="267"/>
  <c r="BD70" i="267"/>
  <c r="BE69" i="267"/>
  <c r="E83" i="267" s="1"/>
  <c r="BB69" i="267"/>
  <c r="C83" i="267" s="1"/>
  <c r="BG68" i="267"/>
  <c r="BD68" i="267"/>
  <c r="BE67" i="267"/>
  <c r="BB67" i="267"/>
  <c r="BT24" i="267" s="1"/>
  <c r="BK78" i="271"/>
  <c r="BJ78" i="271"/>
  <c r="BK78" i="275"/>
  <c r="BL78" i="275"/>
  <c r="BK81" i="271"/>
  <c r="BJ81" i="271"/>
  <c r="K87" i="272"/>
  <c r="BT36" i="272"/>
  <c r="D95" i="272"/>
  <c r="D94" i="272"/>
  <c r="F92" i="272"/>
  <c r="D90" i="272"/>
  <c r="D89" i="272"/>
  <c r="D87" i="272"/>
  <c r="F86" i="272"/>
  <c r="F93" i="272"/>
  <c r="D91" i="272"/>
  <c r="D88" i="272"/>
  <c r="CA23" i="273"/>
  <c r="C99" i="273"/>
  <c r="C98" i="273"/>
  <c r="H92" i="273"/>
  <c r="H100" i="273"/>
  <c r="H96" i="273"/>
  <c r="H95" i="273"/>
  <c r="H94" i="273"/>
  <c r="C91" i="273"/>
  <c r="H89" i="273"/>
  <c r="H87" i="273"/>
  <c r="K88" i="275"/>
  <c r="BT20" i="275"/>
  <c r="F91" i="275"/>
  <c r="F88" i="275"/>
  <c r="F99" i="275"/>
  <c r="F98" i="275"/>
  <c r="F97" i="275"/>
  <c r="F96" i="275"/>
  <c r="F90" i="275"/>
  <c r="F89" i="275"/>
  <c r="F87" i="275"/>
  <c r="H86" i="275"/>
  <c r="CA23" i="267"/>
  <c r="C99" i="267"/>
  <c r="C98" i="267"/>
  <c r="H92" i="267"/>
  <c r="H100" i="267"/>
  <c r="H96" i="267"/>
  <c r="H95" i="267"/>
  <c r="H94" i="267"/>
  <c r="C91" i="267"/>
  <c r="H89" i="267"/>
  <c r="H87" i="267"/>
  <c r="K89" i="275"/>
  <c r="BT28" i="275"/>
  <c r="CA14" i="275"/>
  <c r="D98" i="275"/>
  <c r="C92" i="275"/>
  <c r="C88" i="275"/>
  <c r="C86" i="275"/>
  <c r="C100" i="275"/>
  <c r="C97" i="275"/>
  <c r="C96" i="275"/>
  <c r="C94" i="275"/>
  <c r="C93" i="275"/>
  <c r="C87" i="275"/>
  <c r="K90" i="266"/>
  <c r="BT16" i="266"/>
  <c r="C95" i="266"/>
  <c r="D92" i="266"/>
  <c r="C90" i="266"/>
  <c r="C89" i="266"/>
  <c r="D86" i="266"/>
  <c r="D100" i="266"/>
  <c r="D99" i="266"/>
  <c r="D97" i="266"/>
  <c r="D96" i="266"/>
  <c r="D93" i="266"/>
  <c r="CA31" i="266"/>
  <c r="K90" i="267"/>
  <c r="BT16" i="267"/>
  <c r="C95" i="267"/>
  <c r="D92" i="267"/>
  <c r="C90" i="267"/>
  <c r="C89" i="267"/>
  <c r="D86" i="267"/>
  <c r="D100" i="267"/>
  <c r="D99" i="267"/>
  <c r="D97" i="267"/>
  <c r="D96" i="267"/>
  <c r="D93" i="267"/>
  <c r="CA31" i="267"/>
  <c r="H81" i="267"/>
  <c r="F100" i="273"/>
  <c r="F95" i="273"/>
  <c r="F94" i="273"/>
  <c r="H91" i="273"/>
  <c r="H88" i="273"/>
  <c r="H99" i="273"/>
  <c r="H98" i="273"/>
  <c r="H97" i="273"/>
  <c r="H93" i="273"/>
  <c r="H90" i="273"/>
  <c r="CA39" i="273"/>
  <c r="H83" i="273"/>
  <c r="J83" i="273" s="1"/>
  <c r="BA83" i="273" s="1"/>
  <c r="K90" i="274"/>
  <c r="BT16" i="274"/>
  <c r="C95" i="274"/>
  <c r="D92" i="274"/>
  <c r="C90" i="274"/>
  <c r="C89" i="274"/>
  <c r="D86" i="274"/>
  <c r="D100" i="274"/>
  <c r="D99" i="274"/>
  <c r="D97" i="274"/>
  <c r="D96" i="274"/>
  <c r="D93" i="274"/>
  <c r="CA31" i="274"/>
  <c r="H81" i="274"/>
  <c r="BG68" i="274"/>
  <c r="BE69" i="274"/>
  <c r="E83" i="274" s="1"/>
  <c r="BG70" i="274"/>
  <c r="BE68" i="274"/>
  <c r="BG69" i="274"/>
  <c r="G83" i="274" s="1"/>
  <c r="BJ80" i="265"/>
  <c r="BK80" i="265"/>
  <c r="BE70" i="265"/>
  <c r="BB70" i="265"/>
  <c r="BG69" i="265"/>
  <c r="G83" i="265" s="1"/>
  <c r="BD69" i="265"/>
  <c r="D83" i="265" s="1"/>
  <c r="BE68" i="265"/>
  <c r="BB68" i="265"/>
  <c r="BT41" i="265" s="1"/>
  <c r="BG70" i="265"/>
  <c r="BD70" i="265"/>
  <c r="BE69" i="265"/>
  <c r="E83" i="265" s="1"/>
  <c r="BB69" i="265"/>
  <c r="C83" i="265" s="1"/>
  <c r="BG68" i="265"/>
  <c r="BD68" i="265"/>
  <c r="BG67" i="265"/>
  <c r="BD67" i="265"/>
  <c r="BE67" i="265"/>
  <c r="BB67" i="265"/>
  <c r="BT24" i="265" s="1"/>
  <c r="CA23" i="265" s="1"/>
  <c r="BJ78" i="265"/>
  <c r="H82" i="265"/>
  <c r="H100" i="265"/>
  <c r="H96" i="265"/>
  <c r="H95" i="265"/>
  <c r="H94" i="265"/>
  <c r="C91" i="265"/>
  <c r="H89" i="265"/>
  <c r="H87" i="265"/>
  <c r="C99" i="265"/>
  <c r="C98" i="265"/>
  <c r="H92" i="265"/>
  <c r="K88" i="265"/>
  <c r="BT20" i="265"/>
  <c r="F91" i="265"/>
  <c r="F88" i="265"/>
  <c r="F99" i="265"/>
  <c r="F98" i="265"/>
  <c r="F97" i="265"/>
  <c r="F96" i="265"/>
  <c r="F90" i="265"/>
  <c r="F89" i="265"/>
  <c r="F87" i="265"/>
  <c r="H86" i="265"/>
  <c r="H79" i="265"/>
  <c r="K89" i="265"/>
  <c r="BT28" i="265"/>
  <c r="CA14" i="265"/>
  <c r="D98" i="265"/>
  <c r="C92" i="265"/>
  <c r="C88" i="265"/>
  <c r="C86" i="265"/>
  <c r="C100" i="265"/>
  <c r="C97" i="265"/>
  <c r="C96" i="265"/>
  <c r="C94" i="265"/>
  <c r="C93" i="265"/>
  <c r="C87" i="265"/>
  <c r="H80" i="265"/>
  <c r="K87" i="265"/>
  <c r="BT36" i="265"/>
  <c r="D95" i="265"/>
  <c r="D94" i="265"/>
  <c r="F92" i="265"/>
  <c r="D90" i="265"/>
  <c r="D89" i="265"/>
  <c r="D87" i="265"/>
  <c r="F86" i="265"/>
  <c r="F93" i="265"/>
  <c r="D91" i="265"/>
  <c r="D88" i="265"/>
  <c r="BK82" i="265"/>
  <c r="BJ82" i="265"/>
  <c r="BJ79" i="265"/>
  <c r="BK79" i="265"/>
  <c r="BJ81" i="264"/>
  <c r="CA39" i="264"/>
  <c r="H99" i="264"/>
  <c r="H98" i="264"/>
  <c r="H97" i="264"/>
  <c r="H93" i="264"/>
  <c r="H90" i="264"/>
  <c r="F100" i="264"/>
  <c r="F95" i="264"/>
  <c r="F94" i="264"/>
  <c r="H91" i="264"/>
  <c r="H88" i="264"/>
  <c r="D98" i="264"/>
  <c r="C92" i="264"/>
  <c r="C88" i="264"/>
  <c r="C86" i="264"/>
  <c r="C100" i="264"/>
  <c r="C97" i="264"/>
  <c r="C96" i="264"/>
  <c r="C94" i="264"/>
  <c r="C93" i="264"/>
  <c r="C87" i="264"/>
  <c r="CA31" i="264"/>
  <c r="D100" i="264"/>
  <c r="D99" i="264"/>
  <c r="D97" i="264"/>
  <c r="D96" i="264"/>
  <c r="D93" i="264"/>
  <c r="C95" i="264"/>
  <c r="D92" i="264"/>
  <c r="C90" i="264"/>
  <c r="C89" i="264"/>
  <c r="D86" i="264"/>
  <c r="K87" i="264"/>
  <c r="BT36" i="264"/>
  <c r="D95" i="264"/>
  <c r="D94" i="264"/>
  <c r="F92" i="264"/>
  <c r="D90" i="264"/>
  <c r="D89" i="264"/>
  <c r="D87" i="264"/>
  <c r="F86" i="264"/>
  <c r="F93" i="264"/>
  <c r="D91" i="264"/>
  <c r="D88" i="264"/>
  <c r="H78" i="264"/>
  <c r="K88" i="264"/>
  <c r="BT20" i="264"/>
  <c r="F91" i="264"/>
  <c r="F88" i="264"/>
  <c r="F99" i="264"/>
  <c r="F98" i="264"/>
  <c r="F97" i="264"/>
  <c r="F96" i="264"/>
  <c r="F90" i="264"/>
  <c r="F89" i="264"/>
  <c r="F87" i="264"/>
  <c r="H86" i="264"/>
  <c r="H79" i="264"/>
  <c r="CA23" i="264"/>
  <c r="H100" i="264"/>
  <c r="H96" i="264"/>
  <c r="H95" i="264"/>
  <c r="H94" i="264"/>
  <c r="C91" i="264"/>
  <c r="H89" i="264"/>
  <c r="H87" i="264"/>
  <c r="C99" i="264"/>
  <c r="C98" i="264"/>
  <c r="H92" i="264"/>
  <c r="BJ80" i="264"/>
  <c r="BK80" i="264"/>
  <c r="BK83" i="264"/>
  <c r="BJ83" i="264"/>
  <c r="H80" i="264"/>
  <c r="CA14" i="264"/>
  <c r="H81" i="264"/>
  <c r="BK78" i="264"/>
  <c r="BJ78" i="264"/>
  <c r="BK79" i="264"/>
  <c r="BK82" i="264"/>
  <c r="BJ82" i="264"/>
  <c r="BE70" i="261"/>
  <c r="BB70" i="261"/>
  <c r="BG69" i="261"/>
  <c r="G83" i="261" s="1"/>
  <c r="BD69" i="261"/>
  <c r="D83" i="261" s="1"/>
  <c r="BE68" i="261"/>
  <c r="BB68" i="261"/>
  <c r="BT41" i="261" s="1"/>
  <c r="BG67" i="261"/>
  <c r="BD67" i="261"/>
  <c r="BG70" i="261"/>
  <c r="BD70" i="261"/>
  <c r="BE69" i="261"/>
  <c r="E83" i="261" s="1"/>
  <c r="BB69" i="261"/>
  <c r="C83" i="261" s="1"/>
  <c r="BG68" i="261"/>
  <c r="BD68" i="261"/>
  <c r="BE67" i="261"/>
  <c r="BB67" i="261"/>
  <c r="BT24" i="261" s="1"/>
  <c r="BJ82" i="263"/>
  <c r="BJ80" i="260"/>
  <c r="BK80" i="260"/>
  <c r="K88" i="262"/>
  <c r="BT20" i="262"/>
  <c r="H79" i="262"/>
  <c r="F99" i="262"/>
  <c r="F98" i="262"/>
  <c r="F97" i="262"/>
  <c r="F96" i="262"/>
  <c r="F90" i="262"/>
  <c r="F89" i="262"/>
  <c r="F87" i="262"/>
  <c r="H86" i="262"/>
  <c r="F91" i="262"/>
  <c r="F88" i="262"/>
  <c r="K90" i="261"/>
  <c r="BT16" i="261"/>
  <c r="C95" i="261"/>
  <c r="D92" i="261"/>
  <c r="C90" i="261"/>
  <c r="C89" i="261"/>
  <c r="D86" i="261"/>
  <c r="D100" i="261"/>
  <c r="D99" i="261"/>
  <c r="D97" i="261"/>
  <c r="D96" i="261"/>
  <c r="D93" i="261"/>
  <c r="CA31" i="261"/>
  <c r="H81" i="261"/>
  <c r="C100" i="262"/>
  <c r="C97" i="262"/>
  <c r="C96" i="262"/>
  <c r="C94" i="262"/>
  <c r="C93" i="262"/>
  <c r="C87" i="262"/>
  <c r="D98" i="262"/>
  <c r="C92" i="262"/>
  <c r="C88" i="262"/>
  <c r="C86" i="262"/>
  <c r="BK83" i="260"/>
  <c r="BJ83" i="260"/>
  <c r="CA14" i="261"/>
  <c r="H100" i="260"/>
  <c r="H96" i="260"/>
  <c r="H95" i="260"/>
  <c r="H94" i="260"/>
  <c r="C91" i="260"/>
  <c r="H89" i="260"/>
  <c r="H87" i="260"/>
  <c r="C99" i="260"/>
  <c r="C98" i="260"/>
  <c r="H92" i="260"/>
  <c r="CA23" i="260"/>
  <c r="H82" i="260"/>
  <c r="F91" i="260"/>
  <c r="F88" i="260"/>
  <c r="F99" i="260"/>
  <c r="F98" i="260"/>
  <c r="F97" i="260"/>
  <c r="F96" i="260"/>
  <c r="F90" i="260"/>
  <c r="F89" i="260"/>
  <c r="F87" i="260"/>
  <c r="H86" i="260"/>
  <c r="K88" i="260"/>
  <c r="BT20" i="260"/>
  <c r="H79" i="260"/>
  <c r="H78" i="261"/>
  <c r="K87" i="261"/>
  <c r="BT36" i="261"/>
  <c r="F93" i="261"/>
  <c r="D91" i="261"/>
  <c r="D88" i="261"/>
  <c r="D95" i="261"/>
  <c r="D94" i="261"/>
  <c r="F92" i="261"/>
  <c r="D90" i="261"/>
  <c r="D89" i="261"/>
  <c r="D87" i="261"/>
  <c r="F86" i="261"/>
  <c r="BE70" i="263"/>
  <c r="BB70" i="263"/>
  <c r="BG69" i="263"/>
  <c r="G83" i="263" s="1"/>
  <c r="BD69" i="263"/>
  <c r="D83" i="263" s="1"/>
  <c r="BE68" i="263"/>
  <c r="BB68" i="263"/>
  <c r="BT41" i="263" s="1"/>
  <c r="BG70" i="263"/>
  <c r="BD70" i="263"/>
  <c r="BE69" i="263"/>
  <c r="E83" i="263" s="1"/>
  <c r="BB69" i="263"/>
  <c r="C83" i="263" s="1"/>
  <c r="BG68" i="263"/>
  <c r="BD68" i="263"/>
  <c r="BE67" i="263"/>
  <c r="BB67" i="263"/>
  <c r="BT24" i="263" s="1"/>
  <c r="BG67" i="263"/>
  <c r="BD67" i="263"/>
  <c r="BJ81" i="260"/>
  <c r="H80" i="260"/>
  <c r="CA14" i="260"/>
  <c r="BJ82" i="262"/>
  <c r="BJ81" i="263"/>
  <c r="BK80" i="261"/>
  <c r="BJ80" i="261"/>
  <c r="BJ83" i="262"/>
  <c r="D95" i="263"/>
  <c r="D94" i="263"/>
  <c r="F92" i="263"/>
  <c r="D90" i="263"/>
  <c r="D89" i="263"/>
  <c r="D87" i="263"/>
  <c r="F86" i="263"/>
  <c r="F93" i="263"/>
  <c r="D91" i="263"/>
  <c r="D88" i="263"/>
  <c r="K90" i="262"/>
  <c r="BT16" i="262"/>
  <c r="C95" i="262"/>
  <c r="D92" i="262"/>
  <c r="C90" i="262"/>
  <c r="C89" i="262"/>
  <c r="D86" i="262"/>
  <c r="D100" i="262"/>
  <c r="D99" i="262"/>
  <c r="D97" i="262"/>
  <c r="D96" i="262"/>
  <c r="D93" i="262"/>
  <c r="CA31" i="262"/>
  <c r="H81" i="262"/>
  <c r="K88" i="261"/>
  <c r="BT20" i="261"/>
  <c r="H79" i="261"/>
  <c r="F99" i="261"/>
  <c r="F98" i="261"/>
  <c r="F97" i="261"/>
  <c r="F96" i="261"/>
  <c r="F90" i="261"/>
  <c r="F89" i="261"/>
  <c r="F87" i="261"/>
  <c r="H86" i="261"/>
  <c r="F91" i="261"/>
  <c r="F88" i="261"/>
  <c r="H100" i="263"/>
  <c r="H96" i="263"/>
  <c r="H95" i="263"/>
  <c r="H94" i="263"/>
  <c r="C91" i="263"/>
  <c r="H89" i="263"/>
  <c r="H87" i="263"/>
  <c r="C99" i="263"/>
  <c r="C98" i="263"/>
  <c r="H92" i="263"/>
  <c r="CA23" i="263"/>
  <c r="BK79" i="262"/>
  <c r="C99" i="261"/>
  <c r="C98" i="261"/>
  <c r="H92" i="261"/>
  <c r="H100" i="261"/>
  <c r="H96" i="261"/>
  <c r="H95" i="261"/>
  <c r="H94" i="261"/>
  <c r="C91" i="261"/>
  <c r="H89" i="261"/>
  <c r="H87" i="261"/>
  <c r="CA23" i="261"/>
  <c r="CA14" i="262"/>
  <c r="CA39" i="260"/>
  <c r="H99" i="260"/>
  <c r="H98" i="260"/>
  <c r="H97" i="260"/>
  <c r="H93" i="260"/>
  <c r="H90" i="260"/>
  <c r="F100" i="260"/>
  <c r="F95" i="260"/>
  <c r="F94" i="260"/>
  <c r="H91" i="260"/>
  <c r="H88" i="260"/>
  <c r="C100" i="261"/>
  <c r="C97" i="261"/>
  <c r="C96" i="261"/>
  <c r="C94" i="261"/>
  <c r="C93" i="261"/>
  <c r="C87" i="261"/>
  <c r="D98" i="261"/>
  <c r="C92" i="261"/>
  <c r="C88" i="261"/>
  <c r="C86" i="261"/>
  <c r="BK82" i="260"/>
  <c r="BJ82" i="260"/>
  <c r="BJ78" i="263"/>
  <c r="BK78" i="263"/>
  <c r="F93" i="262"/>
  <c r="D91" i="262"/>
  <c r="D88" i="262"/>
  <c r="D95" i="262"/>
  <c r="D94" i="262"/>
  <c r="F92" i="262"/>
  <c r="D90" i="262"/>
  <c r="D89" i="262"/>
  <c r="D87" i="262"/>
  <c r="F86" i="262"/>
  <c r="BK79" i="260"/>
  <c r="BJ78" i="261"/>
  <c r="BK78" i="261"/>
  <c r="CA31" i="260"/>
  <c r="K90" i="260"/>
  <c r="BT16" i="260"/>
  <c r="D100" i="260"/>
  <c r="D99" i="260"/>
  <c r="D97" i="260"/>
  <c r="D96" i="260"/>
  <c r="D93" i="260"/>
  <c r="C95" i="260"/>
  <c r="D92" i="260"/>
  <c r="C90" i="260"/>
  <c r="C89" i="260"/>
  <c r="D86" i="260"/>
  <c r="D98" i="260"/>
  <c r="C92" i="260"/>
  <c r="C88" i="260"/>
  <c r="C86" i="260"/>
  <c r="C100" i="260"/>
  <c r="C97" i="260"/>
  <c r="C96" i="260"/>
  <c r="C94" i="260"/>
  <c r="C93" i="260"/>
  <c r="C87" i="260"/>
  <c r="CA23" i="262"/>
  <c r="C99" i="262"/>
  <c r="C98" i="262"/>
  <c r="H92" i="262"/>
  <c r="H100" i="262"/>
  <c r="H96" i="262"/>
  <c r="H95" i="262"/>
  <c r="H94" i="262"/>
  <c r="C91" i="262"/>
  <c r="H89" i="262"/>
  <c r="H87" i="262"/>
  <c r="K89" i="263"/>
  <c r="BT28" i="263"/>
  <c r="CA14" i="263"/>
  <c r="D98" i="263"/>
  <c r="C92" i="263"/>
  <c r="C88" i="263"/>
  <c r="C86" i="263"/>
  <c r="C100" i="263"/>
  <c r="C97" i="263"/>
  <c r="C96" i="263"/>
  <c r="C94" i="263"/>
  <c r="C93" i="263"/>
  <c r="C87" i="263"/>
  <c r="K90" i="263"/>
  <c r="BT16" i="263"/>
  <c r="CA31" i="263"/>
  <c r="D100" i="263"/>
  <c r="D99" i="263"/>
  <c r="D97" i="263"/>
  <c r="D96" i="263"/>
  <c r="D93" i="263"/>
  <c r="C95" i="263"/>
  <c r="D92" i="263"/>
  <c r="C90" i="263"/>
  <c r="C89" i="263"/>
  <c r="D86" i="263"/>
  <c r="BJ82" i="261"/>
  <c r="BJ80" i="262"/>
  <c r="F100" i="262"/>
  <c r="F95" i="262"/>
  <c r="F94" i="262"/>
  <c r="H91" i="262"/>
  <c r="H88" i="262"/>
  <c r="H99" i="262"/>
  <c r="H98" i="262"/>
  <c r="H97" i="262"/>
  <c r="H93" i="262"/>
  <c r="H90" i="262"/>
  <c r="CA39" i="262"/>
  <c r="H83" i="262"/>
  <c r="J83" i="262" s="1"/>
  <c r="H78" i="263"/>
  <c r="BJ78" i="262"/>
  <c r="BK78" i="262"/>
  <c r="BL81" i="262"/>
  <c r="BJ81" i="262"/>
  <c r="BK79" i="261"/>
  <c r="BJ80" i="259"/>
  <c r="BK80" i="259"/>
  <c r="BJ82" i="258"/>
  <c r="BK82" i="259"/>
  <c r="BJ82" i="259"/>
  <c r="BJ81" i="258"/>
  <c r="CA31" i="259"/>
  <c r="H81" i="259"/>
  <c r="BJ81" i="259"/>
  <c r="BK78" i="258"/>
  <c r="BG70" i="259"/>
  <c r="BD70" i="259"/>
  <c r="BE69" i="259"/>
  <c r="E83" i="259" s="1"/>
  <c r="BB69" i="259"/>
  <c r="C83" i="259" s="1"/>
  <c r="BG68" i="259"/>
  <c r="BD68" i="259"/>
  <c r="BE70" i="259"/>
  <c r="BB70" i="259"/>
  <c r="BG69" i="259"/>
  <c r="G83" i="259" s="1"/>
  <c r="BD69" i="259"/>
  <c r="D83" i="259" s="1"/>
  <c r="BE68" i="259"/>
  <c r="BB68" i="259"/>
  <c r="BT41" i="259" s="1"/>
  <c r="BE67" i="259"/>
  <c r="BB67" i="259"/>
  <c r="BT24" i="259" s="1"/>
  <c r="BG67" i="259"/>
  <c r="BD67" i="259"/>
  <c r="K89" i="259"/>
  <c r="BT28" i="259"/>
  <c r="CA14" i="259"/>
  <c r="D98" i="259"/>
  <c r="C92" i="259"/>
  <c r="C88" i="259"/>
  <c r="C86" i="259"/>
  <c r="C100" i="259"/>
  <c r="C97" i="259"/>
  <c r="C96" i="259"/>
  <c r="C94" i="259"/>
  <c r="C93" i="259"/>
  <c r="C87" i="259"/>
  <c r="H100" i="258"/>
  <c r="H96" i="258"/>
  <c r="H95" i="258"/>
  <c r="H94" i="258"/>
  <c r="C91" i="258"/>
  <c r="H89" i="258"/>
  <c r="H87" i="258"/>
  <c r="C99" i="258"/>
  <c r="C98" i="258"/>
  <c r="H92" i="258"/>
  <c r="H100" i="259"/>
  <c r="H96" i="259"/>
  <c r="H95" i="259"/>
  <c r="H94" i="259"/>
  <c r="C91" i="259"/>
  <c r="H89" i="259"/>
  <c r="H87" i="259"/>
  <c r="C99" i="259"/>
  <c r="C98" i="259"/>
  <c r="H92" i="259"/>
  <c r="CA23" i="259"/>
  <c r="K88" i="259"/>
  <c r="BT20" i="259"/>
  <c r="F91" i="259"/>
  <c r="F88" i="259"/>
  <c r="F99" i="259"/>
  <c r="F98" i="259"/>
  <c r="F97" i="259"/>
  <c r="F96" i="259"/>
  <c r="F90" i="259"/>
  <c r="F89" i="259"/>
  <c r="F87" i="259"/>
  <c r="H86" i="259"/>
  <c r="K90" i="258"/>
  <c r="BT16" i="258"/>
  <c r="D100" i="258"/>
  <c r="D99" i="258"/>
  <c r="D97" i="258"/>
  <c r="D96" i="258"/>
  <c r="D93" i="258"/>
  <c r="C95" i="258"/>
  <c r="D92" i="258"/>
  <c r="C90" i="258"/>
  <c r="C89" i="258"/>
  <c r="D86" i="258"/>
  <c r="CA31" i="258"/>
  <c r="K90" i="259"/>
  <c r="BT16" i="259"/>
  <c r="D100" i="259"/>
  <c r="D99" i="259"/>
  <c r="D97" i="259"/>
  <c r="D96" i="259"/>
  <c r="D93" i="259"/>
  <c r="C95" i="259"/>
  <c r="D92" i="259"/>
  <c r="C90" i="259"/>
  <c r="C89" i="259"/>
  <c r="D86" i="259"/>
  <c r="K87" i="258"/>
  <c r="BT36" i="258"/>
  <c r="D95" i="258"/>
  <c r="D94" i="258"/>
  <c r="F92" i="258"/>
  <c r="D90" i="258"/>
  <c r="D89" i="258"/>
  <c r="D87" i="258"/>
  <c r="F86" i="258"/>
  <c r="F93" i="258"/>
  <c r="D91" i="258"/>
  <c r="D88" i="258"/>
  <c r="BG70" i="258"/>
  <c r="BD70" i="258"/>
  <c r="BE69" i="258"/>
  <c r="E83" i="258" s="1"/>
  <c r="BB69" i="258"/>
  <c r="C83" i="258" s="1"/>
  <c r="BG68" i="258"/>
  <c r="BD68" i="258"/>
  <c r="BE67" i="258"/>
  <c r="BB67" i="258"/>
  <c r="BT24" i="258" s="1"/>
  <c r="CA23" i="258" s="1"/>
  <c r="BE70" i="258"/>
  <c r="BB70" i="258"/>
  <c r="BG69" i="258"/>
  <c r="G83" i="258" s="1"/>
  <c r="BD69" i="258"/>
  <c r="D83" i="258" s="1"/>
  <c r="BE68" i="258"/>
  <c r="BB68" i="258"/>
  <c r="BT41" i="258" s="1"/>
  <c r="BG67" i="258"/>
  <c r="BD67" i="258"/>
  <c r="K88" i="258"/>
  <c r="BT20" i="258"/>
  <c r="F91" i="258"/>
  <c r="F88" i="258"/>
  <c r="F99" i="258"/>
  <c r="F98" i="258"/>
  <c r="F97" i="258"/>
  <c r="F96" i="258"/>
  <c r="F90" i="258"/>
  <c r="F89" i="258"/>
  <c r="F87" i="258"/>
  <c r="H86" i="258"/>
  <c r="BJ81" i="257"/>
  <c r="BG70" i="257"/>
  <c r="BD70" i="257"/>
  <c r="BE69" i="257"/>
  <c r="E83" i="257" s="1"/>
  <c r="BB69" i="257"/>
  <c r="C83" i="257" s="1"/>
  <c r="BG68" i="257"/>
  <c r="BD68" i="257"/>
  <c r="BE70" i="257"/>
  <c r="BB70" i="257"/>
  <c r="BG69" i="257"/>
  <c r="G83" i="257" s="1"/>
  <c r="BD69" i="257"/>
  <c r="D83" i="257" s="1"/>
  <c r="BE68" i="257"/>
  <c r="BB68" i="257"/>
  <c r="BT41" i="257" s="1"/>
  <c r="BE67" i="257"/>
  <c r="BB67" i="257"/>
  <c r="BT24" i="257" s="1"/>
  <c r="BG67" i="257"/>
  <c r="BD67" i="257"/>
  <c r="BJ78" i="257"/>
  <c r="BK82" i="257"/>
  <c r="BJ82" i="257"/>
  <c r="BJ79" i="257"/>
  <c r="BK79" i="257"/>
  <c r="D100" i="257"/>
  <c r="D99" i="257"/>
  <c r="D97" i="257"/>
  <c r="D96" i="257"/>
  <c r="D93" i="257"/>
  <c r="C95" i="257"/>
  <c r="D92" i="257"/>
  <c r="C90" i="257"/>
  <c r="C89" i="257"/>
  <c r="D86" i="257"/>
  <c r="H81" i="257"/>
  <c r="K87" i="257"/>
  <c r="BT36" i="257"/>
  <c r="D95" i="257"/>
  <c r="D94" i="257"/>
  <c r="F92" i="257"/>
  <c r="D90" i="257"/>
  <c r="D89" i="257"/>
  <c r="D87" i="257"/>
  <c r="F86" i="257"/>
  <c r="F93" i="257"/>
  <c r="D91" i="257"/>
  <c r="D88" i="257"/>
  <c r="H100" i="257"/>
  <c r="H96" i="257"/>
  <c r="H95" i="257"/>
  <c r="H94" i="257"/>
  <c r="C91" i="257"/>
  <c r="H89" i="257"/>
  <c r="H87" i="257"/>
  <c r="C99" i="257"/>
  <c r="C98" i="257"/>
  <c r="H92" i="257"/>
  <c r="CA23" i="257"/>
  <c r="K88" i="257"/>
  <c r="BT20" i="257"/>
  <c r="F91" i="257"/>
  <c r="F88" i="257"/>
  <c r="F99" i="257"/>
  <c r="F98" i="257"/>
  <c r="F97" i="257"/>
  <c r="F96" i="257"/>
  <c r="F90" i="257"/>
  <c r="F89" i="257"/>
  <c r="F87" i="257"/>
  <c r="H86" i="257"/>
  <c r="CA31" i="257"/>
  <c r="H100" i="250"/>
  <c r="H96" i="250"/>
  <c r="H95" i="250"/>
  <c r="H94" i="250"/>
  <c r="C91" i="250"/>
  <c r="H89" i="250"/>
  <c r="H87" i="250"/>
  <c r="H92" i="250"/>
  <c r="C99" i="250"/>
  <c r="C98" i="250"/>
  <c r="CA23" i="250"/>
  <c r="H82" i="250"/>
  <c r="CA31" i="250"/>
  <c r="BK83" i="250"/>
  <c r="BJ83" i="250"/>
  <c r="F91" i="250"/>
  <c r="F88" i="250"/>
  <c r="F99" i="250"/>
  <c r="F98" i="250"/>
  <c r="F97" i="250"/>
  <c r="F96" i="250"/>
  <c r="F90" i="250"/>
  <c r="F89" i="250"/>
  <c r="F87" i="250"/>
  <c r="H86" i="250"/>
  <c r="K88" i="250"/>
  <c r="BT20" i="250"/>
  <c r="H79" i="250"/>
  <c r="BK82" i="250"/>
  <c r="BJ82" i="250"/>
  <c r="J81" i="250"/>
  <c r="CA39" i="250"/>
  <c r="J83" i="250"/>
  <c r="H99" i="250"/>
  <c r="H98" i="250"/>
  <c r="H97" i="250"/>
  <c r="H93" i="250"/>
  <c r="H90" i="250"/>
  <c r="F100" i="250"/>
  <c r="F95" i="250"/>
  <c r="F94" i="250"/>
  <c r="H91" i="250"/>
  <c r="H88" i="250"/>
  <c r="J78" i="250"/>
  <c r="BL79" i="250"/>
  <c r="BK79" i="250"/>
  <c r="BP51" i="66"/>
  <c r="C40" i="66"/>
  <c r="BP40" i="66"/>
  <c r="BP62" i="66"/>
  <c r="AD12" i="1"/>
  <c r="AC13" i="1"/>
  <c r="AE12" i="1"/>
  <c r="AD13" i="1"/>
  <c r="AE14" i="1"/>
  <c r="AC14" i="1"/>
  <c r="AD14" i="1"/>
  <c r="AF15" i="1"/>
  <c r="AF12" i="1"/>
  <c r="AF14" i="1"/>
  <c r="AD15" i="1"/>
  <c r="AC15" i="1"/>
  <c r="BP18" i="66"/>
  <c r="AF13" i="1"/>
  <c r="AE13" i="1"/>
  <c r="AE15" i="1"/>
  <c r="AC12" i="1"/>
  <c r="BP73" i="66"/>
  <c r="C29" i="66"/>
  <c r="BP29" i="66"/>
  <c r="C62" i="1"/>
  <c r="AU12" i="1"/>
  <c r="AV14" i="1"/>
  <c r="AM14" i="1"/>
  <c r="AW15" i="1"/>
  <c r="AM15" i="1"/>
  <c r="AU14" i="1"/>
  <c r="AV13" i="1"/>
  <c r="AM13" i="1"/>
  <c r="AV12" i="1"/>
  <c r="AM12" i="1"/>
  <c r="AS67" i="1" l="1"/>
  <c r="AS26" i="1"/>
  <c r="J78" i="278"/>
  <c r="J83" i="278"/>
  <c r="J79" i="278"/>
  <c r="J82" i="278"/>
  <c r="J81" i="278"/>
  <c r="BT36" i="267"/>
  <c r="K87" i="267"/>
  <c r="K90" i="277"/>
  <c r="BT16" i="277"/>
  <c r="J81" i="268"/>
  <c r="J78" i="268"/>
  <c r="BA81" i="268" s="1"/>
  <c r="J79" i="268"/>
  <c r="J83" i="268"/>
  <c r="J82" i="268"/>
  <c r="BT36" i="285"/>
  <c r="K87" i="285"/>
  <c r="J83" i="286"/>
  <c r="J78" i="286"/>
  <c r="BA78" i="286" s="1"/>
  <c r="J79" i="286"/>
  <c r="J80" i="286"/>
  <c r="J81" i="286"/>
  <c r="J81" i="296"/>
  <c r="J82" i="296"/>
  <c r="J78" i="296"/>
  <c r="J83" i="296"/>
  <c r="J79" i="296"/>
  <c r="BA78" i="296" s="1"/>
  <c r="J81" i="298"/>
  <c r="J78" i="298"/>
  <c r="J83" i="298"/>
  <c r="J82" i="298"/>
  <c r="J80" i="298"/>
  <c r="J83" i="282"/>
  <c r="J78" i="282"/>
  <c r="J79" i="282"/>
  <c r="J80" i="282"/>
  <c r="AS45" i="1"/>
  <c r="AS23" i="1"/>
  <c r="AR72" i="1"/>
  <c r="C73" i="1" s="1"/>
  <c r="AS68" i="1"/>
  <c r="AS69" i="1"/>
  <c r="AS48" i="1"/>
  <c r="AS46" i="1"/>
  <c r="AS47" i="1"/>
  <c r="AS70" i="66"/>
  <c r="AR72" i="66"/>
  <c r="C73" i="66" s="1"/>
  <c r="AS67" i="66"/>
  <c r="AS68" i="66"/>
  <c r="AS69" i="66"/>
  <c r="AS46" i="66"/>
  <c r="AS47" i="66"/>
  <c r="AR50" i="66"/>
  <c r="C51" i="66" s="1"/>
  <c r="AS45" i="66"/>
  <c r="AS48" i="66"/>
  <c r="AS12" i="66"/>
  <c r="AS15" i="66"/>
  <c r="AR17" i="66"/>
  <c r="C18" i="66" s="1"/>
  <c r="AS35" i="1"/>
  <c r="AS36" i="1"/>
  <c r="AS34" i="1"/>
  <c r="AR39" i="1"/>
  <c r="C40" i="1" s="1"/>
  <c r="AS70" i="1"/>
  <c r="AS37" i="1"/>
  <c r="AG12" i="1"/>
  <c r="AN15" i="1" s="1"/>
  <c r="AG13" i="1"/>
  <c r="AO14" i="1" s="1"/>
  <c r="AG15" i="1"/>
  <c r="AQ12" i="1" s="1"/>
  <c r="AG14" i="1"/>
  <c r="AP13" i="1" s="1"/>
  <c r="BA81" i="298"/>
  <c r="BG81" i="298" s="1"/>
  <c r="AS58" i="66"/>
  <c r="AS56" i="66"/>
  <c r="AS57" i="66"/>
  <c r="AR61" i="66"/>
  <c r="C62" i="66" s="1"/>
  <c r="AS59" i="66"/>
  <c r="H83" i="275"/>
  <c r="J83" i="275" s="1"/>
  <c r="AO15" i="1"/>
  <c r="H83" i="304"/>
  <c r="J83" i="304" s="1"/>
  <c r="BA83" i="304" s="1"/>
  <c r="H83" i="257"/>
  <c r="J81" i="257" s="1"/>
  <c r="H83" i="258"/>
  <c r="H83" i="259"/>
  <c r="J83" i="259" s="1"/>
  <c r="J80" i="260"/>
  <c r="H83" i="267"/>
  <c r="J83" i="267" s="1"/>
  <c r="BA78" i="282"/>
  <c r="BG78" i="282" s="1"/>
  <c r="H83" i="284"/>
  <c r="J83" i="284" s="1"/>
  <c r="J81" i="264"/>
  <c r="BA83" i="290"/>
  <c r="J78" i="264"/>
  <c r="J82" i="264"/>
  <c r="J80" i="264"/>
  <c r="J79" i="264"/>
  <c r="J83" i="264"/>
  <c r="J81" i="262"/>
  <c r="J79" i="262"/>
  <c r="J78" i="262"/>
  <c r="J82" i="262"/>
  <c r="J80" i="262"/>
  <c r="J82" i="260"/>
  <c r="J78" i="260"/>
  <c r="J81" i="260"/>
  <c r="J79" i="260"/>
  <c r="J83" i="260"/>
  <c r="J81" i="259"/>
  <c r="J78" i="259"/>
  <c r="J79" i="259"/>
  <c r="J80" i="259"/>
  <c r="J83" i="257"/>
  <c r="J80" i="257"/>
  <c r="J82" i="257"/>
  <c r="J79" i="257"/>
  <c r="J78" i="257"/>
  <c r="BD81" i="298"/>
  <c r="BE81" i="298"/>
  <c r="BL83" i="300"/>
  <c r="BJ83" i="300"/>
  <c r="BK83" i="300"/>
  <c r="CF34" i="300"/>
  <c r="CF34" i="296"/>
  <c r="CF35" i="298"/>
  <c r="CK24" i="298" s="1"/>
  <c r="CQ23" i="298" s="1"/>
  <c r="BA81" i="295"/>
  <c r="BA78" i="295"/>
  <c r="BA83" i="295"/>
  <c r="BA82" i="295"/>
  <c r="BA80" i="295"/>
  <c r="BA79" i="295"/>
  <c r="CF35" i="299"/>
  <c r="CK24" i="299" s="1"/>
  <c r="CQ23" i="299" s="1"/>
  <c r="CF34" i="298"/>
  <c r="F100" i="297"/>
  <c r="F95" i="297"/>
  <c r="F94" i="297"/>
  <c r="H91" i="297"/>
  <c r="H88" i="297"/>
  <c r="H99" i="297"/>
  <c r="H98" i="297"/>
  <c r="H97" i="297"/>
  <c r="H93" i="297"/>
  <c r="H90" i="297"/>
  <c r="CA39" i="297"/>
  <c r="H83" i="297"/>
  <c r="J83" i="297" s="1"/>
  <c r="BA80" i="296"/>
  <c r="BA83" i="296"/>
  <c r="BA81" i="296"/>
  <c r="BK83" i="296"/>
  <c r="BJ83" i="296"/>
  <c r="BK83" i="295"/>
  <c r="BL83" i="295"/>
  <c r="BJ83" i="295"/>
  <c r="F100" i="300"/>
  <c r="F95" i="300"/>
  <c r="F94" i="300"/>
  <c r="H91" i="300"/>
  <c r="H88" i="300"/>
  <c r="H99" i="300"/>
  <c r="H98" i="300"/>
  <c r="H97" i="300"/>
  <c r="H93" i="300"/>
  <c r="H90" i="300"/>
  <c r="CA39" i="300"/>
  <c r="BK83" i="304"/>
  <c r="BL83" i="304"/>
  <c r="BJ83" i="304"/>
  <c r="CF19" i="298"/>
  <c r="CK23" i="298" s="1"/>
  <c r="F100" i="302"/>
  <c r="F95" i="302"/>
  <c r="F94" i="302"/>
  <c r="H91" i="302"/>
  <c r="H88" i="302"/>
  <c r="H99" i="302"/>
  <c r="H98" i="302"/>
  <c r="H97" i="302"/>
  <c r="H93" i="302"/>
  <c r="H90" i="302"/>
  <c r="CA39" i="302"/>
  <c r="H83" i="302"/>
  <c r="J83" i="302" s="1"/>
  <c r="BA82" i="302" s="1"/>
  <c r="BK83" i="303"/>
  <c r="BL83" i="303"/>
  <c r="BJ83" i="303"/>
  <c r="BA79" i="298"/>
  <c r="BA82" i="298"/>
  <c r="BA78" i="298"/>
  <c r="BA79" i="304"/>
  <c r="BA82" i="304"/>
  <c r="BA81" i="304"/>
  <c r="CA39" i="301"/>
  <c r="H83" i="301"/>
  <c r="J83" i="301" s="1"/>
  <c r="BA83" i="301" s="1"/>
  <c r="H99" i="301"/>
  <c r="H98" i="301"/>
  <c r="H97" i="301"/>
  <c r="H93" i="301"/>
  <c r="H90" i="301"/>
  <c r="F100" i="301"/>
  <c r="F95" i="301"/>
  <c r="F94" i="301"/>
  <c r="H91" i="301"/>
  <c r="H88" i="301"/>
  <c r="CF34" i="295"/>
  <c r="CF34" i="301"/>
  <c r="BA81" i="303"/>
  <c r="BA78" i="303"/>
  <c r="BA83" i="303"/>
  <c r="BA82" i="303"/>
  <c r="BA80" i="303"/>
  <c r="BA79" i="303"/>
  <c r="CF19" i="297"/>
  <c r="CK23" i="297" s="1"/>
  <c r="CF19" i="301"/>
  <c r="CK23" i="301" s="1"/>
  <c r="BJ83" i="297"/>
  <c r="BK83" i="297"/>
  <c r="CF34" i="299"/>
  <c r="BA82" i="299"/>
  <c r="BA79" i="299"/>
  <c r="BA78" i="299"/>
  <c r="BA83" i="299"/>
  <c r="BA80" i="299"/>
  <c r="BA81" i="299"/>
  <c r="CF19" i="296"/>
  <c r="CK23" i="296" s="1"/>
  <c r="BA79" i="296"/>
  <c r="BA82" i="296"/>
  <c r="CA39" i="296"/>
  <c r="H99" i="296"/>
  <c r="H98" i="296"/>
  <c r="H97" i="296"/>
  <c r="H93" i="296"/>
  <c r="H90" i="296"/>
  <c r="F100" i="296"/>
  <c r="F95" i="296"/>
  <c r="F94" i="296"/>
  <c r="H91" i="296"/>
  <c r="H88" i="296"/>
  <c r="CA39" i="295"/>
  <c r="H99" i="295"/>
  <c r="H98" i="295"/>
  <c r="H97" i="295"/>
  <c r="H93" i="295"/>
  <c r="H90" i="295"/>
  <c r="F100" i="295"/>
  <c r="F95" i="295"/>
  <c r="F94" i="295"/>
  <c r="H91" i="295"/>
  <c r="H88" i="295"/>
  <c r="H83" i="300"/>
  <c r="J83" i="300" s="1"/>
  <c r="BA83" i="300" s="1"/>
  <c r="H99" i="304"/>
  <c r="H98" i="304"/>
  <c r="H97" i="304"/>
  <c r="H93" i="304"/>
  <c r="H90" i="304"/>
  <c r="F100" i="304"/>
  <c r="F95" i="304"/>
  <c r="F94" i="304"/>
  <c r="H91" i="304"/>
  <c r="H88" i="304"/>
  <c r="CA39" i="304"/>
  <c r="CF19" i="295"/>
  <c r="CK23" i="295" s="1"/>
  <c r="BL83" i="302"/>
  <c r="BJ83" i="302"/>
  <c r="BK83" i="302"/>
  <c r="CA39" i="303"/>
  <c r="H99" i="303"/>
  <c r="H98" i="303"/>
  <c r="H97" i="303"/>
  <c r="H93" i="303"/>
  <c r="H90" i="303"/>
  <c r="F100" i="303"/>
  <c r="F95" i="303"/>
  <c r="F94" i="303"/>
  <c r="H91" i="303"/>
  <c r="H88" i="303"/>
  <c r="BA80" i="298"/>
  <c r="BA83" i="298"/>
  <c r="CF19" i="299"/>
  <c r="CK23" i="299" s="1"/>
  <c r="CF19" i="302"/>
  <c r="CK23" i="302" s="1"/>
  <c r="BA80" i="301"/>
  <c r="BA78" i="301"/>
  <c r="CF34" i="304"/>
  <c r="BA78" i="304"/>
  <c r="BA80" i="304"/>
  <c r="BK83" i="301"/>
  <c r="BL83" i="301"/>
  <c r="BJ83" i="301"/>
  <c r="BG83" i="290"/>
  <c r="BD83" i="290"/>
  <c r="BH83" i="290"/>
  <c r="BE83" i="290"/>
  <c r="BB83" i="290"/>
  <c r="BG78" i="293"/>
  <c r="BD78" i="293"/>
  <c r="BH78" i="293"/>
  <c r="BI78" i="293" s="1"/>
  <c r="BE78" i="293"/>
  <c r="BB78" i="293"/>
  <c r="BJ83" i="294"/>
  <c r="BK83" i="294"/>
  <c r="BK83" i="291"/>
  <c r="BL83" i="291"/>
  <c r="BJ83" i="291"/>
  <c r="BK83" i="285"/>
  <c r="BJ83" i="285"/>
  <c r="CF19" i="286"/>
  <c r="CK23" i="286" s="1"/>
  <c r="BL83" i="292"/>
  <c r="BJ83" i="292"/>
  <c r="BK83" i="292"/>
  <c r="CA39" i="293"/>
  <c r="H99" i="293"/>
  <c r="H98" i="293"/>
  <c r="H97" i="293"/>
  <c r="H93" i="293"/>
  <c r="H90" i="293"/>
  <c r="F100" i="293"/>
  <c r="F95" i="293"/>
  <c r="F94" i="293"/>
  <c r="H91" i="293"/>
  <c r="H88" i="293"/>
  <c r="CF19" i="291"/>
  <c r="CK23" i="291" s="1"/>
  <c r="BK83" i="288"/>
  <c r="BL83" i="288"/>
  <c r="BJ83" i="288"/>
  <c r="CA39" i="286"/>
  <c r="H99" i="286"/>
  <c r="H98" i="286"/>
  <c r="H97" i="286"/>
  <c r="H93" i="286"/>
  <c r="H90" i="286"/>
  <c r="F100" i="286"/>
  <c r="F95" i="286"/>
  <c r="F94" i="286"/>
  <c r="H91" i="286"/>
  <c r="H88" i="286"/>
  <c r="F100" i="289"/>
  <c r="F95" i="289"/>
  <c r="F94" i="289"/>
  <c r="H91" i="289"/>
  <c r="H88" i="289"/>
  <c r="H99" i="289"/>
  <c r="H98" i="289"/>
  <c r="H97" i="289"/>
  <c r="H93" i="289"/>
  <c r="H90" i="289"/>
  <c r="CA39" i="289"/>
  <c r="H83" i="289"/>
  <c r="J83" i="289" s="1"/>
  <c r="F100" i="287"/>
  <c r="F95" i="287"/>
  <c r="F94" i="287"/>
  <c r="H91" i="287"/>
  <c r="H88" i="287"/>
  <c r="H99" i="287"/>
  <c r="H98" i="287"/>
  <c r="H97" i="287"/>
  <c r="H93" i="287"/>
  <c r="H90" i="287"/>
  <c r="CA39" i="287"/>
  <c r="H83" i="287"/>
  <c r="J83" i="287" s="1"/>
  <c r="CA39" i="294"/>
  <c r="CF34" i="290"/>
  <c r="CF19" i="285"/>
  <c r="CK23" i="285" s="1"/>
  <c r="CF34" i="293"/>
  <c r="BA78" i="290"/>
  <c r="BA79" i="290"/>
  <c r="BA82" i="290"/>
  <c r="CF19" i="287"/>
  <c r="CK23" i="287" s="1"/>
  <c r="CF19" i="288"/>
  <c r="CK23" i="288" s="1"/>
  <c r="H83" i="292"/>
  <c r="J83" i="292" s="1"/>
  <c r="BA83" i="292" s="1"/>
  <c r="CF34" i="291"/>
  <c r="CF34" i="289"/>
  <c r="CF34" i="286"/>
  <c r="BA80" i="293"/>
  <c r="BA83" i="293"/>
  <c r="BA81" i="293"/>
  <c r="BL83" i="290"/>
  <c r="BJ83" i="290"/>
  <c r="BK83" i="290"/>
  <c r="BA80" i="286"/>
  <c r="BA83" i="286"/>
  <c r="BA81" i="286"/>
  <c r="CF34" i="294"/>
  <c r="BA79" i="292"/>
  <c r="CF19" i="289"/>
  <c r="CK23" i="289" s="1"/>
  <c r="CA39" i="291"/>
  <c r="H83" i="291"/>
  <c r="J83" i="291" s="1"/>
  <c r="BA81" i="291" s="1"/>
  <c r="H99" i="291"/>
  <c r="H98" i="291"/>
  <c r="H97" i="291"/>
  <c r="H93" i="291"/>
  <c r="H90" i="291"/>
  <c r="F100" i="291"/>
  <c r="F95" i="291"/>
  <c r="F94" i="291"/>
  <c r="H91" i="291"/>
  <c r="H88" i="291"/>
  <c r="CF19" i="290"/>
  <c r="CK23" i="290" s="1"/>
  <c r="CA39" i="285"/>
  <c r="H83" i="285"/>
  <c r="J83" i="285" s="1"/>
  <c r="H99" i="285"/>
  <c r="H98" i="285"/>
  <c r="H97" i="285"/>
  <c r="H93" i="285"/>
  <c r="H90" i="285"/>
  <c r="F100" i="285"/>
  <c r="F95" i="285"/>
  <c r="F94" i="285"/>
  <c r="H91" i="285"/>
  <c r="H88" i="285"/>
  <c r="CF34" i="292"/>
  <c r="CF19" i="294"/>
  <c r="CK23" i="294" s="1"/>
  <c r="BK83" i="293"/>
  <c r="BL83" i="293"/>
  <c r="BJ83" i="293"/>
  <c r="CA39" i="288"/>
  <c r="H83" i="288"/>
  <c r="J83" i="288" s="1"/>
  <c r="BA78" i="288" s="1"/>
  <c r="H99" i="288"/>
  <c r="H98" i="288"/>
  <c r="H97" i="288"/>
  <c r="H93" i="288"/>
  <c r="H90" i="288"/>
  <c r="F100" i="288"/>
  <c r="F95" i="288"/>
  <c r="F94" i="288"/>
  <c r="H91" i="288"/>
  <c r="H88" i="288"/>
  <c r="BK83" i="286"/>
  <c r="BJ83" i="286"/>
  <c r="BJ83" i="289"/>
  <c r="BK83" i="289"/>
  <c r="BJ83" i="287"/>
  <c r="BK83" i="287"/>
  <c r="CF19" i="293"/>
  <c r="CK23" i="293" s="1"/>
  <c r="F100" i="294"/>
  <c r="F95" i="294"/>
  <c r="F94" i="294"/>
  <c r="H91" i="294"/>
  <c r="H88" i="294"/>
  <c r="H99" i="294"/>
  <c r="H98" i="294"/>
  <c r="H97" i="294"/>
  <c r="H93" i="294"/>
  <c r="H90" i="294"/>
  <c r="H83" i="294"/>
  <c r="J83" i="294" s="1"/>
  <c r="CF34" i="287"/>
  <c r="BA81" i="290"/>
  <c r="BA80" i="290"/>
  <c r="CA39" i="292"/>
  <c r="F100" i="292"/>
  <c r="F95" i="292"/>
  <c r="F94" i="292"/>
  <c r="H91" i="292"/>
  <c r="H88" i="292"/>
  <c r="H99" i="292"/>
  <c r="H98" i="292"/>
  <c r="H97" i="292"/>
  <c r="H93" i="292"/>
  <c r="H90" i="292"/>
  <c r="CF34" i="288"/>
  <c r="BA79" i="293"/>
  <c r="BA82" i="293"/>
  <c r="CA39" i="290"/>
  <c r="F100" i="290"/>
  <c r="F95" i="290"/>
  <c r="F94" i="290"/>
  <c r="H91" i="290"/>
  <c r="H88" i="290"/>
  <c r="H99" i="290"/>
  <c r="H98" i="290"/>
  <c r="H97" i="290"/>
  <c r="H93" i="290"/>
  <c r="H90" i="290"/>
  <c r="BA79" i="286"/>
  <c r="BA82" i="286"/>
  <c r="BA81" i="292"/>
  <c r="BA80" i="292"/>
  <c r="BD78" i="282"/>
  <c r="BE78" i="282"/>
  <c r="BJ83" i="277"/>
  <c r="BK83" i="277"/>
  <c r="BK83" i="283"/>
  <c r="BL83" i="283"/>
  <c r="BJ83" i="283"/>
  <c r="CF34" i="276"/>
  <c r="CF34" i="282"/>
  <c r="CA39" i="284"/>
  <c r="H99" i="284"/>
  <c r="H98" i="284"/>
  <c r="H97" i="284"/>
  <c r="H93" i="284"/>
  <c r="H90" i="284"/>
  <c r="F100" i="284"/>
  <c r="F95" i="284"/>
  <c r="F94" i="284"/>
  <c r="H91" i="284"/>
  <c r="H88" i="284"/>
  <c r="CA39" i="282"/>
  <c r="H99" i="282"/>
  <c r="H98" i="282"/>
  <c r="H97" i="282"/>
  <c r="H93" i="282"/>
  <c r="H90" i="282"/>
  <c r="F100" i="282"/>
  <c r="F95" i="282"/>
  <c r="F94" i="282"/>
  <c r="H91" i="282"/>
  <c r="H88" i="282"/>
  <c r="F100" i="281"/>
  <c r="F95" i="281"/>
  <c r="F94" i="281"/>
  <c r="H91" i="281"/>
  <c r="H88" i="281"/>
  <c r="H99" i="281"/>
  <c r="H98" i="281"/>
  <c r="H97" i="281"/>
  <c r="H93" i="281"/>
  <c r="H90" i="281"/>
  <c r="CA39" i="281"/>
  <c r="H83" i="281"/>
  <c r="J83" i="281" s="1"/>
  <c r="H99" i="280"/>
  <c r="H98" i="280"/>
  <c r="H97" i="280"/>
  <c r="H93" i="280"/>
  <c r="H90" i="280"/>
  <c r="F100" i="280"/>
  <c r="F95" i="280"/>
  <c r="F94" i="280"/>
  <c r="H91" i="280"/>
  <c r="H88" i="280"/>
  <c r="H83" i="280"/>
  <c r="J83" i="280" s="1"/>
  <c r="CF19" i="280"/>
  <c r="CK23" i="280" s="1"/>
  <c r="BA81" i="278"/>
  <c r="BA78" i="278"/>
  <c r="BA83" i="278"/>
  <c r="BA82" i="278"/>
  <c r="BA80" i="278"/>
  <c r="BA79" i="278"/>
  <c r="CF34" i="279"/>
  <c r="CF19" i="284"/>
  <c r="CK23" i="284" s="1"/>
  <c r="BK83" i="278"/>
  <c r="BJ83" i="278"/>
  <c r="CA39" i="276"/>
  <c r="H83" i="276"/>
  <c r="J83" i="276" s="1"/>
  <c r="H99" i="276"/>
  <c r="H98" i="276"/>
  <c r="H97" i="276"/>
  <c r="H93" i="276"/>
  <c r="H90" i="276"/>
  <c r="F100" i="276"/>
  <c r="F95" i="276"/>
  <c r="F94" i="276"/>
  <c r="H91" i="276"/>
  <c r="H88" i="276"/>
  <c r="BA80" i="282"/>
  <c r="BA83" i="282"/>
  <c r="BA81" i="282"/>
  <c r="CF34" i="284"/>
  <c r="F100" i="279"/>
  <c r="F95" i="279"/>
  <c r="F94" i="279"/>
  <c r="H91" i="279"/>
  <c r="H88" i="279"/>
  <c r="H99" i="279"/>
  <c r="H98" i="279"/>
  <c r="H97" i="279"/>
  <c r="H93" i="279"/>
  <c r="H90" i="279"/>
  <c r="CA39" i="279"/>
  <c r="H83" i="279"/>
  <c r="J83" i="279" s="1"/>
  <c r="BK83" i="280"/>
  <c r="BJ83" i="280"/>
  <c r="F100" i="277"/>
  <c r="F95" i="277"/>
  <c r="F94" i="277"/>
  <c r="H91" i="277"/>
  <c r="H88" i="277"/>
  <c r="H99" i="277"/>
  <c r="H98" i="277"/>
  <c r="H97" i="277"/>
  <c r="H93" i="277"/>
  <c r="H90" i="277"/>
  <c r="CA39" i="277"/>
  <c r="H83" i="277"/>
  <c r="J83" i="277" s="1"/>
  <c r="CF34" i="283"/>
  <c r="CA39" i="283"/>
  <c r="H83" i="283"/>
  <c r="J83" i="283" s="1"/>
  <c r="BA81" i="283" s="1"/>
  <c r="H99" i="283"/>
  <c r="H98" i="283"/>
  <c r="H97" i="283"/>
  <c r="H93" i="283"/>
  <c r="H90" i="283"/>
  <c r="F100" i="283"/>
  <c r="F95" i="283"/>
  <c r="F94" i="283"/>
  <c r="H91" i="283"/>
  <c r="H88" i="283"/>
  <c r="CF19" i="283"/>
  <c r="CK23" i="283" s="1"/>
  <c r="BK83" i="284"/>
  <c r="BJ83" i="284"/>
  <c r="CF19" i="279"/>
  <c r="CK23" i="279" s="1"/>
  <c r="CF34" i="280"/>
  <c r="BK83" i="282"/>
  <c r="BJ83" i="282"/>
  <c r="BL83" i="281"/>
  <c r="BJ83" i="281"/>
  <c r="BK83" i="281"/>
  <c r="CA39" i="280"/>
  <c r="CF19" i="278"/>
  <c r="CK23" i="278" s="1"/>
  <c r="CF19" i="276"/>
  <c r="CK23" i="276" s="1"/>
  <c r="CA39" i="278"/>
  <c r="H99" i="278"/>
  <c r="H98" i="278"/>
  <c r="H97" i="278"/>
  <c r="H93" i="278"/>
  <c r="H90" i="278"/>
  <c r="F100" i="278"/>
  <c r="F95" i="278"/>
  <c r="F94" i="278"/>
  <c r="H91" i="278"/>
  <c r="H88" i="278"/>
  <c r="BK83" i="276"/>
  <c r="BJ83" i="276"/>
  <c r="CF34" i="277"/>
  <c r="CF19" i="277"/>
  <c r="CK23" i="277" s="1"/>
  <c r="CF34" i="281"/>
  <c r="CF34" i="278"/>
  <c r="BA79" i="282"/>
  <c r="BA82" i="282"/>
  <c r="BJ83" i="279"/>
  <c r="BK83" i="279"/>
  <c r="BG83" i="273"/>
  <c r="BD83" i="273"/>
  <c r="BH83" i="273"/>
  <c r="BE83" i="273"/>
  <c r="BB83" i="273"/>
  <c r="CF35" i="273"/>
  <c r="CK24" i="273" s="1"/>
  <c r="CQ23" i="273" s="1"/>
  <c r="CF34" i="266"/>
  <c r="CF19" i="267"/>
  <c r="CK23" i="267" s="1"/>
  <c r="CF19" i="273"/>
  <c r="CK23" i="273" s="1"/>
  <c r="F100" i="267"/>
  <c r="F95" i="267"/>
  <c r="F94" i="267"/>
  <c r="H91" i="267"/>
  <c r="H88" i="267"/>
  <c r="H99" i="267"/>
  <c r="H98" i="267"/>
  <c r="H97" i="267"/>
  <c r="H93" i="267"/>
  <c r="H90" i="267"/>
  <c r="CA39" i="267"/>
  <c r="CF34" i="275"/>
  <c r="CF19" i="266"/>
  <c r="CK23" i="266" s="1"/>
  <c r="BA83" i="268"/>
  <c r="BA78" i="268"/>
  <c r="BA79" i="268"/>
  <c r="CF19" i="275"/>
  <c r="CK23" i="275" s="1"/>
  <c r="CF19" i="270"/>
  <c r="CK23" i="270" s="1"/>
  <c r="H99" i="271"/>
  <c r="H98" i="271"/>
  <c r="H97" i="271"/>
  <c r="H93" i="271"/>
  <c r="H90" i="271"/>
  <c r="F100" i="271"/>
  <c r="F95" i="271"/>
  <c r="F94" i="271"/>
  <c r="H91" i="271"/>
  <c r="H88" i="271"/>
  <c r="CF34" i="268"/>
  <c r="BK83" i="272"/>
  <c r="BL83" i="272"/>
  <c r="CF19" i="271"/>
  <c r="CK23" i="271" s="1"/>
  <c r="BA78" i="273"/>
  <c r="BA79" i="273"/>
  <c r="BA82" i="273"/>
  <c r="CF19" i="272"/>
  <c r="CK23" i="272" s="1"/>
  <c r="BK83" i="270"/>
  <c r="BJ83" i="270"/>
  <c r="BJ83" i="269"/>
  <c r="BK83" i="269"/>
  <c r="H83" i="274"/>
  <c r="J83" i="274" s="1"/>
  <c r="CF34" i="271"/>
  <c r="BJ83" i="266"/>
  <c r="BK83" i="266"/>
  <c r="CF19" i="269"/>
  <c r="CK23" i="269" s="1"/>
  <c r="CA39" i="275"/>
  <c r="H99" i="275"/>
  <c r="H98" i="275"/>
  <c r="H97" i="275"/>
  <c r="H93" i="275"/>
  <c r="H90" i="275"/>
  <c r="F100" i="275"/>
  <c r="F95" i="275"/>
  <c r="F94" i="275"/>
  <c r="H91" i="275"/>
  <c r="H88" i="275"/>
  <c r="BJ83" i="274"/>
  <c r="BK83" i="274"/>
  <c r="CF34" i="274"/>
  <c r="CF34" i="267"/>
  <c r="BJ83" i="267"/>
  <c r="BK83" i="267"/>
  <c r="CF34" i="270"/>
  <c r="BK83" i="271"/>
  <c r="BJ83" i="271"/>
  <c r="CA39" i="271"/>
  <c r="H83" i="271"/>
  <c r="J83" i="271" s="1"/>
  <c r="CF19" i="268"/>
  <c r="CK23" i="268" s="1"/>
  <c r="H99" i="272"/>
  <c r="H98" i="272"/>
  <c r="H97" i="272"/>
  <c r="H93" i="272"/>
  <c r="H90" i="272"/>
  <c r="F100" i="272"/>
  <c r="F95" i="272"/>
  <c r="F94" i="272"/>
  <c r="H91" i="272"/>
  <c r="H88" i="272"/>
  <c r="CA39" i="272"/>
  <c r="H83" i="272"/>
  <c r="J83" i="272" s="1"/>
  <c r="CF35" i="268"/>
  <c r="CK24" i="268" s="1"/>
  <c r="CQ23" i="268" s="1"/>
  <c r="CF34" i="269"/>
  <c r="BA81" i="273"/>
  <c r="BA80" i="273"/>
  <c r="CA39" i="270"/>
  <c r="H83" i="270"/>
  <c r="J83" i="270" s="1"/>
  <c r="H99" i="270"/>
  <c r="H98" i="270"/>
  <c r="H97" i="270"/>
  <c r="H93" i="270"/>
  <c r="H90" i="270"/>
  <c r="F100" i="270"/>
  <c r="F95" i="270"/>
  <c r="F94" i="270"/>
  <c r="H91" i="270"/>
  <c r="H88" i="270"/>
  <c r="F100" i="269"/>
  <c r="F95" i="269"/>
  <c r="F94" i="269"/>
  <c r="H91" i="269"/>
  <c r="H88" i="269"/>
  <c r="H99" i="269"/>
  <c r="H98" i="269"/>
  <c r="H97" i="269"/>
  <c r="H93" i="269"/>
  <c r="H90" i="269"/>
  <c r="CA39" i="269"/>
  <c r="H83" i="269"/>
  <c r="J83" i="269" s="1"/>
  <c r="CA39" i="274"/>
  <c r="F100" i="274"/>
  <c r="F95" i="274"/>
  <c r="F94" i="274"/>
  <c r="H91" i="274"/>
  <c r="H88" i="274"/>
  <c r="H99" i="274"/>
  <c r="H98" i="274"/>
  <c r="H97" i="274"/>
  <c r="H93" i="274"/>
  <c r="H90" i="274"/>
  <c r="F100" i="266"/>
  <c r="F95" i="266"/>
  <c r="F94" i="266"/>
  <c r="H91" i="266"/>
  <c r="H88" i="266"/>
  <c r="H99" i="266"/>
  <c r="H98" i="266"/>
  <c r="H97" i="266"/>
  <c r="H93" i="266"/>
  <c r="H90" i="266"/>
  <c r="CA39" i="266"/>
  <c r="H83" i="266"/>
  <c r="J83" i="266" s="1"/>
  <c r="CF34" i="272"/>
  <c r="BL83" i="275"/>
  <c r="BJ83" i="275"/>
  <c r="BK83" i="265"/>
  <c r="BJ83" i="265"/>
  <c r="H99" i="265"/>
  <c r="H98" i="265"/>
  <c r="H97" i="265"/>
  <c r="H93" i="265"/>
  <c r="H90" i="265"/>
  <c r="F100" i="265"/>
  <c r="F95" i="265"/>
  <c r="F94" i="265"/>
  <c r="H91" i="265"/>
  <c r="H88" i="265"/>
  <c r="CA39" i="265"/>
  <c r="H83" i="265"/>
  <c r="J83" i="265" s="1"/>
  <c r="CF35" i="262"/>
  <c r="CF19" i="262"/>
  <c r="CF34" i="260"/>
  <c r="BA80" i="262"/>
  <c r="BA83" i="260"/>
  <c r="BJ83" i="263"/>
  <c r="F100" i="261"/>
  <c r="F95" i="261"/>
  <c r="F94" i="261"/>
  <c r="H91" i="261"/>
  <c r="H88" i="261"/>
  <c r="H99" i="261"/>
  <c r="H98" i="261"/>
  <c r="H97" i="261"/>
  <c r="H93" i="261"/>
  <c r="H90" i="261"/>
  <c r="CA39" i="261"/>
  <c r="H83" i="261"/>
  <c r="J83" i="261" s="1"/>
  <c r="BA78" i="262"/>
  <c r="CF35" i="260"/>
  <c r="H99" i="263"/>
  <c r="H98" i="263"/>
  <c r="H97" i="263"/>
  <c r="H93" i="263"/>
  <c r="H90" i="263"/>
  <c r="F100" i="263"/>
  <c r="F95" i="263"/>
  <c r="F94" i="263"/>
  <c r="H91" i="263"/>
  <c r="H88" i="263"/>
  <c r="CA39" i="263"/>
  <c r="H83" i="263"/>
  <c r="J83" i="263" s="1"/>
  <c r="CF19" i="260"/>
  <c r="BJ83" i="261"/>
  <c r="BK83" i="258"/>
  <c r="BJ83" i="258"/>
  <c r="CA39" i="259"/>
  <c r="H99" i="259"/>
  <c r="H98" i="259"/>
  <c r="H97" i="259"/>
  <c r="H93" i="259"/>
  <c r="H90" i="259"/>
  <c r="F100" i="259"/>
  <c r="F95" i="259"/>
  <c r="F94" i="259"/>
  <c r="H91" i="259"/>
  <c r="H88" i="259"/>
  <c r="CA39" i="258"/>
  <c r="H99" i="258"/>
  <c r="H98" i="258"/>
  <c r="H97" i="258"/>
  <c r="H93" i="258"/>
  <c r="H90" i="258"/>
  <c r="F100" i="258"/>
  <c r="F95" i="258"/>
  <c r="F94" i="258"/>
  <c r="H91" i="258"/>
  <c r="H88" i="258"/>
  <c r="BK83" i="259"/>
  <c r="BJ83" i="259"/>
  <c r="BK83" i="257"/>
  <c r="BJ83" i="257"/>
  <c r="CA39" i="257"/>
  <c r="H99" i="257"/>
  <c r="H98" i="257"/>
  <c r="H97" i="257"/>
  <c r="H93" i="257"/>
  <c r="H90" i="257"/>
  <c r="F100" i="257"/>
  <c r="F95" i="257"/>
  <c r="F94" i="257"/>
  <c r="H91" i="257"/>
  <c r="H88" i="257"/>
  <c r="J79" i="250"/>
  <c r="J80" i="250"/>
  <c r="J82" i="250"/>
  <c r="BP75" i="66"/>
  <c r="BX86" i="66" s="1"/>
  <c r="J79" i="267" l="1"/>
  <c r="J80" i="267"/>
  <c r="J82" i="267"/>
  <c r="J81" i="267"/>
  <c r="J78" i="267"/>
  <c r="J81" i="284"/>
  <c r="J82" i="284"/>
  <c r="J78" i="284"/>
  <c r="J79" i="284"/>
  <c r="J80" i="284"/>
  <c r="J78" i="271"/>
  <c r="J81" i="271"/>
  <c r="J82" i="271"/>
  <c r="J79" i="271"/>
  <c r="BA78" i="271" s="1"/>
  <c r="J80" i="271"/>
  <c r="J80" i="272"/>
  <c r="J81" i="272"/>
  <c r="J82" i="272"/>
  <c r="J79" i="272"/>
  <c r="J78" i="272"/>
  <c r="J82" i="277"/>
  <c r="J79" i="277"/>
  <c r="J78" i="277"/>
  <c r="J81" i="277"/>
  <c r="J80" i="277"/>
  <c r="J81" i="287"/>
  <c r="J78" i="287"/>
  <c r="J80" i="287"/>
  <c r="J82" i="287"/>
  <c r="J79" i="287"/>
  <c r="J80" i="269"/>
  <c r="J82" i="269"/>
  <c r="J79" i="269"/>
  <c r="J81" i="269"/>
  <c r="J78" i="269"/>
  <c r="BA82" i="269" s="1"/>
  <c r="BA82" i="268"/>
  <c r="BA80" i="268"/>
  <c r="BH80" i="268" s="1"/>
  <c r="BI80" i="268" s="1"/>
  <c r="J79" i="285"/>
  <c r="J82" i="285"/>
  <c r="J80" i="285"/>
  <c r="J81" i="285"/>
  <c r="BA80" i="285" s="1"/>
  <c r="J78" i="285"/>
  <c r="J81" i="275"/>
  <c r="J78" i="275"/>
  <c r="J82" i="275"/>
  <c r="J80" i="275"/>
  <c r="J79" i="275"/>
  <c r="BD78" i="286"/>
  <c r="BE78" i="286"/>
  <c r="BG78" i="286"/>
  <c r="BH78" i="286"/>
  <c r="BI78" i="286" s="1"/>
  <c r="BB78" i="286"/>
  <c r="J78" i="270"/>
  <c r="J81" i="270"/>
  <c r="J82" i="270"/>
  <c r="J80" i="270"/>
  <c r="J79" i="270"/>
  <c r="BA78" i="270" s="1"/>
  <c r="J81" i="294"/>
  <c r="J82" i="294"/>
  <c r="J79" i="294"/>
  <c r="J80" i="294"/>
  <c r="J78" i="294"/>
  <c r="BA80" i="294" s="1"/>
  <c r="J80" i="297"/>
  <c r="J81" i="297"/>
  <c r="J79" i="297"/>
  <c r="J82" i="297"/>
  <c r="J78" i="297"/>
  <c r="BG78" i="296"/>
  <c r="BH78" i="296"/>
  <c r="BI78" i="296" s="1"/>
  <c r="BB78" i="296"/>
  <c r="BD78" i="296"/>
  <c r="BE78" i="296"/>
  <c r="J81" i="279"/>
  <c r="J78" i="279"/>
  <c r="J80" i="279"/>
  <c r="J82" i="279"/>
  <c r="BA80" i="279" s="1"/>
  <c r="J79" i="279"/>
  <c r="BB81" i="298"/>
  <c r="BH81" i="298"/>
  <c r="BI81" i="298" s="1"/>
  <c r="J82" i="276"/>
  <c r="J79" i="276"/>
  <c r="J78" i="276"/>
  <c r="J80" i="276"/>
  <c r="J81" i="276"/>
  <c r="BA78" i="276" s="1"/>
  <c r="J79" i="289"/>
  <c r="J82" i="289"/>
  <c r="J78" i="289"/>
  <c r="J81" i="289"/>
  <c r="J80" i="289"/>
  <c r="J78" i="266"/>
  <c r="J81" i="266"/>
  <c r="J82" i="266"/>
  <c r="J80" i="266"/>
  <c r="J79" i="266"/>
  <c r="BB78" i="282"/>
  <c r="BH78" i="282"/>
  <c r="BI78" i="282" s="1"/>
  <c r="J82" i="274"/>
  <c r="J81" i="274"/>
  <c r="J78" i="274"/>
  <c r="BA80" i="274" s="1"/>
  <c r="J79" i="274"/>
  <c r="J80" i="274"/>
  <c r="J78" i="280"/>
  <c r="J81" i="280"/>
  <c r="J80" i="280"/>
  <c r="J82" i="280"/>
  <c r="J79" i="280"/>
  <c r="BA78" i="280" s="1"/>
  <c r="BA78" i="279"/>
  <c r="BA82" i="292"/>
  <c r="BA78" i="292"/>
  <c r="BA82" i="289"/>
  <c r="AH15" i="1"/>
  <c r="AN14" i="1"/>
  <c r="AO12" i="1"/>
  <c r="AO16" i="1" s="1"/>
  <c r="AR13" i="1" s="1"/>
  <c r="AH12" i="1"/>
  <c r="CK24" i="260"/>
  <c r="BA82" i="262"/>
  <c r="BA82" i="276"/>
  <c r="BA80" i="260"/>
  <c r="AN13" i="1"/>
  <c r="AH13" i="1"/>
  <c r="AG17" i="1"/>
  <c r="AH14" i="1"/>
  <c r="AQ13" i="1"/>
  <c r="AQ14" i="1"/>
  <c r="AP15" i="1"/>
  <c r="AP12" i="1"/>
  <c r="BA79" i="287"/>
  <c r="BA79" i="275"/>
  <c r="BA82" i="275"/>
  <c r="BE82" i="275" s="1"/>
  <c r="BA82" i="260"/>
  <c r="BA79" i="257"/>
  <c r="BA81" i="279"/>
  <c r="BA83" i="279"/>
  <c r="BA79" i="294"/>
  <c r="BA79" i="289"/>
  <c r="BH83" i="304"/>
  <c r="BB83" i="304"/>
  <c r="BD83" i="304"/>
  <c r="BE83" i="304"/>
  <c r="BG83" i="304"/>
  <c r="BA80" i="287"/>
  <c r="BA82" i="264"/>
  <c r="J82" i="259"/>
  <c r="BA81" i="259" s="1"/>
  <c r="J83" i="258"/>
  <c r="J81" i="258"/>
  <c r="J78" i="258"/>
  <c r="J80" i="258"/>
  <c r="J82" i="258"/>
  <c r="J79" i="258"/>
  <c r="BA81" i="250"/>
  <c r="BA83" i="287"/>
  <c r="BA81" i="287"/>
  <c r="BH81" i="287" s="1"/>
  <c r="BI81" i="287" s="1"/>
  <c r="BA81" i="264"/>
  <c r="BA79" i="264"/>
  <c r="BA83" i="264"/>
  <c r="BA78" i="264"/>
  <c r="BA80" i="264"/>
  <c r="J82" i="263"/>
  <c r="J80" i="263"/>
  <c r="J79" i="263"/>
  <c r="J81" i="263"/>
  <c r="J78" i="263"/>
  <c r="BA81" i="262"/>
  <c r="BA79" i="262"/>
  <c r="BA83" i="262"/>
  <c r="BD82" i="262"/>
  <c r="BE82" i="262"/>
  <c r="BG82" i="262"/>
  <c r="BH82" i="262"/>
  <c r="BB82" i="262"/>
  <c r="J82" i="261"/>
  <c r="J81" i="261"/>
  <c r="J79" i="261"/>
  <c r="J78" i="261"/>
  <c r="J80" i="261"/>
  <c r="BA81" i="260"/>
  <c r="BH81" i="260" s="1"/>
  <c r="BI81" i="260" s="1"/>
  <c r="BA78" i="260"/>
  <c r="BG81" i="260"/>
  <c r="BA79" i="260"/>
  <c r="BA79" i="259"/>
  <c r="BA82" i="257"/>
  <c r="BA83" i="257"/>
  <c r="BA78" i="257"/>
  <c r="BA80" i="257"/>
  <c r="BA81" i="257"/>
  <c r="J79" i="265"/>
  <c r="J82" i="265"/>
  <c r="J78" i="265"/>
  <c r="J81" i="265"/>
  <c r="BA78" i="265" s="1"/>
  <c r="J80" i="265"/>
  <c r="BG83" i="300"/>
  <c r="BD83" i="300"/>
  <c r="BH83" i="300"/>
  <c r="BE83" i="300"/>
  <c r="BB83" i="300"/>
  <c r="BG82" i="302"/>
  <c r="BD82" i="302"/>
  <c r="BH82" i="302"/>
  <c r="BE82" i="302"/>
  <c r="BB82" i="302"/>
  <c r="BH83" i="301"/>
  <c r="BE83" i="301"/>
  <c r="BB83" i="301"/>
  <c r="BG83" i="301"/>
  <c r="BD83" i="301"/>
  <c r="BH78" i="304"/>
  <c r="BI78" i="304" s="1"/>
  <c r="BE78" i="304"/>
  <c r="BB78" i="304"/>
  <c r="BG78" i="304"/>
  <c r="BD78" i="304"/>
  <c r="BG78" i="301"/>
  <c r="BD78" i="301"/>
  <c r="BH78" i="301"/>
  <c r="BI78" i="301" s="1"/>
  <c r="BE78" i="301"/>
  <c r="BB78" i="301"/>
  <c r="BH80" i="298"/>
  <c r="BI80" i="298" s="1"/>
  <c r="BE80" i="298"/>
  <c r="BB80" i="298"/>
  <c r="BG80" i="298"/>
  <c r="BD80" i="298"/>
  <c r="CF35" i="296"/>
  <c r="CK24" i="296" s="1"/>
  <c r="CQ23" i="296" s="1"/>
  <c r="BH82" i="296"/>
  <c r="BE82" i="296"/>
  <c r="BB82" i="296"/>
  <c r="BG82" i="296"/>
  <c r="BD82" i="296"/>
  <c r="BH81" i="299"/>
  <c r="BI81" i="299" s="1"/>
  <c r="BE81" i="299"/>
  <c r="BB81" i="299"/>
  <c r="BG81" i="299"/>
  <c r="BD81" i="299"/>
  <c r="BG83" i="299"/>
  <c r="BD83" i="299"/>
  <c r="BH83" i="299"/>
  <c r="BE83" i="299"/>
  <c r="BB83" i="299"/>
  <c r="BG79" i="299"/>
  <c r="BD79" i="299"/>
  <c r="BH79" i="299"/>
  <c r="BI79" i="299" s="1"/>
  <c r="BE79" i="299"/>
  <c r="BB79" i="299"/>
  <c r="BA78" i="300"/>
  <c r="BA79" i="300"/>
  <c r="BA82" i="300"/>
  <c r="BH80" i="303"/>
  <c r="BI80" i="303" s="1"/>
  <c r="BE80" i="303"/>
  <c r="BB80" i="303"/>
  <c r="BG80" i="303"/>
  <c r="BD80" i="303"/>
  <c r="BH83" i="303"/>
  <c r="BE83" i="303"/>
  <c r="BB83" i="303"/>
  <c r="BG83" i="303"/>
  <c r="BD83" i="303"/>
  <c r="BG81" i="303"/>
  <c r="BD81" i="303"/>
  <c r="BH81" i="303"/>
  <c r="BI81" i="303" s="1"/>
  <c r="BE81" i="303"/>
  <c r="BB81" i="303"/>
  <c r="BG81" i="304"/>
  <c r="BD81" i="304"/>
  <c r="BH81" i="304"/>
  <c r="BI81" i="304" s="1"/>
  <c r="BE81" i="304"/>
  <c r="BB81" i="304"/>
  <c r="BH79" i="304"/>
  <c r="BI79" i="304" s="1"/>
  <c r="BE79" i="304"/>
  <c r="BB79" i="304"/>
  <c r="BG79" i="304"/>
  <c r="BD79" i="304"/>
  <c r="BA82" i="301"/>
  <c r="BH82" i="298"/>
  <c r="BE82" i="298"/>
  <c r="BB82" i="298"/>
  <c r="BG82" i="298"/>
  <c r="BD82" i="298"/>
  <c r="CF35" i="302"/>
  <c r="CK24" i="302" s="1"/>
  <c r="CQ23" i="302" s="1"/>
  <c r="BG81" i="296"/>
  <c r="BD81" i="296"/>
  <c r="BH81" i="296"/>
  <c r="BI81" i="296" s="1"/>
  <c r="BE81" i="296"/>
  <c r="BB81" i="296"/>
  <c r="BH80" i="296"/>
  <c r="BI80" i="296" s="1"/>
  <c r="BE80" i="296"/>
  <c r="BB80" i="296"/>
  <c r="BG80" i="296"/>
  <c r="BD80" i="296"/>
  <c r="CF35" i="297"/>
  <c r="CK24" i="297" s="1"/>
  <c r="CQ23" i="297" s="1"/>
  <c r="BH79" i="295"/>
  <c r="BI79" i="295" s="1"/>
  <c r="BE79" i="295"/>
  <c r="BB79" i="295"/>
  <c r="BG79" i="295"/>
  <c r="BD79" i="295"/>
  <c r="BH82" i="295"/>
  <c r="BE82" i="295"/>
  <c r="BB82" i="295"/>
  <c r="BG82" i="295"/>
  <c r="BD82" i="295"/>
  <c r="BG78" i="295"/>
  <c r="BD78" i="295"/>
  <c r="BH78" i="295"/>
  <c r="BI78" i="295" s="1"/>
  <c r="BE78" i="295"/>
  <c r="BB78" i="295"/>
  <c r="BA81" i="302"/>
  <c r="BA83" i="302"/>
  <c r="BA79" i="302"/>
  <c r="BH80" i="304"/>
  <c r="BI80" i="304" s="1"/>
  <c r="BE80" i="304"/>
  <c r="BB80" i="304"/>
  <c r="BG80" i="304"/>
  <c r="BD80" i="304"/>
  <c r="BH80" i="301"/>
  <c r="BI80" i="301" s="1"/>
  <c r="BE80" i="301"/>
  <c r="BB80" i="301"/>
  <c r="BG80" i="301"/>
  <c r="BD80" i="301"/>
  <c r="BH83" i="298"/>
  <c r="BE83" i="298"/>
  <c r="BB83" i="298"/>
  <c r="BG83" i="298"/>
  <c r="BD83" i="298"/>
  <c r="CF35" i="303"/>
  <c r="CK24" i="303" s="1"/>
  <c r="CQ23" i="303" s="1"/>
  <c r="CF35" i="304"/>
  <c r="CK24" i="304" s="1"/>
  <c r="CQ23" i="304" s="1"/>
  <c r="CF35" i="295"/>
  <c r="CK24" i="295" s="1"/>
  <c r="CQ23" i="295" s="1"/>
  <c r="BH79" i="296"/>
  <c r="BI79" i="296" s="1"/>
  <c r="BH85" i="296" s="1"/>
  <c r="BE79" i="296"/>
  <c r="BB79" i="296"/>
  <c r="BG79" i="296"/>
  <c r="BD79" i="296"/>
  <c r="BG80" i="299"/>
  <c r="BD80" i="299"/>
  <c r="BH80" i="299"/>
  <c r="BI80" i="299" s="1"/>
  <c r="BE80" i="299"/>
  <c r="BB80" i="299"/>
  <c r="BH78" i="299"/>
  <c r="BI78" i="299" s="1"/>
  <c r="BE78" i="299"/>
  <c r="BB78" i="299"/>
  <c r="BG78" i="299"/>
  <c r="BD78" i="299"/>
  <c r="BG82" i="299"/>
  <c r="BD82" i="299"/>
  <c r="BH82" i="299"/>
  <c r="BE82" i="299"/>
  <c r="BB82" i="299"/>
  <c r="BA81" i="300"/>
  <c r="BA80" i="300"/>
  <c r="BH79" i="303"/>
  <c r="BI79" i="303" s="1"/>
  <c r="BE79" i="303"/>
  <c r="BB79" i="303"/>
  <c r="BG79" i="303"/>
  <c r="BD79" i="303"/>
  <c r="BH82" i="303"/>
  <c r="BE82" i="303"/>
  <c r="BB82" i="303"/>
  <c r="BG82" i="303"/>
  <c r="BD82" i="303"/>
  <c r="BG78" i="303"/>
  <c r="BD78" i="303"/>
  <c r="BH78" i="303"/>
  <c r="BI78" i="303" s="1"/>
  <c r="BH85" i="303" s="1"/>
  <c r="BE78" i="303"/>
  <c r="BB78" i="303"/>
  <c r="CF35" i="301"/>
  <c r="CK24" i="301" s="1"/>
  <c r="CQ23" i="301" s="1"/>
  <c r="BH82" i="304"/>
  <c r="BE82" i="304"/>
  <c r="BB82" i="304"/>
  <c r="BG82" i="304"/>
  <c r="BD82" i="304"/>
  <c r="BA81" i="301"/>
  <c r="BA79" i="301"/>
  <c r="BG78" i="298"/>
  <c r="BD78" i="298"/>
  <c r="BH78" i="298"/>
  <c r="BI78" i="298" s="1"/>
  <c r="BE78" i="298"/>
  <c r="BB78" i="298"/>
  <c r="BH79" i="298"/>
  <c r="BI79" i="298" s="1"/>
  <c r="BE79" i="298"/>
  <c r="BB79" i="298"/>
  <c r="BG79" i="298"/>
  <c r="BD79" i="298"/>
  <c r="CF35" i="300"/>
  <c r="CK24" i="300" s="1"/>
  <c r="CQ23" i="300" s="1"/>
  <c r="BH83" i="296"/>
  <c r="BE83" i="296"/>
  <c r="BB83" i="296"/>
  <c r="BG83" i="296"/>
  <c r="BD83" i="296"/>
  <c r="BH80" i="295"/>
  <c r="BI80" i="295" s="1"/>
  <c r="BE80" i="295"/>
  <c r="BB80" i="295"/>
  <c r="BG80" i="295"/>
  <c r="BD80" i="295"/>
  <c r="BH83" i="295"/>
  <c r="BE83" i="295"/>
  <c r="BB83" i="295"/>
  <c r="BG83" i="295"/>
  <c r="BD83" i="295"/>
  <c r="BG81" i="295"/>
  <c r="BD81" i="295"/>
  <c r="BH81" i="295"/>
  <c r="BI81" i="295" s="1"/>
  <c r="BE81" i="295"/>
  <c r="BB81" i="295"/>
  <c r="BA80" i="302"/>
  <c r="BA78" i="302"/>
  <c r="BG78" i="288"/>
  <c r="BD78" i="288"/>
  <c r="BH78" i="288"/>
  <c r="BI78" i="288" s="1"/>
  <c r="BE78" i="288"/>
  <c r="BB78" i="288"/>
  <c r="BG81" i="291"/>
  <c r="BD81" i="291"/>
  <c r="BH81" i="291"/>
  <c r="BI81" i="291" s="1"/>
  <c r="BE81" i="291"/>
  <c r="BB81" i="291"/>
  <c r="BG83" i="292"/>
  <c r="BD83" i="292"/>
  <c r="BH83" i="292"/>
  <c r="BE83" i="292"/>
  <c r="BB83" i="292"/>
  <c r="BG80" i="292"/>
  <c r="BD80" i="292"/>
  <c r="BH80" i="292"/>
  <c r="BI80" i="292" s="1"/>
  <c r="BE80" i="292"/>
  <c r="BB80" i="292"/>
  <c r="BH79" i="286"/>
  <c r="BI79" i="286" s="1"/>
  <c r="BE79" i="286"/>
  <c r="BB79" i="286"/>
  <c r="BG79" i="286"/>
  <c r="BD79" i="286"/>
  <c r="CF35" i="290"/>
  <c r="CK24" i="290" s="1"/>
  <c r="CQ23" i="290" s="1"/>
  <c r="BH82" i="293"/>
  <c r="BE82" i="293"/>
  <c r="BB82" i="293"/>
  <c r="BG82" i="293"/>
  <c r="BD82" i="293"/>
  <c r="CF35" i="292"/>
  <c r="CK24" i="292" s="1"/>
  <c r="CQ23" i="292" s="1"/>
  <c r="BG80" i="290"/>
  <c r="BD80" i="290"/>
  <c r="BH80" i="290"/>
  <c r="BI80" i="290" s="1"/>
  <c r="BE80" i="290"/>
  <c r="BB80" i="290"/>
  <c r="BA78" i="294"/>
  <c r="BA80" i="288"/>
  <c r="BA83" i="288"/>
  <c r="BA81" i="288"/>
  <c r="BG82" i="292"/>
  <c r="BD82" i="292"/>
  <c r="BH82" i="292"/>
  <c r="BE82" i="292"/>
  <c r="BB82" i="292"/>
  <c r="BH78" i="292"/>
  <c r="BI78" i="292" s="1"/>
  <c r="BE78" i="292"/>
  <c r="BB78" i="292"/>
  <c r="BG78" i="292"/>
  <c r="BD78" i="292"/>
  <c r="BH83" i="286"/>
  <c r="BE83" i="286"/>
  <c r="BB83" i="286"/>
  <c r="BG83" i="286"/>
  <c r="BD83" i="286"/>
  <c r="BH83" i="293"/>
  <c r="BE83" i="293"/>
  <c r="BB83" i="293"/>
  <c r="BG83" i="293"/>
  <c r="BD83" i="293"/>
  <c r="BG79" i="290"/>
  <c r="BD79" i="290"/>
  <c r="BH79" i="290"/>
  <c r="BI79" i="290" s="1"/>
  <c r="BE79" i="290"/>
  <c r="BB79" i="290"/>
  <c r="BG82" i="289"/>
  <c r="BD82" i="289"/>
  <c r="BH82" i="289"/>
  <c r="BE82" i="289"/>
  <c r="BB82" i="289"/>
  <c r="BG80" i="287"/>
  <c r="BD80" i="287"/>
  <c r="BH80" i="287"/>
  <c r="BI80" i="287" s="1"/>
  <c r="BE80" i="287"/>
  <c r="BB80" i="287"/>
  <c r="BA83" i="294"/>
  <c r="BA81" i="294"/>
  <c r="CF35" i="287"/>
  <c r="CK24" i="287" s="1"/>
  <c r="CQ23" i="287" s="1"/>
  <c r="CF35" i="289"/>
  <c r="CK24" i="289" s="1"/>
  <c r="CQ23" i="289" s="1"/>
  <c r="CF35" i="286"/>
  <c r="CK24" i="286" s="1"/>
  <c r="CQ23" i="286" s="1"/>
  <c r="BA79" i="291"/>
  <c r="BA82" i="291"/>
  <c r="BA78" i="291"/>
  <c r="BA83" i="285"/>
  <c r="BA82" i="294"/>
  <c r="BH81" i="292"/>
  <c r="BI81" i="292" s="1"/>
  <c r="BE81" i="292"/>
  <c r="BB81" i="292"/>
  <c r="BG81" i="292"/>
  <c r="BD81" i="292"/>
  <c r="BH82" i="286"/>
  <c r="BE82" i="286"/>
  <c r="BB82" i="286"/>
  <c r="BG82" i="286"/>
  <c r="BD82" i="286"/>
  <c r="BH79" i="293"/>
  <c r="BI79" i="293" s="1"/>
  <c r="BE79" i="293"/>
  <c r="BB79" i="293"/>
  <c r="BG79" i="293"/>
  <c r="BD79" i="293"/>
  <c r="BH81" i="290"/>
  <c r="BI81" i="290" s="1"/>
  <c r="BE81" i="290"/>
  <c r="BB81" i="290"/>
  <c r="BG81" i="290"/>
  <c r="BD81" i="290"/>
  <c r="BG79" i="287"/>
  <c r="BD79" i="287"/>
  <c r="BH79" i="287"/>
  <c r="BI79" i="287" s="1"/>
  <c r="BE79" i="287"/>
  <c r="BB79" i="287"/>
  <c r="BG79" i="294"/>
  <c r="BD79" i="294"/>
  <c r="BE79" i="294"/>
  <c r="BH79" i="294"/>
  <c r="BI79" i="294" s="1"/>
  <c r="BB79" i="294"/>
  <c r="CF35" i="288"/>
  <c r="CK24" i="288" s="1"/>
  <c r="CQ23" i="288" s="1"/>
  <c r="BA79" i="288"/>
  <c r="BA82" i="288"/>
  <c r="CF35" i="291"/>
  <c r="CK24" i="291" s="1"/>
  <c r="CQ23" i="291" s="1"/>
  <c r="BG79" i="292"/>
  <c r="BD79" i="292"/>
  <c r="BH79" i="292"/>
  <c r="BI79" i="292" s="1"/>
  <c r="BE79" i="292"/>
  <c r="BB79" i="292"/>
  <c r="BG81" i="286"/>
  <c r="BD81" i="286"/>
  <c r="BH81" i="286"/>
  <c r="BI81" i="286" s="1"/>
  <c r="BE81" i="286"/>
  <c r="BB81" i="286"/>
  <c r="BH80" i="286"/>
  <c r="BI80" i="286" s="1"/>
  <c r="BE80" i="286"/>
  <c r="BB80" i="286"/>
  <c r="BG80" i="286"/>
  <c r="BD80" i="286"/>
  <c r="BG81" i="293"/>
  <c r="BD81" i="293"/>
  <c r="BH81" i="293"/>
  <c r="BI81" i="293" s="1"/>
  <c r="BE81" i="293"/>
  <c r="BB81" i="293"/>
  <c r="BH80" i="293"/>
  <c r="BI80" i="293" s="1"/>
  <c r="BE80" i="293"/>
  <c r="BB80" i="293"/>
  <c r="BG80" i="293"/>
  <c r="BD80" i="293"/>
  <c r="BG82" i="290"/>
  <c r="BD82" i="290"/>
  <c r="BH82" i="290"/>
  <c r="BE82" i="290"/>
  <c r="BB82" i="290"/>
  <c r="BG78" i="290"/>
  <c r="BD78" i="290"/>
  <c r="BH78" i="290"/>
  <c r="BI78" i="290" s="1"/>
  <c r="BH85" i="290" s="1"/>
  <c r="BE78" i="290"/>
  <c r="BB78" i="290"/>
  <c r="BG79" i="289"/>
  <c r="BD79" i="289"/>
  <c r="BH79" i="289"/>
  <c r="BI79" i="289" s="1"/>
  <c r="BE79" i="289"/>
  <c r="BB79" i="289"/>
  <c r="BG83" i="287"/>
  <c r="BD83" i="287"/>
  <c r="BH83" i="287"/>
  <c r="BE83" i="287"/>
  <c r="BB83" i="287"/>
  <c r="BE81" i="287"/>
  <c r="BG81" i="287"/>
  <c r="CF35" i="294"/>
  <c r="CK24" i="294" s="1"/>
  <c r="CQ23" i="294" s="1"/>
  <c r="BA80" i="291"/>
  <c r="BA83" i="291"/>
  <c r="CF35" i="293"/>
  <c r="CK24" i="293" s="1"/>
  <c r="CQ23" i="293" s="1"/>
  <c r="BH85" i="293"/>
  <c r="BG81" i="283"/>
  <c r="BD81" i="283"/>
  <c r="BH81" i="283"/>
  <c r="BI81" i="283" s="1"/>
  <c r="BE81" i="283"/>
  <c r="BB81" i="283"/>
  <c r="BH79" i="282"/>
  <c r="BI79" i="282" s="1"/>
  <c r="BE79" i="282"/>
  <c r="BB79" i="282"/>
  <c r="BG79" i="282"/>
  <c r="BD79" i="282"/>
  <c r="BH81" i="279"/>
  <c r="BI81" i="279" s="1"/>
  <c r="BE81" i="279"/>
  <c r="BB81" i="279"/>
  <c r="BG81" i="279"/>
  <c r="BD81" i="279"/>
  <c r="BG83" i="279"/>
  <c r="BD83" i="279"/>
  <c r="BH83" i="279"/>
  <c r="BE83" i="279"/>
  <c r="BB83" i="279"/>
  <c r="CF35" i="283"/>
  <c r="CK24" i="283" s="1"/>
  <c r="CQ23" i="283" s="1"/>
  <c r="BA79" i="283"/>
  <c r="BA78" i="283"/>
  <c r="BA83" i="283"/>
  <c r="CF35" i="279"/>
  <c r="CK24" i="279" s="1"/>
  <c r="CQ23" i="279" s="1"/>
  <c r="BG81" i="282"/>
  <c r="BD81" i="282"/>
  <c r="BH81" i="282"/>
  <c r="BI81" i="282" s="1"/>
  <c r="BE81" i="282"/>
  <c r="BB81" i="282"/>
  <c r="BH80" i="282"/>
  <c r="BI80" i="282" s="1"/>
  <c r="BE80" i="282"/>
  <c r="BB80" i="282"/>
  <c r="BG80" i="282"/>
  <c r="BD80" i="282"/>
  <c r="CF35" i="276"/>
  <c r="CK24" i="276" s="1"/>
  <c r="CQ23" i="276" s="1"/>
  <c r="BH79" i="278"/>
  <c r="BI79" i="278" s="1"/>
  <c r="BE79" i="278"/>
  <c r="BB79" i="278"/>
  <c r="BG79" i="278"/>
  <c r="BD79" i="278"/>
  <c r="BH82" i="278"/>
  <c r="BE82" i="278"/>
  <c r="BB82" i="278"/>
  <c r="BG82" i="278"/>
  <c r="BD82" i="278"/>
  <c r="BG78" i="278"/>
  <c r="BD78" i="278"/>
  <c r="BH78" i="278"/>
  <c r="BI78" i="278" s="1"/>
  <c r="BE78" i="278"/>
  <c r="BB78" i="278"/>
  <c r="CF35" i="281"/>
  <c r="CK24" i="281" s="1"/>
  <c r="CQ23" i="281" s="1"/>
  <c r="CF35" i="282"/>
  <c r="CK24" i="282" s="1"/>
  <c r="CQ23" i="282" s="1"/>
  <c r="BH82" i="282"/>
  <c r="BE82" i="282"/>
  <c r="BB82" i="282"/>
  <c r="BG82" i="282"/>
  <c r="BD82" i="282"/>
  <c r="CF35" i="278"/>
  <c r="CK24" i="278" s="1"/>
  <c r="CQ23" i="278" s="1"/>
  <c r="CF35" i="280"/>
  <c r="CK24" i="280" s="1"/>
  <c r="CQ23" i="280" s="1"/>
  <c r="BH78" i="279"/>
  <c r="BI78" i="279" s="1"/>
  <c r="BE78" i="279"/>
  <c r="BB78" i="279"/>
  <c r="BG78" i="279"/>
  <c r="BD78" i="279"/>
  <c r="BA82" i="283"/>
  <c r="BA80" i="283"/>
  <c r="CF35" i="277"/>
  <c r="CK24" i="277" s="1"/>
  <c r="CQ23" i="277" s="1"/>
  <c r="BH83" i="282"/>
  <c r="BE83" i="282"/>
  <c r="BB83" i="282"/>
  <c r="BG83" i="282"/>
  <c r="BD83" i="282"/>
  <c r="BH82" i="276"/>
  <c r="BE82" i="276"/>
  <c r="BB82" i="276"/>
  <c r="BG82" i="276"/>
  <c r="BD82" i="276"/>
  <c r="BH80" i="278"/>
  <c r="BI80" i="278" s="1"/>
  <c r="BE80" i="278"/>
  <c r="BB80" i="278"/>
  <c r="BG80" i="278"/>
  <c r="BD80" i="278"/>
  <c r="BH83" i="278"/>
  <c r="BE83" i="278"/>
  <c r="BB83" i="278"/>
  <c r="BG83" i="278"/>
  <c r="BD83" i="278"/>
  <c r="BG81" i="278"/>
  <c r="BD81" i="278"/>
  <c r="BH81" i="278"/>
  <c r="BI81" i="278" s="1"/>
  <c r="BE81" i="278"/>
  <c r="BB81" i="278"/>
  <c r="BA82" i="281"/>
  <c r="BA79" i="281"/>
  <c r="BA78" i="281"/>
  <c r="BA83" i="281"/>
  <c r="BA80" i="281"/>
  <c r="BA81" i="281"/>
  <c r="CF35" i="284"/>
  <c r="CK24" i="284" s="1"/>
  <c r="CQ23" i="284" s="1"/>
  <c r="BG82" i="269"/>
  <c r="BD82" i="269"/>
  <c r="BH82" i="269"/>
  <c r="BE82" i="269"/>
  <c r="BB82" i="269"/>
  <c r="CF35" i="266"/>
  <c r="CK24" i="266" s="1"/>
  <c r="CQ23" i="266" s="1"/>
  <c r="CF35" i="274"/>
  <c r="CK24" i="274" s="1"/>
  <c r="CQ23" i="274" s="1"/>
  <c r="BA80" i="269"/>
  <c r="BA81" i="269"/>
  <c r="CF35" i="270"/>
  <c r="CK24" i="270" s="1"/>
  <c r="CQ23" i="270" s="1"/>
  <c r="BG80" i="273"/>
  <c r="BD80" i="273"/>
  <c r="BH80" i="273"/>
  <c r="BI80" i="273" s="1"/>
  <c r="BE80" i="273"/>
  <c r="BB80" i="273"/>
  <c r="BA80" i="272"/>
  <c r="BA82" i="272"/>
  <c r="BA78" i="272"/>
  <c r="BA83" i="272"/>
  <c r="BA79" i="272"/>
  <c r="BA81" i="272"/>
  <c r="CF35" i="271"/>
  <c r="CK24" i="271" s="1"/>
  <c r="CQ23" i="271" s="1"/>
  <c r="CF35" i="275"/>
  <c r="CK24" i="275" s="1"/>
  <c r="CQ23" i="275" s="1"/>
  <c r="BG79" i="273"/>
  <c r="BD79" i="273"/>
  <c r="BH79" i="273"/>
  <c r="BI79" i="273" s="1"/>
  <c r="BE79" i="273"/>
  <c r="BB79" i="273"/>
  <c r="BH79" i="268"/>
  <c r="BI79" i="268" s="1"/>
  <c r="BE79" i="268"/>
  <c r="BB79" i="268"/>
  <c r="BG79" i="268"/>
  <c r="BD79" i="268"/>
  <c r="BG78" i="268"/>
  <c r="BD78" i="268"/>
  <c r="BH78" i="268"/>
  <c r="BI78" i="268" s="1"/>
  <c r="BE78" i="268"/>
  <c r="BB78" i="268"/>
  <c r="BH83" i="268"/>
  <c r="BE83" i="268"/>
  <c r="BB83" i="268"/>
  <c r="BG83" i="268"/>
  <c r="BD83" i="268"/>
  <c r="BA80" i="270"/>
  <c r="BA81" i="270"/>
  <c r="BA82" i="270"/>
  <c r="CF35" i="267"/>
  <c r="CK24" i="267" s="1"/>
  <c r="CQ23" i="267" s="1"/>
  <c r="BA78" i="269"/>
  <c r="BA82" i="266"/>
  <c r="BA79" i="266"/>
  <c r="BA78" i="266"/>
  <c r="BA83" i="266"/>
  <c r="BA80" i="266"/>
  <c r="BA81" i="266"/>
  <c r="BA79" i="271"/>
  <c r="BA82" i="271"/>
  <c r="CF35" i="269"/>
  <c r="CK24" i="269" s="1"/>
  <c r="CQ23" i="269" s="1"/>
  <c r="BH81" i="273"/>
  <c r="BI81" i="273" s="1"/>
  <c r="BE81" i="273"/>
  <c r="BB81" i="273"/>
  <c r="BG81" i="273"/>
  <c r="BD81" i="273"/>
  <c r="CF35" i="272"/>
  <c r="CK24" i="272" s="1"/>
  <c r="CQ23" i="272" s="1"/>
  <c r="BA79" i="274"/>
  <c r="BA82" i="274"/>
  <c r="BA79" i="269"/>
  <c r="BA83" i="274"/>
  <c r="BH79" i="275"/>
  <c r="BI79" i="275" s="1"/>
  <c r="BE79" i="275"/>
  <c r="BB79" i="275"/>
  <c r="BG79" i="275"/>
  <c r="BD79" i="275"/>
  <c r="BH82" i="275"/>
  <c r="BB82" i="275"/>
  <c r="BD82" i="275"/>
  <c r="BG82" i="273"/>
  <c r="BD82" i="273"/>
  <c r="BH82" i="273"/>
  <c r="BE82" i="273"/>
  <c r="BB82" i="273"/>
  <c r="BH78" i="273"/>
  <c r="BI78" i="273" s="1"/>
  <c r="BE78" i="273"/>
  <c r="BB78" i="273"/>
  <c r="BG78" i="273"/>
  <c r="BD78" i="273"/>
  <c r="BA78" i="274"/>
  <c r="BH82" i="268"/>
  <c r="BE82" i="268"/>
  <c r="BB82" i="268"/>
  <c r="BG82" i="268"/>
  <c r="BD82" i="268"/>
  <c r="BE80" i="268"/>
  <c r="BG80" i="268"/>
  <c r="BG81" i="268"/>
  <c r="BD81" i="268"/>
  <c r="BH81" i="268"/>
  <c r="BI81" i="268" s="1"/>
  <c r="BE81" i="268"/>
  <c r="BB81" i="268"/>
  <c r="BA83" i="270"/>
  <c r="BA79" i="270"/>
  <c r="BA83" i="269"/>
  <c r="BA83" i="265"/>
  <c r="BA82" i="265"/>
  <c r="BG78" i="264"/>
  <c r="BD78" i="264"/>
  <c r="BH78" i="264"/>
  <c r="BI78" i="264" s="1"/>
  <c r="BE78" i="264"/>
  <c r="BB78" i="264"/>
  <c r="BH80" i="264"/>
  <c r="BI80" i="264" s="1"/>
  <c r="BE80" i="264"/>
  <c r="BB80" i="264"/>
  <c r="BG80" i="264"/>
  <c r="BD80" i="264"/>
  <c r="BH83" i="264"/>
  <c r="BE83" i="264"/>
  <c r="BB83" i="264"/>
  <c r="BG83" i="264"/>
  <c r="BD83" i="264"/>
  <c r="BH79" i="264"/>
  <c r="BI79" i="264" s="1"/>
  <c r="BE79" i="264"/>
  <c r="BB79" i="264"/>
  <c r="BG79" i="264"/>
  <c r="BD79" i="264"/>
  <c r="BH82" i="264"/>
  <c r="BE82" i="264"/>
  <c r="BB82" i="264"/>
  <c r="BG82" i="264"/>
  <c r="BD82" i="264"/>
  <c r="BG81" i="264"/>
  <c r="BD81" i="264"/>
  <c r="BH81" i="264"/>
  <c r="BI81" i="264" s="1"/>
  <c r="BE81" i="264"/>
  <c r="BB81" i="264"/>
  <c r="BH82" i="260"/>
  <c r="BE82" i="260"/>
  <c r="BG82" i="260"/>
  <c r="BB82" i="260"/>
  <c r="BD82" i="260"/>
  <c r="BG79" i="262"/>
  <c r="BD79" i="262"/>
  <c r="BH79" i="262"/>
  <c r="BI79" i="262" s="1"/>
  <c r="BE79" i="262"/>
  <c r="BB79" i="262"/>
  <c r="BG78" i="260"/>
  <c r="BD78" i="260"/>
  <c r="BH78" i="260"/>
  <c r="BI78" i="260" s="1"/>
  <c r="BE78" i="260"/>
  <c r="BB78" i="260"/>
  <c r="BG83" i="262"/>
  <c r="BD83" i="262"/>
  <c r="BH83" i="262"/>
  <c r="BE83" i="262"/>
  <c r="BB83" i="262"/>
  <c r="BH81" i="262"/>
  <c r="BI81" i="262" s="1"/>
  <c r="BE81" i="262"/>
  <c r="BB81" i="262"/>
  <c r="BG81" i="262"/>
  <c r="BD81" i="262"/>
  <c r="BA78" i="263"/>
  <c r="BA80" i="263"/>
  <c r="BA83" i="263"/>
  <c r="BH79" i="260"/>
  <c r="BI79" i="260" s="1"/>
  <c r="BE79" i="260"/>
  <c r="BB79" i="260"/>
  <c r="BG79" i="260"/>
  <c r="BD79" i="260"/>
  <c r="BH78" i="262"/>
  <c r="BI78" i="262" s="1"/>
  <c r="BE78" i="262"/>
  <c r="BB78" i="262"/>
  <c r="BG78" i="262"/>
  <c r="BD78" i="262"/>
  <c r="BH83" i="260"/>
  <c r="BE83" i="260"/>
  <c r="BB83" i="260"/>
  <c r="BG83" i="260"/>
  <c r="BD83" i="260"/>
  <c r="BH80" i="260"/>
  <c r="BI80" i="260" s="1"/>
  <c r="BE80" i="260"/>
  <c r="BB80" i="260"/>
  <c r="BG80" i="260"/>
  <c r="BD80" i="260"/>
  <c r="BG80" i="262"/>
  <c r="BD80" i="262"/>
  <c r="BH80" i="262"/>
  <c r="BI80" i="262" s="1"/>
  <c r="BE80" i="262"/>
  <c r="BB80" i="262"/>
  <c r="BA79" i="263"/>
  <c r="BA82" i="263"/>
  <c r="BH82" i="257"/>
  <c r="BE82" i="257"/>
  <c r="BB82" i="257"/>
  <c r="BG82" i="257"/>
  <c r="BD82" i="257"/>
  <c r="BH79" i="257"/>
  <c r="BI79" i="257" s="1"/>
  <c r="BE79" i="257"/>
  <c r="BB79" i="257"/>
  <c r="BG79" i="257"/>
  <c r="BD79" i="257"/>
  <c r="BA80" i="250"/>
  <c r="BH80" i="250" s="1"/>
  <c r="BI80" i="250" s="1"/>
  <c r="BA78" i="250"/>
  <c r="BH78" i="250" s="1"/>
  <c r="BI78" i="250" s="1"/>
  <c r="BA79" i="250"/>
  <c r="BH79" i="250" s="1"/>
  <c r="BI79" i="250" s="1"/>
  <c r="BA82" i="250"/>
  <c r="BE82" i="250" s="1"/>
  <c r="BG81" i="250"/>
  <c r="BD81" i="250"/>
  <c r="BE81" i="250"/>
  <c r="BH81" i="250"/>
  <c r="BI81" i="250" s="1"/>
  <c r="BB81" i="250"/>
  <c r="BE78" i="250"/>
  <c r="BG78" i="250"/>
  <c r="BE79" i="250"/>
  <c r="BD79" i="250"/>
  <c r="BA83" i="250"/>
  <c r="BE80" i="250"/>
  <c r="BD80" i="250"/>
  <c r="BA82" i="267" l="1"/>
  <c r="BA79" i="267"/>
  <c r="BA78" i="267"/>
  <c r="BA83" i="267"/>
  <c r="BA80" i="267"/>
  <c r="BA81" i="267"/>
  <c r="AN16" i="1"/>
  <c r="AR12" i="1" s="1"/>
  <c r="BA80" i="284"/>
  <c r="BA82" i="284"/>
  <c r="BA78" i="284"/>
  <c r="BA83" i="284"/>
  <c r="BA79" i="284"/>
  <c r="BA81" i="284"/>
  <c r="BG78" i="271"/>
  <c r="BH78" i="271"/>
  <c r="BI78" i="271" s="1"/>
  <c r="BB78" i="271"/>
  <c r="BD78" i="271"/>
  <c r="BE78" i="271"/>
  <c r="BA83" i="271"/>
  <c r="BA81" i="271"/>
  <c r="BA80" i="271"/>
  <c r="BA83" i="277"/>
  <c r="BA80" i="277"/>
  <c r="BA81" i="277"/>
  <c r="BA82" i="277"/>
  <c r="BA79" i="277"/>
  <c r="BA78" i="277"/>
  <c r="BA78" i="287"/>
  <c r="BA82" i="287"/>
  <c r="BD80" i="268"/>
  <c r="BB80" i="268"/>
  <c r="BA79" i="285"/>
  <c r="BA82" i="285"/>
  <c r="BE82" i="285" s="1"/>
  <c r="BA81" i="285"/>
  <c r="BG81" i="285" s="1"/>
  <c r="BA78" i="285"/>
  <c r="BD78" i="285" s="1"/>
  <c r="BE78" i="285"/>
  <c r="BH78" i="285"/>
  <c r="BI78" i="285" s="1"/>
  <c r="BA83" i="275"/>
  <c r="BA78" i="275"/>
  <c r="BA80" i="275"/>
  <c r="BA81" i="275"/>
  <c r="BG78" i="270"/>
  <c r="BH78" i="270"/>
  <c r="BI78" i="270" s="1"/>
  <c r="BB78" i="270"/>
  <c r="BD78" i="270"/>
  <c r="BE78" i="270"/>
  <c r="BG80" i="294"/>
  <c r="BE80" i="294"/>
  <c r="BB80" i="294"/>
  <c r="BD80" i="294"/>
  <c r="BH80" i="294"/>
  <c r="BI80" i="294" s="1"/>
  <c r="BA78" i="297"/>
  <c r="BA82" i="297"/>
  <c r="BA81" i="297"/>
  <c r="BA79" i="297"/>
  <c r="BA80" i="297"/>
  <c r="BA83" i="297"/>
  <c r="BD80" i="279"/>
  <c r="BE80" i="279"/>
  <c r="BG80" i="279"/>
  <c r="BH80" i="279"/>
  <c r="BI80" i="279" s="1"/>
  <c r="BB80" i="279"/>
  <c r="BA82" i="279"/>
  <c r="BA79" i="279"/>
  <c r="BG78" i="276"/>
  <c r="BH78" i="276"/>
  <c r="BI78" i="276" s="1"/>
  <c r="BB78" i="276"/>
  <c r="BD78" i="276"/>
  <c r="BE78" i="276"/>
  <c r="BA83" i="276"/>
  <c r="BA79" i="276"/>
  <c r="BA80" i="276"/>
  <c r="BA81" i="276"/>
  <c r="BA80" i="289"/>
  <c r="BA78" i="289"/>
  <c r="BA81" i="289"/>
  <c r="BA83" i="289"/>
  <c r="BG80" i="274"/>
  <c r="BH80" i="274"/>
  <c r="BI80" i="274" s="1"/>
  <c r="BB80" i="274"/>
  <c r="BD80" i="274"/>
  <c r="BE80" i="274"/>
  <c r="BA81" i="274"/>
  <c r="BG78" i="280"/>
  <c r="BH78" i="280"/>
  <c r="BI78" i="280" s="1"/>
  <c r="BB78" i="280"/>
  <c r="BD78" i="280"/>
  <c r="BE78" i="280"/>
  <c r="BA83" i="280"/>
  <c r="BA82" i="280"/>
  <c r="BA80" i="280"/>
  <c r="BA81" i="280"/>
  <c r="BA79" i="280"/>
  <c r="BE81" i="260"/>
  <c r="BA78" i="259"/>
  <c r="BA83" i="259"/>
  <c r="BA80" i="259"/>
  <c r="BA82" i="259"/>
  <c r="BB81" i="260"/>
  <c r="AP16" i="1"/>
  <c r="AR14" i="1" s="1"/>
  <c r="AQ16" i="1"/>
  <c r="AR15" i="1" s="1"/>
  <c r="BD81" i="287"/>
  <c r="BB81" i="287"/>
  <c r="BH85" i="286"/>
  <c r="BG82" i="275"/>
  <c r="BD81" i="260"/>
  <c r="BB82" i="250"/>
  <c r="BA83" i="258"/>
  <c r="BA79" i="258"/>
  <c r="BA80" i="258"/>
  <c r="BA81" i="258"/>
  <c r="BA82" i="258"/>
  <c r="BA78" i="258"/>
  <c r="BD82" i="250"/>
  <c r="BH82" i="250"/>
  <c r="BG80" i="250"/>
  <c r="BB80" i="250"/>
  <c r="BG79" i="250"/>
  <c r="BB79" i="250"/>
  <c r="BH85" i="282"/>
  <c r="BH85" i="299"/>
  <c r="BB90" i="299" s="1"/>
  <c r="BA81" i="263"/>
  <c r="BD81" i="263" s="1"/>
  <c r="BA82" i="261"/>
  <c r="BA79" i="261"/>
  <c r="BA78" i="261"/>
  <c r="BA83" i="261"/>
  <c r="BA80" i="261"/>
  <c r="BA81" i="261"/>
  <c r="BE83" i="259"/>
  <c r="BG83" i="259"/>
  <c r="BH83" i="259"/>
  <c r="BB83" i="259"/>
  <c r="BD83" i="259"/>
  <c r="BH82" i="259"/>
  <c r="BB82" i="259"/>
  <c r="BD82" i="259"/>
  <c r="BE82" i="259"/>
  <c r="BG82" i="259"/>
  <c r="BD81" i="259"/>
  <c r="BE81" i="259"/>
  <c r="BG81" i="259"/>
  <c r="BH81" i="259"/>
  <c r="BI81" i="259" s="1"/>
  <c r="BB81" i="259"/>
  <c r="BG78" i="259"/>
  <c r="BH78" i="259"/>
  <c r="BI78" i="259" s="1"/>
  <c r="BB78" i="259"/>
  <c r="BD78" i="259"/>
  <c r="BE78" i="259"/>
  <c r="BE80" i="259"/>
  <c r="BG80" i="259"/>
  <c r="BH80" i="259"/>
  <c r="BI80" i="259" s="1"/>
  <c r="BB80" i="259"/>
  <c r="BD80" i="259"/>
  <c r="BH79" i="259"/>
  <c r="BI79" i="259" s="1"/>
  <c r="BB79" i="259"/>
  <c r="BD79" i="259"/>
  <c r="BE79" i="259"/>
  <c r="BG79" i="259"/>
  <c r="BD81" i="257"/>
  <c r="BE81" i="257"/>
  <c r="BG81" i="257"/>
  <c r="BH81" i="257"/>
  <c r="BI81" i="257" s="1"/>
  <c r="BB81" i="257"/>
  <c r="BD78" i="257"/>
  <c r="BE78" i="257"/>
  <c r="BG78" i="257"/>
  <c r="BH78" i="257"/>
  <c r="BI78" i="257" s="1"/>
  <c r="BB78" i="257"/>
  <c r="BH80" i="257"/>
  <c r="BI80" i="257" s="1"/>
  <c r="BB80" i="257"/>
  <c r="BD80" i="257"/>
  <c r="BE80" i="257"/>
  <c r="BG80" i="257"/>
  <c r="BE83" i="257"/>
  <c r="BG83" i="257"/>
  <c r="BH83" i="257"/>
  <c r="BB83" i="257"/>
  <c r="BD83" i="257"/>
  <c r="BA80" i="265"/>
  <c r="BE80" i="265" s="1"/>
  <c r="BA79" i="265"/>
  <c r="BA81" i="265"/>
  <c r="BG81" i="265" s="1"/>
  <c r="BB90" i="296"/>
  <c r="BB89" i="296"/>
  <c r="BB87" i="296"/>
  <c r="BB88" i="296"/>
  <c r="BG80" i="302"/>
  <c r="BD80" i="302"/>
  <c r="BH80" i="302"/>
  <c r="BI80" i="302" s="1"/>
  <c r="BE80" i="302"/>
  <c r="BB80" i="302"/>
  <c r="BG81" i="301"/>
  <c r="BD81" i="301"/>
  <c r="BH81" i="301"/>
  <c r="BI81" i="301" s="1"/>
  <c r="BE81" i="301"/>
  <c r="BB81" i="301"/>
  <c r="BB90" i="303"/>
  <c r="BB89" i="303"/>
  <c r="BB87" i="303"/>
  <c r="BB88" i="303"/>
  <c r="BH81" i="300"/>
  <c r="BI81" i="300" s="1"/>
  <c r="BE81" i="300"/>
  <c r="BB81" i="300"/>
  <c r="BG81" i="300"/>
  <c r="BD81" i="300"/>
  <c r="BB88" i="299"/>
  <c r="BB89" i="299"/>
  <c r="BB87" i="299"/>
  <c r="BG83" i="302"/>
  <c r="BD83" i="302"/>
  <c r="BH83" i="302"/>
  <c r="BE83" i="302"/>
  <c r="BB83" i="302"/>
  <c r="BH85" i="295"/>
  <c r="BH82" i="301"/>
  <c r="BE82" i="301"/>
  <c r="BB82" i="301"/>
  <c r="BG82" i="301"/>
  <c r="BD82" i="301"/>
  <c r="BG82" i="300"/>
  <c r="BD82" i="300"/>
  <c r="BH82" i="300"/>
  <c r="BE82" i="300"/>
  <c r="BB82" i="300"/>
  <c r="BH78" i="300"/>
  <c r="BI78" i="300" s="1"/>
  <c r="BE78" i="300"/>
  <c r="BB78" i="300"/>
  <c r="BG78" i="300"/>
  <c r="BD78" i="300"/>
  <c r="BH78" i="302"/>
  <c r="BI78" i="302" s="1"/>
  <c r="BE78" i="302"/>
  <c r="BB78" i="302"/>
  <c r="BG78" i="302"/>
  <c r="BD78" i="302"/>
  <c r="BH85" i="298"/>
  <c r="BH79" i="301"/>
  <c r="BI79" i="301" s="1"/>
  <c r="BH85" i="301" s="1"/>
  <c r="BE79" i="301"/>
  <c r="BB79" i="301"/>
  <c r="BG79" i="301"/>
  <c r="BD79" i="301"/>
  <c r="BG80" i="300"/>
  <c r="BD80" i="300"/>
  <c r="BH80" i="300"/>
  <c r="BI80" i="300" s="1"/>
  <c r="BE80" i="300"/>
  <c r="BB80" i="300"/>
  <c r="BG79" i="302"/>
  <c r="BD79" i="302"/>
  <c r="BH79" i="302"/>
  <c r="BI79" i="302" s="1"/>
  <c r="BE79" i="302"/>
  <c r="BB79" i="302"/>
  <c r="BH81" i="302"/>
  <c r="BI81" i="302" s="1"/>
  <c r="BE81" i="302"/>
  <c r="BB81" i="302"/>
  <c r="BG81" i="302"/>
  <c r="BD81" i="302"/>
  <c r="BG79" i="300"/>
  <c r="BD79" i="300"/>
  <c r="BH79" i="300"/>
  <c r="BI79" i="300" s="1"/>
  <c r="BE79" i="300"/>
  <c r="BB79" i="300"/>
  <c r="BH85" i="304"/>
  <c r="BB90" i="286"/>
  <c r="BB89" i="286"/>
  <c r="BB87" i="286"/>
  <c r="BB88" i="286"/>
  <c r="BB90" i="293"/>
  <c r="BB89" i="293"/>
  <c r="BB87" i="293"/>
  <c r="BB88" i="293"/>
  <c r="BH79" i="285"/>
  <c r="BI79" i="285" s="1"/>
  <c r="BE79" i="285"/>
  <c r="BB79" i="285"/>
  <c r="BG79" i="285"/>
  <c r="BD79" i="285"/>
  <c r="BH83" i="291"/>
  <c r="BE83" i="291"/>
  <c r="BB83" i="291"/>
  <c r="BG83" i="291"/>
  <c r="BD83" i="291"/>
  <c r="BH79" i="288"/>
  <c r="BI79" i="288" s="1"/>
  <c r="BE79" i="288"/>
  <c r="BB79" i="288"/>
  <c r="BG79" i="288"/>
  <c r="BD79" i="288"/>
  <c r="BH83" i="285"/>
  <c r="BE83" i="285"/>
  <c r="BB83" i="285"/>
  <c r="BG83" i="285"/>
  <c r="BD83" i="285"/>
  <c r="BG78" i="291"/>
  <c r="BD78" i="291"/>
  <c r="BH78" i="291"/>
  <c r="BI78" i="291" s="1"/>
  <c r="BE78" i="291"/>
  <c r="BB78" i="291"/>
  <c r="BH79" i="291"/>
  <c r="BI79" i="291" s="1"/>
  <c r="BE79" i="291"/>
  <c r="BB79" i="291"/>
  <c r="BG79" i="291"/>
  <c r="BD79" i="291"/>
  <c r="BG83" i="294"/>
  <c r="BD83" i="294"/>
  <c r="BE83" i="294"/>
  <c r="BH83" i="294"/>
  <c r="BB83" i="294"/>
  <c r="BH83" i="288"/>
  <c r="BE83" i="288"/>
  <c r="BB83" i="288"/>
  <c r="BG83" i="288"/>
  <c r="BD83" i="288"/>
  <c r="BH78" i="294"/>
  <c r="BI78" i="294" s="1"/>
  <c r="BE78" i="294"/>
  <c r="BB78" i="294"/>
  <c r="BG78" i="294"/>
  <c r="BD78" i="294"/>
  <c r="BH82" i="285"/>
  <c r="BB82" i="285"/>
  <c r="BD82" i="285"/>
  <c r="BH80" i="291"/>
  <c r="BI80" i="291" s="1"/>
  <c r="BE80" i="291"/>
  <c r="BB80" i="291"/>
  <c r="BG80" i="291"/>
  <c r="BD80" i="291"/>
  <c r="BB88" i="290"/>
  <c r="BB90" i="290"/>
  <c r="BB89" i="290"/>
  <c r="BB87" i="290"/>
  <c r="BH82" i="288"/>
  <c r="BE82" i="288"/>
  <c r="BB82" i="288"/>
  <c r="BG82" i="288"/>
  <c r="BD82" i="288"/>
  <c r="BG82" i="294"/>
  <c r="BD82" i="294"/>
  <c r="BH82" i="294"/>
  <c r="BB82" i="294"/>
  <c r="BE82" i="294"/>
  <c r="BD81" i="285"/>
  <c r="BE81" i="285"/>
  <c r="BH80" i="285"/>
  <c r="BI80" i="285" s="1"/>
  <c r="BE80" i="285"/>
  <c r="BB80" i="285"/>
  <c r="BG80" i="285"/>
  <c r="BD80" i="285"/>
  <c r="BH82" i="291"/>
  <c r="BE82" i="291"/>
  <c r="BB82" i="291"/>
  <c r="BG82" i="291"/>
  <c r="BD82" i="291"/>
  <c r="BH81" i="294"/>
  <c r="BI81" i="294" s="1"/>
  <c r="BE81" i="294"/>
  <c r="BB81" i="294"/>
  <c r="BG81" i="294"/>
  <c r="BD81" i="294"/>
  <c r="BH85" i="292"/>
  <c r="BG81" i="288"/>
  <c r="BD81" i="288"/>
  <c r="BH81" i="288"/>
  <c r="BI81" i="288" s="1"/>
  <c r="BE81" i="288"/>
  <c r="BB81" i="288"/>
  <c r="BH80" i="288"/>
  <c r="BI80" i="288" s="1"/>
  <c r="BH85" i="288" s="1"/>
  <c r="BE80" i="288"/>
  <c r="BB80" i="288"/>
  <c r="BG80" i="288"/>
  <c r="BD80" i="288"/>
  <c r="BB90" i="282"/>
  <c r="BB89" i="282"/>
  <c r="BB87" i="282"/>
  <c r="BB88" i="282"/>
  <c r="BH81" i="281"/>
  <c r="BI81" i="281" s="1"/>
  <c r="BE81" i="281"/>
  <c r="BB81" i="281"/>
  <c r="BG81" i="281"/>
  <c r="BD81" i="281"/>
  <c r="BG83" i="281"/>
  <c r="BD83" i="281"/>
  <c r="BH83" i="281"/>
  <c r="BE83" i="281"/>
  <c r="BB83" i="281"/>
  <c r="BG79" i="281"/>
  <c r="BD79" i="281"/>
  <c r="BH79" i="281"/>
  <c r="BI79" i="281" s="1"/>
  <c r="BE79" i="281"/>
  <c r="BB79" i="281"/>
  <c r="BH80" i="283"/>
  <c r="BI80" i="283" s="1"/>
  <c r="BE80" i="283"/>
  <c r="BB80" i="283"/>
  <c r="BG80" i="283"/>
  <c r="BD80" i="283"/>
  <c r="BH85" i="278"/>
  <c r="BG78" i="283"/>
  <c r="BD78" i="283"/>
  <c r="BH78" i="283"/>
  <c r="BI78" i="283" s="1"/>
  <c r="BE78" i="283"/>
  <c r="BB78" i="283"/>
  <c r="BG80" i="281"/>
  <c r="BD80" i="281"/>
  <c r="BH80" i="281"/>
  <c r="BI80" i="281" s="1"/>
  <c r="BE80" i="281"/>
  <c r="BB80" i="281"/>
  <c r="BH78" i="281"/>
  <c r="BI78" i="281" s="1"/>
  <c r="BE78" i="281"/>
  <c r="BB78" i="281"/>
  <c r="BG78" i="281"/>
  <c r="BD78" i="281"/>
  <c r="BH82" i="281"/>
  <c r="BG82" i="281"/>
  <c r="BD82" i="281"/>
  <c r="BE82" i="281"/>
  <c r="BB82" i="281"/>
  <c r="BH82" i="283"/>
  <c r="BE82" i="283"/>
  <c r="BB82" i="283"/>
  <c r="BG82" i="283"/>
  <c r="BD82" i="283"/>
  <c r="BH83" i="283"/>
  <c r="BE83" i="283"/>
  <c r="BB83" i="283"/>
  <c r="BG83" i="283"/>
  <c r="BD83" i="283"/>
  <c r="BH79" i="283"/>
  <c r="BI79" i="283" s="1"/>
  <c r="BE79" i="283"/>
  <c r="BB79" i="283"/>
  <c r="BG79" i="283"/>
  <c r="BD79" i="283"/>
  <c r="BH79" i="270"/>
  <c r="BI79" i="270" s="1"/>
  <c r="BE79" i="270"/>
  <c r="BB79" i="270"/>
  <c r="BG79" i="270"/>
  <c r="BD79" i="270"/>
  <c r="BH78" i="274"/>
  <c r="BI78" i="274" s="1"/>
  <c r="BE78" i="274"/>
  <c r="BB78" i="274"/>
  <c r="BG78" i="274"/>
  <c r="BD78" i="274"/>
  <c r="BH79" i="271"/>
  <c r="BI79" i="271" s="1"/>
  <c r="BE79" i="271"/>
  <c r="BB79" i="271"/>
  <c r="BG79" i="271"/>
  <c r="BD79" i="271"/>
  <c r="BG83" i="274"/>
  <c r="BD83" i="274"/>
  <c r="BH83" i="274"/>
  <c r="BE83" i="274"/>
  <c r="BB83" i="274"/>
  <c r="BG82" i="274"/>
  <c r="BD82" i="274"/>
  <c r="BH82" i="274"/>
  <c r="BE82" i="274"/>
  <c r="BB82" i="274"/>
  <c r="BG80" i="266"/>
  <c r="BD80" i="266"/>
  <c r="BH80" i="266"/>
  <c r="BI80" i="266" s="1"/>
  <c r="BE80" i="266"/>
  <c r="BB80" i="266"/>
  <c r="BH78" i="266"/>
  <c r="BI78" i="266" s="1"/>
  <c r="BE78" i="266"/>
  <c r="BB78" i="266"/>
  <c r="BG78" i="266"/>
  <c r="BD78" i="266"/>
  <c r="BG82" i="266"/>
  <c r="BD82" i="266"/>
  <c r="BH82" i="266"/>
  <c r="BE82" i="266"/>
  <c r="BB82" i="266"/>
  <c r="BH82" i="270"/>
  <c r="BE82" i="270"/>
  <c r="BB82" i="270"/>
  <c r="BG82" i="270"/>
  <c r="BD82" i="270"/>
  <c r="BH80" i="270"/>
  <c r="BI80" i="270" s="1"/>
  <c r="BE80" i="270"/>
  <c r="BB80" i="270"/>
  <c r="BG80" i="270"/>
  <c r="BD80" i="270"/>
  <c r="BH85" i="268"/>
  <c r="BH81" i="272"/>
  <c r="BI81" i="272" s="1"/>
  <c r="BE81" i="272"/>
  <c r="BB81" i="272"/>
  <c r="BG81" i="272"/>
  <c r="BD81" i="272"/>
  <c r="BH83" i="272"/>
  <c r="BE83" i="272"/>
  <c r="BB83" i="272"/>
  <c r="BG83" i="272"/>
  <c r="BD83" i="272"/>
  <c r="BH82" i="272"/>
  <c r="BE82" i="272"/>
  <c r="BB82" i="272"/>
  <c r="BD82" i="272"/>
  <c r="BG82" i="272"/>
  <c r="BG80" i="269"/>
  <c r="BD80" i="269"/>
  <c r="BH80" i="269"/>
  <c r="BI80" i="269" s="1"/>
  <c r="BE80" i="269"/>
  <c r="BB80" i="269"/>
  <c r="BG83" i="269"/>
  <c r="BD83" i="269"/>
  <c r="BH83" i="269"/>
  <c r="BE83" i="269"/>
  <c r="BB83" i="269"/>
  <c r="BH83" i="270"/>
  <c r="BE83" i="270"/>
  <c r="BB83" i="270"/>
  <c r="BG83" i="270"/>
  <c r="BD83" i="270"/>
  <c r="BH85" i="273"/>
  <c r="BG79" i="269"/>
  <c r="BD79" i="269"/>
  <c r="BH79" i="269"/>
  <c r="BI79" i="269" s="1"/>
  <c r="BE79" i="269"/>
  <c r="BB79" i="269"/>
  <c r="BG79" i="274"/>
  <c r="BD79" i="274"/>
  <c r="BH79" i="274"/>
  <c r="BI79" i="274" s="1"/>
  <c r="BE79" i="274"/>
  <c r="BB79" i="274"/>
  <c r="BH82" i="271"/>
  <c r="BE82" i="271"/>
  <c r="BB82" i="271"/>
  <c r="BG82" i="271"/>
  <c r="BD82" i="271"/>
  <c r="BH81" i="266"/>
  <c r="BI81" i="266" s="1"/>
  <c r="BE81" i="266"/>
  <c r="BB81" i="266"/>
  <c r="BG81" i="266"/>
  <c r="BD81" i="266"/>
  <c r="BG83" i="266"/>
  <c r="BD83" i="266"/>
  <c r="BH83" i="266"/>
  <c r="BE83" i="266"/>
  <c r="BB83" i="266"/>
  <c r="BG79" i="266"/>
  <c r="BD79" i="266"/>
  <c r="BH79" i="266"/>
  <c r="BI79" i="266" s="1"/>
  <c r="BE79" i="266"/>
  <c r="BB79" i="266"/>
  <c r="BH78" i="269"/>
  <c r="BI78" i="269" s="1"/>
  <c r="BE78" i="269"/>
  <c r="BB78" i="269"/>
  <c r="BG78" i="269"/>
  <c r="BD78" i="269"/>
  <c r="BG81" i="270"/>
  <c r="BD81" i="270"/>
  <c r="BH81" i="270"/>
  <c r="BI81" i="270" s="1"/>
  <c r="BH85" i="270" s="1"/>
  <c r="BE81" i="270"/>
  <c r="BB81" i="270"/>
  <c r="BG79" i="272"/>
  <c r="BD79" i="272"/>
  <c r="BH79" i="272"/>
  <c r="BI79" i="272" s="1"/>
  <c r="BE79" i="272"/>
  <c r="BB79" i="272"/>
  <c r="BH78" i="272"/>
  <c r="BI78" i="272" s="1"/>
  <c r="BE78" i="272"/>
  <c r="BB78" i="272"/>
  <c r="BG78" i="272"/>
  <c r="BD78" i="272"/>
  <c r="BG80" i="272"/>
  <c r="BD80" i="272"/>
  <c r="BH80" i="272"/>
  <c r="BI80" i="272" s="1"/>
  <c r="BE80" i="272"/>
  <c r="BB80" i="272"/>
  <c r="BH81" i="269"/>
  <c r="BI81" i="269" s="1"/>
  <c r="BE81" i="269"/>
  <c r="BB81" i="269"/>
  <c r="BG81" i="269"/>
  <c r="BD81" i="269"/>
  <c r="BH79" i="265"/>
  <c r="BI79" i="265" s="1"/>
  <c r="BE79" i="265"/>
  <c r="BB79" i="265"/>
  <c r="BD79" i="265"/>
  <c r="BG79" i="265"/>
  <c r="BH80" i="265"/>
  <c r="BI80" i="265" s="1"/>
  <c r="BH82" i="265"/>
  <c r="BE82" i="265"/>
  <c r="BB82" i="265"/>
  <c r="BG82" i="265"/>
  <c r="BD82" i="265"/>
  <c r="BH78" i="265"/>
  <c r="BI78" i="265" s="1"/>
  <c r="BE78" i="265"/>
  <c r="BB78" i="265"/>
  <c r="BG78" i="265"/>
  <c r="BD78" i="265"/>
  <c r="BH83" i="265"/>
  <c r="BE83" i="265"/>
  <c r="BB83" i="265"/>
  <c r="BG83" i="265"/>
  <c r="BD83" i="265"/>
  <c r="BH85" i="264"/>
  <c r="BH82" i="263"/>
  <c r="BE82" i="263"/>
  <c r="BB82" i="263"/>
  <c r="BG82" i="263"/>
  <c r="BD82" i="263"/>
  <c r="BH80" i="263"/>
  <c r="BI80" i="263" s="1"/>
  <c r="BE80" i="263"/>
  <c r="BB80" i="263"/>
  <c r="BG80" i="263"/>
  <c r="BD80" i="263"/>
  <c r="BH79" i="263"/>
  <c r="BI79" i="263" s="1"/>
  <c r="BE79" i="263"/>
  <c r="BB79" i="263"/>
  <c r="BG79" i="263"/>
  <c r="BD79" i="263"/>
  <c r="BH85" i="262"/>
  <c r="BH83" i="263"/>
  <c r="BE83" i="263"/>
  <c r="BB83" i="263"/>
  <c r="BG83" i="263"/>
  <c r="BD83" i="263"/>
  <c r="BH78" i="263"/>
  <c r="BI78" i="263" s="1"/>
  <c r="BE78" i="263"/>
  <c r="BB78" i="263"/>
  <c r="BG78" i="263"/>
  <c r="BD78" i="263"/>
  <c r="BH85" i="260"/>
  <c r="BG82" i="250"/>
  <c r="BD78" i="250"/>
  <c r="BB78" i="250"/>
  <c r="BH83" i="250"/>
  <c r="BE83" i="250"/>
  <c r="BB83" i="250"/>
  <c r="BD83" i="250"/>
  <c r="BG83" i="250"/>
  <c r="BH85" i="250"/>
  <c r="AS15" i="1"/>
  <c r="BH81" i="267" l="1"/>
  <c r="BI81" i="267" s="1"/>
  <c r="BB81" i="267"/>
  <c r="BD81" i="267"/>
  <c r="BE81" i="267"/>
  <c r="BG81" i="267"/>
  <c r="BG83" i="267"/>
  <c r="BH83" i="267"/>
  <c r="BB83" i="267"/>
  <c r="BD83" i="267"/>
  <c r="BE83" i="267"/>
  <c r="BG79" i="267"/>
  <c r="BH79" i="267"/>
  <c r="BI79" i="267" s="1"/>
  <c r="BB79" i="267"/>
  <c r="BD79" i="267"/>
  <c r="BE79" i="267"/>
  <c r="BD80" i="267"/>
  <c r="BE80" i="267"/>
  <c r="BG80" i="267"/>
  <c r="BH80" i="267"/>
  <c r="BI80" i="267" s="1"/>
  <c r="BB80" i="267"/>
  <c r="BE78" i="267"/>
  <c r="BG78" i="267"/>
  <c r="BH78" i="267"/>
  <c r="BI78" i="267" s="1"/>
  <c r="BH85" i="267" s="1"/>
  <c r="BB78" i="267"/>
  <c r="BD78" i="267"/>
  <c r="BD82" i="267"/>
  <c r="BE82" i="267"/>
  <c r="BG82" i="267"/>
  <c r="BH82" i="267"/>
  <c r="BB82" i="267"/>
  <c r="BH81" i="284"/>
  <c r="BI81" i="284" s="1"/>
  <c r="BD81" i="284"/>
  <c r="BG81" i="284"/>
  <c r="BB81" i="284"/>
  <c r="BE81" i="284"/>
  <c r="BH83" i="284"/>
  <c r="BB83" i="284"/>
  <c r="BD83" i="284"/>
  <c r="BE83" i="284"/>
  <c r="BG83" i="284"/>
  <c r="BH82" i="284"/>
  <c r="BB82" i="284"/>
  <c r="BD82" i="284"/>
  <c r="BE82" i="284"/>
  <c r="BG82" i="284"/>
  <c r="BH79" i="284"/>
  <c r="BI79" i="284" s="1"/>
  <c r="BB79" i="284"/>
  <c r="BD79" i="284"/>
  <c r="BE79" i="284"/>
  <c r="BG79" i="284"/>
  <c r="BD78" i="284"/>
  <c r="BE78" i="284"/>
  <c r="BG78" i="284"/>
  <c r="BH78" i="284"/>
  <c r="BI78" i="284" s="1"/>
  <c r="BB78" i="284"/>
  <c r="BH80" i="284"/>
  <c r="BI80" i="284" s="1"/>
  <c r="BB80" i="284"/>
  <c r="BD80" i="284"/>
  <c r="BE80" i="284"/>
  <c r="BG80" i="284"/>
  <c r="BE80" i="271"/>
  <c r="BG80" i="271"/>
  <c r="BH80" i="271"/>
  <c r="BI80" i="271" s="1"/>
  <c r="BH85" i="271" s="1"/>
  <c r="BB80" i="271"/>
  <c r="BD80" i="271"/>
  <c r="BH83" i="271"/>
  <c r="BB83" i="271"/>
  <c r="BD83" i="271"/>
  <c r="BE83" i="271"/>
  <c r="BG83" i="271"/>
  <c r="BD81" i="271"/>
  <c r="BE81" i="271"/>
  <c r="BG81" i="271"/>
  <c r="BH81" i="271"/>
  <c r="BI81" i="271" s="1"/>
  <c r="BB81" i="271"/>
  <c r="BE78" i="277"/>
  <c r="BG78" i="277"/>
  <c r="BH78" i="277"/>
  <c r="BI78" i="277" s="1"/>
  <c r="BB78" i="277"/>
  <c r="BD78" i="277"/>
  <c r="BD82" i="277"/>
  <c r="BE82" i="277"/>
  <c r="BG82" i="277"/>
  <c r="BH82" i="277"/>
  <c r="BB82" i="277"/>
  <c r="BD80" i="277"/>
  <c r="BE80" i="277"/>
  <c r="BG80" i="277"/>
  <c r="BH80" i="277"/>
  <c r="BI80" i="277" s="1"/>
  <c r="BB80" i="277"/>
  <c r="BG79" i="277"/>
  <c r="BH79" i="277"/>
  <c r="BI79" i="277" s="1"/>
  <c r="BB79" i="277"/>
  <c r="BD79" i="277"/>
  <c r="BE79" i="277"/>
  <c r="BH81" i="277"/>
  <c r="BI81" i="277" s="1"/>
  <c r="BB81" i="277"/>
  <c r="BD81" i="277"/>
  <c r="BE81" i="277"/>
  <c r="BG81" i="277"/>
  <c r="BG83" i="277"/>
  <c r="BH83" i="277"/>
  <c r="BB83" i="277"/>
  <c r="BD83" i="277"/>
  <c r="BE83" i="277"/>
  <c r="BD82" i="287"/>
  <c r="BE82" i="287"/>
  <c r="BG82" i="287"/>
  <c r="BH82" i="287"/>
  <c r="BB82" i="287"/>
  <c r="BH78" i="287"/>
  <c r="BI78" i="287" s="1"/>
  <c r="BH85" i="287" s="1"/>
  <c r="BB78" i="287"/>
  <c r="BD78" i="287"/>
  <c r="BE78" i="287"/>
  <c r="BG78" i="287"/>
  <c r="BG82" i="285"/>
  <c r="BB78" i="285"/>
  <c r="BG78" i="285"/>
  <c r="BB81" i="285"/>
  <c r="BH81" i="285"/>
  <c r="BI81" i="285" s="1"/>
  <c r="BH85" i="285" s="1"/>
  <c r="BD81" i="275"/>
  <c r="BE81" i="275"/>
  <c r="BG81" i="275"/>
  <c r="BH81" i="275"/>
  <c r="BI81" i="275" s="1"/>
  <c r="BB81" i="275"/>
  <c r="BD78" i="275"/>
  <c r="BE78" i="275"/>
  <c r="BG78" i="275"/>
  <c r="BH78" i="275"/>
  <c r="BI78" i="275" s="1"/>
  <c r="BB78" i="275"/>
  <c r="BH80" i="275"/>
  <c r="BI80" i="275" s="1"/>
  <c r="BB80" i="275"/>
  <c r="BD80" i="275"/>
  <c r="BE80" i="275"/>
  <c r="BG80" i="275"/>
  <c r="BE83" i="275"/>
  <c r="BG83" i="275"/>
  <c r="BH83" i="275"/>
  <c r="BB83" i="275"/>
  <c r="BD83" i="275"/>
  <c r="BD83" i="297"/>
  <c r="BE83" i="297"/>
  <c r="BG83" i="297"/>
  <c r="BH83" i="297"/>
  <c r="BB83" i="297"/>
  <c r="BD79" i="297"/>
  <c r="BE79" i="297"/>
  <c r="BG79" i="297"/>
  <c r="BH79" i="297"/>
  <c r="BI79" i="297" s="1"/>
  <c r="BB79" i="297"/>
  <c r="BG82" i="297"/>
  <c r="BH82" i="297"/>
  <c r="BB82" i="297"/>
  <c r="BD82" i="297"/>
  <c r="BE82" i="297"/>
  <c r="BD80" i="297"/>
  <c r="BE80" i="297"/>
  <c r="BG80" i="297"/>
  <c r="BH80" i="297"/>
  <c r="BI80" i="297" s="1"/>
  <c r="BB80" i="297"/>
  <c r="BH81" i="297"/>
  <c r="BI81" i="297" s="1"/>
  <c r="BB81" i="297"/>
  <c r="BD81" i="297"/>
  <c r="BE81" i="297"/>
  <c r="BG81" i="297"/>
  <c r="BE78" i="297"/>
  <c r="BG78" i="297"/>
  <c r="BH78" i="297"/>
  <c r="BI78" i="297" s="1"/>
  <c r="BB78" i="297"/>
  <c r="BD78" i="297"/>
  <c r="BD82" i="279"/>
  <c r="BE82" i="279"/>
  <c r="BG82" i="279"/>
  <c r="BH82" i="279"/>
  <c r="BB82" i="279"/>
  <c r="BD79" i="279"/>
  <c r="BE79" i="279"/>
  <c r="BG79" i="279"/>
  <c r="BH79" i="279"/>
  <c r="BI79" i="279" s="1"/>
  <c r="BH85" i="279" s="1"/>
  <c r="BB79" i="279"/>
  <c r="BH80" i="276"/>
  <c r="BI80" i="276" s="1"/>
  <c r="BB80" i="276"/>
  <c r="BD80" i="276"/>
  <c r="BE80" i="276"/>
  <c r="BG80" i="276"/>
  <c r="BE83" i="276"/>
  <c r="BG83" i="276"/>
  <c r="BH83" i="276"/>
  <c r="BB83" i="276"/>
  <c r="BD83" i="276"/>
  <c r="BG81" i="276"/>
  <c r="BH81" i="276"/>
  <c r="BI81" i="276" s="1"/>
  <c r="BB81" i="276"/>
  <c r="BD81" i="276"/>
  <c r="BE81" i="276"/>
  <c r="BE79" i="276"/>
  <c r="BG79" i="276"/>
  <c r="BH79" i="276"/>
  <c r="BI79" i="276" s="1"/>
  <c r="BH85" i="276" s="1"/>
  <c r="BB79" i="276"/>
  <c r="BD79" i="276"/>
  <c r="BD83" i="289"/>
  <c r="BE83" i="289"/>
  <c r="BG83" i="289"/>
  <c r="BH83" i="289"/>
  <c r="BB83" i="289"/>
  <c r="BE78" i="289"/>
  <c r="BG78" i="289"/>
  <c r="BH78" i="289"/>
  <c r="BI78" i="289" s="1"/>
  <c r="BB78" i="289"/>
  <c r="BD78" i="289"/>
  <c r="BE81" i="289"/>
  <c r="BG81" i="289"/>
  <c r="BH81" i="289"/>
  <c r="BI81" i="289" s="1"/>
  <c r="BB81" i="289"/>
  <c r="BD81" i="289"/>
  <c r="BG80" i="289"/>
  <c r="BH80" i="289"/>
  <c r="BI80" i="289" s="1"/>
  <c r="BB80" i="289"/>
  <c r="BD80" i="289"/>
  <c r="BE80" i="289"/>
  <c r="BE81" i="274"/>
  <c r="BG81" i="274"/>
  <c r="BH81" i="274"/>
  <c r="BI81" i="274" s="1"/>
  <c r="BB81" i="274"/>
  <c r="BD81" i="274"/>
  <c r="BH79" i="280"/>
  <c r="BI79" i="280" s="1"/>
  <c r="BB79" i="280"/>
  <c r="BD79" i="280"/>
  <c r="BE79" i="280"/>
  <c r="BG79" i="280"/>
  <c r="BH80" i="280"/>
  <c r="BI80" i="280" s="1"/>
  <c r="BB80" i="280"/>
  <c r="BD80" i="280"/>
  <c r="BE80" i="280"/>
  <c r="BG80" i="280"/>
  <c r="BE83" i="280"/>
  <c r="BG83" i="280"/>
  <c r="BH83" i="280"/>
  <c r="BB83" i="280"/>
  <c r="BD83" i="280"/>
  <c r="BD81" i="280"/>
  <c r="BE81" i="280"/>
  <c r="BG81" i="280"/>
  <c r="BH81" i="280"/>
  <c r="BI81" i="280" s="1"/>
  <c r="BB81" i="280"/>
  <c r="BE82" i="280"/>
  <c r="BG82" i="280"/>
  <c r="BH82" i="280"/>
  <c r="BB82" i="280"/>
  <c r="BD82" i="280"/>
  <c r="BD80" i="265"/>
  <c r="BD81" i="265"/>
  <c r="AR17" i="1"/>
  <c r="C18" i="1" s="1"/>
  <c r="AS14" i="1"/>
  <c r="AS13" i="1"/>
  <c r="AS12" i="1"/>
  <c r="BB80" i="265"/>
  <c r="BE81" i="265"/>
  <c r="BG78" i="258"/>
  <c r="BH78" i="258"/>
  <c r="BI78" i="258" s="1"/>
  <c r="BB78" i="258"/>
  <c r="BD78" i="258"/>
  <c r="BE78" i="258"/>
  <c r="BG81" i="258"/>
  <c r="BH81" i="258"/>
  <c r="BI81" i="258" s="1"/>
  <c r="BB81" i="258"/>
  <c r="BD81" i="258"/>
  <c r="BE81" i="258"/>
  <c r="BH79" i="258"/>
  <c r="BI79" i="258" s="1"/>
  <c r="BB79" i="258"/>
  <c r="BD79" i="258"/>
  <c r="BE79" i="258"/>
  <c r="BG79" i="258"/>
  <c r="BE82" i="258"/>
  <c r="BG82" i="258"/>
  <c r="BH82" i="258"/>
  <c r="BB82" i="258"/>
  <c r="BD82" i="258"/>
  <c r="BE80" i="258"/>
  <c r="BG80" i="258"/>
  <c r="BH80" i="258"/>
  <c r="BI80" i="258" s="1"/>
  <c r="BB80" i="258"/>
  <c r="BD80" i="258"/>
  <c r="BH83" i="258"/>
  <c r="BB83" i="258"/>
  <c r="BD83" i="258"/>
  <c r="BE83" i="258"/>
  <c r="BG83" i="258"/>
  <c r="BH85" i="272"/>
  <c r="BH85" i="281"/>
  <c r="BH81" i="263"/>
  <c r="BI81" i="263" s="1"/>
  <c r="BE81" i="263"/>
  <c r="BB81" i="263"/>
  <c r="BG81" i="263"/>
  <c r="BH85" i="263"/>
  <c r="BG80" i="261"/>
  <c r="BH80" i="261"/>
  <c r="BI80" i="261" s="1"/>
  <c r="BB80" i="261"/>
  <c r="BD80" i="261"/>
  <c r="BE80" i="261"/>
  <c r="BH78" i="261"/>
  <c r="BI78" i="261" s="1"/>
  <c r="BB78" i="261"/>
  <c r="BD78" i="261"/>
  <c r="BE78" i="261"/>
  <c r="BG78" i="261"/>
  <c r="BG82" i="261"/>
  <c r="BH82" i="261"/>
  <c r="BB82" i="261"/>
  <c r="BD82" i="261"/>
  <c r="BE82" i="261"/>
  <c r="BE81" i="261"/>
  <c r="BG81" i="261"/>
  <c r="BH81" i="261"/>
  <c r="BI81" i="261" s="1"/>
  <c r="BB81" i="261"/>
  <c r="BD81" i="261"/>
  <c r="BD83" i="261"/>
  <c r="BE83" i="261"/>
  <c r="BG83" i="261"/>
  <c r="BH83" i="261"/>
  <c r="BB83" i="261"/>
  <c r="BD79" i="261"/>
  <c r="BE79" i="261"/>
  <c r="BG79" i="261"/>
  <c r="BH79" i="261"/>
  <c r="BI79" i="261" s="1"/>
  <c r="BB79" i="261"/>
  <c r="BH85" i="259"/>
  <c r="BH85" i="257"/>
  <c r="BB90" i="257" s="1"/>
  <c r="BG80" i="265"/>
  <c r="BB81" i="265"/>
  <c r="BH81" i="265"/>
  <c r="BI81" i="265" s="1"/>
  <c r="BH85" i="265" s="1"/>
  <c r="BB90" i="301"/>
  <c r="BB89" i="301"/>
  <c r="BB87" i="301"/>
  <c r="BB88" i="301"/>
  <c r="BH85" i="302"/>
  <c r="BD87" i="299"/>
  <c r="BS37" i="299" s="1"/>
  <c r="BT37" i="299"/>
  <c r="BD90" i="299"/>
  <c r="BS17" i="299" s="1"/>
  <c r="BT17" i="299"/>
  <c r="BD87" i="303"/>
  <c r="BS37" i="303" s="1"/>
  <c r="BT37" i="303"/>
  <c r="BD90" i="303"/>
  <c r="BS17" i="303" s="1"/>
  <c r="BT17" i="303"/>
  <c r="BD88" i="296"/>
  <c r="BS21" i="296" s="1"/>
  <c r="BT21" i="296"/>
  <c r="BD89" i="296"/>
  <c r="BS29" i="296" s="1"/>
  <c r="BT29" i="296"/>
  <c r="BB90" i="304"/>
  <c r="BB89" i="304"/>
  <c r="BB87" i="304"/>
  <c r="BB88" i="304"/>
  <c r="BB90" i="298"/>
  <c r="BB89" i="298"/>
  <c r="BB87" i="298"/>
  <c r="BB88" i="298"/>
  <c r="BH85" i="300"/>
  <c r="BB90" i="295"/>
  <c r="BB89" i="295"/>
  <c r="BB87" i="295"/>
  <c r="BB88" i="295"/>
  <c r="BD89" i="299"/>
  <c r="BS29" i="299" s="1"/>
  <c r="BT29" i="299"/>
  <c r="BD88" i="299"/>
  <c r="BS21" i="299" s="1"/>
  <c r="BT21" i="299"/>
  <c r="BD88" i="303"/>
  <c r="BS21" i="303" s="1"/>
  <c r="BT21" i="303"/>
  <c r="BD89" i="303"/>
  <c r="BS29" i="303" s="1"/>
  <c r="BT29" i="303"/>
  <c r="BD87" i="296"/>
  <c r="BS37" i="296" s="1"/>
  <c r="BT37" i="296"/>
  <c r="BD90" i="296"/>
  <c r="BS17" i="296" s="1"/>
  <c r="BT17" i="296"/>
  <c r="BB90" i="288"/>
  <c r="BB89" i="288"/>
  <c r="BB87" i="288"/>
  <c r="BB88" i="288"/>
  <c r="BB88" i="292"/>
  <c r="BB90" i="292"/>
  <c r="BB89" i="292"/>
  <c r="BB87" i="292"/>
  <c r="BD87" i="290"/>
  <c r="BS37" i="290" s="1"/>
  <c r="BT37" i="290"/>
  <c r="BD90" i="290"/>
  <c r="BS17" i="290" s="1"/>
  <c r="BT17" i="290"/>
  <c r="BD88" i="293"/>
  <c r="BS21" i="293" s="1"/>
  <c r="BT21" i="293"/>
  <c r="BD89" i="293"/>
  <c r="BS29" i="293" s="1"/>
  <c r="BT29" i="293"/>
  <c r="BD88" i="286"/>
  <c r="BS21" i="286" s="1"/>
  <c r="BT21" i="286"/>
  <c r="BD89" i="286"/>
  <c r="BS29" i="286" s="1"/>
  <c r="BT29" i="286"/>
  <c r="BB88" i="287"/>
  <c r="BB90" i="287"/>
  <c r="BB89" i="287"/>
  <c r="BB87" i="287"/>
  <c r="BD89" i="290"/>
  <c r="BS29" i="290" s="1"/>
  <c r="BT29" i="290"/>
  <c r="BD88" i="290"/>
  <c r="BS21" i="290" s="1"/>
  <c r="BT21" i="290"/>
  <c r="BH85" i="294"/>
  <c r="BH85" i="291"/>
  <c r="BD87" i="293"/>
  <c r="BS37" i="293" s="1"/>
  <c r="BT37" i="293"/>
  <c r="BD90" i="293"/>
  <c r="BS17" i="293" s="1"/>
  <c r="BT17" i="293"/>
  <c r="BD87" i="286"/>
  <c r="BS37" i="286" s="1"/>
  <c r="BT37" i="286"/>
  <c r="BD90" i="286"/>
  <c r="BS17" i="286" s="1"/>
  <c r="BT17" i="286"/>
  <c r="BB90" i="276"/>
  <c r="BB89" i="276"/>
  <c r="BB87" i="276"/>
  <c r="BB88" i="276"/>
  <c r="BD88" i="282"/>
  <c r="BS21" i="282" s="1"/>
  <c r="BT21" i="282"/>
  <c r="BT29" i="282"/>
  <c r="BD89" i="282"/>
  <c r="BS29" i="282" s="1"/>
  <c r="BB88" i="279"/>
  <c r="BB90" i="279"/>
  <c r="BB89" i="279"/>
  <c r="BB87" i="279"/>
  <c r="BB88" i="281"/>
  <c r="BB90" i="281"/>
  <c r="BB89" i="281"/>
  <c r="BB87" i="281"/>
  <c r="BH85" i="283"/>
  <c r="BB90" i="278"/>
  <c r="BB89" i="278"/>
  <c r="BB87" i="278"/>
  <c r="BB88" i="278"/>
  <c r="BD87" i="282"/>
  <c r="BS37" i="282" s="1"/>
  <c r="BT37" i="282"/>
  <c r="BD90" i="282"/>
  <c r="BS17" i="282" s="1"/>
  <c r="BT17" i="282"/>
  <c r="BB90" i="272"/>
  <c r="BB89" i="272"/>
  <c r="BB87" i="272"/>
  <c r="BB88" i="272"/>
  <c r="BH85" i="269"/>
  <c r="BB88" i="273"/>
  <c r="BB90" i="273"/>
  <c r="BB89" i="273"/>
  <c r="BB87" i="273"/>
  <c r="BH85" i="274"/>
  <c r="BB90" i="270"/>
  <c r="BB89" i="270"/>
  <c r="BB87" i="270"/>
  <c r="BB88" i="270"/>
  <c r="BB88" i="267"/>
  <c r="BB90" i="267"/>
  <c r="BB89" i="267"/>
  <c r="BB87" i="267"/>
  <c r="BB90" i="268"/>
  <c r="BB89" i="268"/>
  <c r="BB87" i="268"/>
  <c r="BB88" i="268"/>
  <c r="BH85" i="266"/>
  <c r="BB90" i="264"/>
  <c r="BB89" i="264"/>
  <c r="BB87" i="264"/>
  <c r="BB88" i="264"/>
  <c r="BB90" i="260"/>
  <c r="BB89" i="260"/>
  <c r="BB87" i="260"/>
  <c r="BB88" i="260"/>
  <c r="BB90" i="263"/>
  <c r="BB89" i="263"/>
  <c r="BB87" i="263"/>
  <c r="BB88" i="263"/>
  <c r="BB88" i="262"/>
  <c r="BB90" i="262"/>
  <c r="BB89" i="262"/>
  <c r="BB87" i="262"/>
  <c r="BB90" i="250"/>
  <c r="BB89" i="250"/>
  <c r="BB87" i="250"/>
  <c r="BB88" i="250"/>
  <c r="BB56" i="1"/>
  <c r="BL32" i="1" s="1"/>
  <c r="BB57" i="1"/>
  <c r="BL25" i="1" s="1"/>
  <c r="BE59" i="1"/>
  <c r="BG58" i="1"/>
  <c r="G82" i="1" s="1"/>
  <c r="BD58" i="1"/>
  <c r="D82" i="1" s="1"/>
  <c r="BB58" i="1"/>
  <c r="C82" i="1" s="1"/>
  <c r="BE57" i="1"/>
  <c r="BG56" i="1"/>
  <c r="BD56" i="1"/>
  <c r="BG59" i="1"/>
  <c r="BD59" i="1"/>
  <c r="BE58" i="1"/>
  <c r="E82" i="1" s="1"/>
  <c r="BB59" i="1"/>
  <c r="BG57" i="1"/>
  <c r="BD57" i="1"/>
  <c r="BE56" i="1"/>
  <c r="BE12" i="1"/>
  <c r="BB46" i="1"/>
  <c r="BL33" i="1" s="1"/>
  <c r="BB45" i="1"/>
  <c r="BE48" i="1"/>
  <c r="BB48" i="1"/>
  <c r="BE47" i="1"/>
  <c r="E81" i="1" s="1"/>
  <c r="BB47" i="1"/>
  <c r="C81" i="1" s="1"/>
  <c r="BE46" i="1"/>
  <c r="BG45" i="1"/>
  <c r="BD45" i="1"/>
  <c r="BG48" i="1"/>
  <c r="BD48" i="1"/>
  <c r="BG47" i="1"/>
  <c r="G81" i="1" s="1"/>
  <c r="BD47" i="1"/>
  <c r="D81" i="1" s="1"/>
  <c r="BG46" i="1"/>
  <c r="BD46" i="1"/>
  <c r="BE45" i="1"/>
  <c r="BB68" i="1"/>
  <c r="BL41" i="1" s="1"/>
  <c r="BB67" i="1"/>
  <c r="BL24" i="1" s="1"/>
  <c r="BG70" i="1"/>
  <c r="BD70" i="1"/>
  <c r="BG69" i="1"/>
  <c r="G83" i="1" s="1"/>
  <c r="BD69" i="1"/>
  <c r="D83" i="1" s="1"/>
  <c r="BG68" i="1"/>
  <c r="BD68" i="1"/>
  <c r="BE67" i="1"/>
  <c r="BE70" i="1"/>
  <c r="BB70" i="1"/>
  <c r="BE69" i="1"/>
  <c r="E83" i="1" s="1"/>
  <c r="BB69" i="1"/>
  <c r="C83" i="1" s="1"/>
  <c r="BE68" i="1"/>
  <c r="BG67" i="1"/>
  <c r="BD67" i="1"/>
  <c r="BB12" i="66"/>
  <c r="BT36" i="66" s="1"/>
  <c r="BB13" i="66"/>
  <c r="BT12" i="66" s="1"/>
  <c r="BD12" i="66"/>
  <c r="BG12" i="66"/>
  <c r="BE13" i="66"/>
  <c r="BB14" i="66"/>
  <c r="C78" i="66" s="1"/>
  <c r="BE14" i="66"/>
  <c r="E78" i="66" s="1"/>
  <c r="BB15" i="66"/>
  <c r="BE15" i="66"/>
  <c r="BE12" i="66"/>
  <c r="BD13" i="66"/>
  <c r="BG13" i="66"/>
  <c r="BD14" i="66"/>
  <c r="D78" i="66" s="1"/>
  <c r="BG14" i="66"/>
  <c r="G78" i="66" s="1"/>
  <c r="BD15" i="66"/>
  <c r="BG15" i="66"/>
  <c r="BB68" i="66"/>
  <c r="BT41" i="66" s="1"/>
  <c r="BB67" i="66"/>
  <c r="BT24" i="66" s="1"/>
  <c r="BE67" i="66"/>
  <c r="BD68" i="66"/>
  <c r="BG68" i="66"/>
  <c r="BB69" i="66"/>
  <c r="C83" i="66" s="1"/>
  <c r="BE69" i="66"/>
  <c r="E83" i="66" s="1"/>
  <c r="BB70" i="66"/>
  <c r="BE70" i="66"/>
  <c r="BD67" i="66"/>
  <c r="BG67" i="66"/>
  <c r="BE68" i="66"/>
  <c r="BD69" i="66"/>
  <c r="D83" i="66" s="1"/>
  <c r="BG69" i="66"/>
  <c r="G83" i="66" s="1"/>
  <c r="BD70" i="66"/>
  <c r="BG70" i="66"/>
  <c r="BB34" i="1"/>
  <c r="BB35" i="1"/>
  <c r="BL13" i="1" s="1"/>
  <c r="BE37" i="1"/>
  <c r="BB37" i="1"/>
  <c r="BE36" i="1"/>
  <c r="E80" i="1" s="1"/>
  <c r="BB36" i="1"/>
  <c r="C80" i="1" s="1"/>
  <c r="D98" i="1" s="1"/>
  <c r="BE35" i="1"/>
  <c r="BG34" i="1"/>
  <c r="BD34" i="1"/>
  <c r="BG37" i="1"/>
  <c r="BD37" i="1"/>
  <c r="BG36" i="1"/>
  <c r="G80" i="1" s="1"/>
  <c r="BD36" i="1"/>
  <c r="D80" i="1" s="1"/>
  <c r="BG35" i="1"/>
  <c r="BD35" i="1"/>
  <c r="BE34" i="1"/>
  <c r="BB45" i="66"/>
  <c r="BT16" i="66" s="1"/>
  <c r="BB46" i="66"/>
  <c r="BT33" i="66" s="1"/>
  <c r="BE45" i="66"/>
  <c r="BD46" i="66"/>
  <c r="BG46" i="66"/>
  <c r="BB47" i="66"/>
  <c r="C81" i="66" s="1"/>
  <c r="BE47" i="66"/>
  <c r="E81" i="66" s="1"/>
  <c r="BB48" i="66"/>
  <c r="BE48" i="66"/>
  <c r="BD45" i="66"/>
  <c r="BG45" i="66"/>
  <c r="BE46" i="66"/>
  <c r="BD47" i="66"/>
  <c r="D81" i="66" s="1"/>
  <c r="BG47" i="66"/>
  <c r="G81" i="66" s="1"/>
  <c r="BD48" i="66"/>
  <c r="BG48" i="66"/>
  <c r="BB24" i="1"/>
  <c r="BL40" i="1" s="1"/>
  <c r="BB23" i="1"/>
  <c r="BE26" i="1"/>
  <c r="BB26" i="1"/>
  <c r="BE25" i="1"/>
  <c r="E79" i="1" s="1"/>
  <c r="BB25" i="1"/>
  <c r="C79" i="1" s="1"/>
  <c r="BE24" i="1"/>
  <c r="BG23" i="1"/>
  <c r="BD23" i="1"/>
  <c r="BG26" i="1"/>
  <c r="BD26" i="1"/>
  <c r="BG25" i="1"/>
  <c r="G79" i="1" s="1"/>
  <c r="BD25" i="1"/>
  <c r="D79" i="1" s="1"/>
  <c r="BG24" i="1"/>
  <c r="BD24" i="1"/>
  <c r="BE23" i="1"/>
  <c r="BB24" i="66"/>
  <c r="BT40" i="66" s="1"/>
  <c r="BB23" i="66"/>
  <c r="BT20" i="66" s="1"/>
  <c r="BE23" i="66"/>
  <c r="BD24" i="66"/>
  <c r="BG24" i="66"/>
  <c r="BB25" i="66"/>
  <c r="C79" i="66" s="1"/>
  <c r="BE25" i="66"/>
  <c r="E79" i="66" s="1"/>
  <c r="BB26" i="66"/>
  <c r="BE26" i="66"/>
  <c r="BD23" i="66"/>
  <c r="BG23" i="66"/>
  <c r="BE24" i="66"/>
  <c r="BD25" i="66"/>
  <c r="D79" i="66" s="1"/>
  <c r="BG25" i="66"/>
  <c r="G79" i="66" s="1"/>
  <c r="BD26" i="66"/>
  <c r="BG26" i="66"/>
  <c r="BB56" i="66"/>
  <c r="BT32" i="66" s="1"/>
  <c r="BB57" i="66"/>
  <c r="BT25" i="66" s="1"/>
  <c r="BD56" i="66"/>
  <c r="BG56" i="66"/>
  <c r="BE57" i="66"/>
  <c r="BD58" i="66"/>
  <c r="D82" i="66" s="1"/>
  <c r="BG58" i="66"/>
  <c r="G82" i="66" s="1"/>
  <c r="BD59" i="66"/>
  <c r="BG59" i="66"/>
  <c r="BE56" i="66"/>
  <c r="BD57" i="66"/>
  <c r="BG57" i="66"/>
  <c r="BB58" i="66"/>
  <c r="C82" i="66" s="1"/>
  <c r="BE58" i="66"/>
  <c r="E82" i="66" s="1"/>
  <c r="BB59" i="66"/>
  <c r="BE59" i="66"/>
  <c r="BB35" i="66"/>
  <c r="BT13" i="66" s="1"/>
  <c r="BB34" i="66"/>
  <c r="BT28" i="66" s="1"/>
  <c r="BD34" i="66"/>
  <c r="BG34" i="66"/>
  <c r="BE35" i="66"/>
  <c r="BD36" i="66"/>
  <c r="D80" i="66" s="1"/>
  <c r="BG36" i="66"/>
  <c r="G80" i="66" s="1"/>
  <c r="BD37" i="66"/>
  <c r="BG37" i="66"/>
  <c r="BE34" i="66"/>
  <c r="BD35" i="66"/>
  <c r="BG35" i="66"/>
  <c r="BB36" i="66"/>
  <c r="C80" i="66" s="1"/>
  <c r="D98" i="66" s="1"/>
  <c r="BE36" i="66"/>
  <c r="E80" i="66" s="1"/>
  <c r="BB37" i="66"/>
  <c r="BE37" i="66"/>
  <c r="BL83" i="298" l="1"/>
  <c r="BL83" i="250"/>
  <c r="BL83" i="268"/>
  <c r="BL83" i="297"/>
  <c r="BL83" i="294"/>
  <c r="BL83" i="287"/>
  <c r="BL83" i="278"/>
  <c r="BL83" i="284"/>
  <c r="BJ83" i="272"/>
  <c r="BL83" i="266"/>
  <c r="BL83" i="267"/>
  <c r="BK83" i="275"/>
  <c r="BL83" i="296"/>
  <c r="BL83" i="285"/>
  <c r="BL83" i="286"/>
  <c r="BL83" i="289"/>
  <c r="BL83" i="277"/>
  <c r="BL83" i="280"/>
  <c r="BL83" i="282"/>
  <c r="BL83" i="276"/>
  <c r="BL83" i="279"/>
  <c r="BL83" i="270"/>
  <c r="BL83" i="269"/>
  <c r="BL83" i="274"/>
  <c r="BL83" i="271"/>
  <c r="BL82" i="274"/>
  <c r="BL82" i="282"/>
  <c r="BL82" i="296"/>
  <c r="BL82" i="298"/>
  <c r="BL82" i="287"/>
  <c r="BK82" i="277"/>
  <c r="BK82" i="276"/>
  <c r="BJ82" i="278"/>
  <c r="BL82" i="280"/>
  <c r="BL82" i="275"/>
  <c r="BL82" i="272"/>
  <c r="BL82" i="270"/>
  <c r="BL82" i="250"/>
  <c r="BK82" i="297"/>
  <c r="BL82" i="294"/>
  <c r="BL82" i="286"/>
  <c r="BL82" i="289"/>
  <c r="BL82" i="285"/>
  <c r="BL82" i="279"/>
  <c r="BK82" i="284"/>
  <c r="BL82" i="271"/>
  <c r="BL82" i="266"/>
  <c r="BL82" i="268"/>
  <c r="BL82" i="267"/>
  <c r="BL82" i="269"/>
  <c r="BK82" i="258"/>
  <c r="BL80" i="289"/>
  <c r="BK80" i="272"/>
  <c r="BL80" i="271"/>
  <c r="BL80" i="250"/>
  <c r="BL80" i="296"/>
  <c r="BL80" i="297"/>
  <c r="BL80" i="294"/>
  <c r="BJ80" i="287"/>
  <c r="BK80" i="277"/>
  <c r="BK80" i="284"/>
  <c r="BL80" i="280"/>
  <c r="BL80" i="279"/>
  <c r="BL80" i="282"/>
  <c r="BL80" i="267"/>
  <c r="BL80" i="274"/>
  <c r="BL80" i="269"/>
  <c r="BK80" i="268"/>
  <c r="BL80" i="298"/>
  <c r="BL80" i="285"/>
  <c r="BL80" i="286"/>
  <c r="BL80" i="278"/>
  <c r="BL80" i="276"/>
  <c r="BL80" i="270"/>
  <c r="BL80" i="266"/>
  <c r="BL80" i="275"/>
  <c r="BL80" i="263"/>
  <c r="BL81" i="250"/>
  <c r="BL81" i="297"/>
  <c r="BK81" i="298"/>
  <c r="BL81" i="296"/>
  <c r="BL81" i="294"/>
  <c r="BL81" i="285"/>
  <c r="BL81" i="289"/>
  <c r="BL81" i="277"/>
  <c r="BL81" i="280"/>
  <c r="BL81" i="284"/>
  <c r="BL81" i="278"/>
  <c r="BL81" i="279"/>
  <c r="BL81" i="268"/>
  <c r="BL81" i="266"/>
  <c r="BL81" i="272"/>
  <c r="BL81" i="286"/>
  <c r="BL81" i="287"/>
  <c r="BL81" i="282"/>
  <c r="BK81" i="276"/>
  <c r="BL81" i="269"/>
  <c r="BL81" i="270"/>
  <c r="BK81" i="275"/>
  <c r="BL81" i="267"/>
  <c r="BK81" i="274"/>
  <c r="BL81" i="271"/>
  <c r="BL81" i="263"/>
  <c r="BL79" i="267"/>
  <c r="BL79" i="278"/>
  <c r="BG14" i="1"/>
  <c r="G78" i="1" s="1"/>
  <c r="BE14" i="1"/>
  <c r="E78" i="1" s="1"/>
  <c r="BD13" i="1"/>
  <c r="BL79" i="282"/>
  <c r="BL79" i="296"/>
  <c r="BJ79" i="297"/>
  <c r="BL79" i="287"/>
  <c r="BL79" i="286"/>
  <c r="BL79" i="294"/>
  <c r="BL79" i="285"/>
  <c r="BL79" i="277"/>
  <c r="BL79" i="279"/>
  <c r="BK79" i="280"/>
  <c r="BK79" i="269"/>
  <c r="BL79" i="274"/>
  <c r="BL79" i="271"/>
  <c r="BL79" i="268"/>
  <c r="BK79" i="275"/>
  <c r="BK79" i="259"/>
  <c r="BK79" i="258"/>
  <c r="BJ79" i="250"/>
  <c r="BL79" i="298"/>
  <c r="BL79" i="289"/>
  <c r="BL79" i="276"/>
  <c r="BK79" i="284"/>
  <c r="BL79" i="270"/>
  <c r="BL79" i="266"/>
  <c r="BL79" i="272"/>
  <c r="BL78" i="279"/>
  <c r="BK78" i="269"/>
  <c r="BL78" i="286"/>
  <c r="BL78" i="277"/>
  <c r="BL78" i="296"/>
  <c r="BL78" i="271"/>
  <c r="BH85" i="284"/>
  <c r="BB90" i="271"/>
  <c r="BB87" i="271"/>
  <c r="BB89" i="271"/>
  <c r="BB88" i="271"/>
  <c r="BH85" i="277"/>
  <c r="BB89" i="285"/>
  <c r="BB88" i="285"/>
  <c r="BT21" i="285" s="1"/>
  <c r="BB90" i="285"/>
  <c r="BB87" i="285"/>
  <c r="BT37" i="285" s="1"/>
  <c r="BH85" i="275"/>
  <c r="BH85" i="297"/>
  <c r="BH85" i="289"/>
  <c r="BB12" i="1"/>
  <c r="BL36" i="1" s="1"/>
  <c r="BK78" i="257"/>
  <c r="BH85" i="280"/>
  <c r="BT76" i="304"/>
  <c r="BT76" i="303"/>
  <c r="BT76" i="302"/>
  <c r="BT76" i="301"/>
  <c r="BT76" i="300"/>
  <c r="BT76" i="297"/>
  <c r="BT76" i="299"/>
  <c r="BT76" i="298"/>
  <c r="BT76" i="296"/>
  <c r="BT76" i="295"/>
  <c r="BT76" i="294"/>
  <c r="BT76" i="293"/>
  <c r="BT76" i="292"/>
  <c r="BT76" i="291"/>
  <c r="BT76" i="290"/>
  <c r="BT76" i="289"/>
  <c r="BT76" i="288"/>
  <c r="BT76" i="287"/>
  <c r="BT76" i="286"/>
  <c r="BT76" i="285"/>
  <c r="BT76" i="284"/>
  <c r="BT76" i="283"/>
  <c r="BT76" i="282"/>
  <c r="BT76" i="281"/>
  <c r="BT76" i="280"/>
  <c r="BT76" i="279"/>
  <c r="BT76" i="278"/>
  <c r="BT76" i="277"/>
  <c r="BT76" i="276"/>
  <c r="BT76" i="275"/>
  <c r="BT76" i="274"/>
  <c r="BT76" i="273"/>
  <c r="BT76" i="272"/>
  <c r="BT76" i="271"/>
  <c r="BT76" i="270"/>
  <c r="BT76" i="269"/>
  <c r="BT76" i="268"/>
  <c r="BT76" i="267"/>
  <c r="BT76" i="266"/>
  <c r="BT76" i="250"/>
  <c r="BT76" i="264"/>
  <c r="BT76" i="263"/>
  <c r="BT76" i="262"/>
  <c r="BT76" i="261"/>
  <c r="BT76" i="260"/>
  <c r="BT76" i="259"/>
  <c r="BT76" i="258"/>
  <c r="BT76" i="257"/>
  <c r="BT76" i="265"/>
  <c r="BT77" i="304"/>
  <c r="BX77" i="304" s="1"/>
  <c r="BT77" i="303"/>
  <c r="BX77" i="303" s="1"/>
  <c r="BT77" i="302"/>
  <c r="BX77" i="302" s="1"/>
  <c r="BT77" i="301"/>
  <c r="BX77" i="301" s="1"/>
  <c r="BT77" i="300"/>
  <c r="BX77" i="300" s="1"/>
  <c r="BT77" i="299"/>
  <c r="BX77" i="299" s="1"/>
  <c r="BT77" i="298"/>
  <c r="BX77" i="298" s="1"/>
  <c r="BT77" i="296"/>
  <c r="BX77" i="296" s="1"/>
  <c r="BT77" i="295"/>
  <c r="BX77" i="295" s="1"/>
  <c r="BT77" i="297"/>
  <c r="BX77" i="297" s="1"/>
  <c r="BT77" i="294"/>
  <c r="BX77" i="294" s="1"/>
  <c r="BT77" i="293"/>
  <c r="BX77" i="293" s="1"/>
  <c r="BT77" i="292"/>
  <c r="BX77" i="292" s="1"/>
  <c r="BT77" i="291"/>
  <c r="BX77" i="291" s="1"/>
  <c r="BT77" i="290"/>
  <c r="BX77" i="290" s="1"/>
  <c r="BT77" i="289"/>
  <c r="BX77" i="289" s="1"/>
  <c r="BT77" i="288"/>
  <c r="BX77" i="288" s="1"/>
  <c r="BT77" i="287"/>
  <c r="BX77" i="287" s="1"/>
  <c r="BT77" i="286"/>
  <c r="BX77" i="286" s="1"/>
  <c r="BT77" i="285"/>
  <c r="BX77" i="285" s="1"/>
  <c r="BT77" i="284"/>
  <c r="BX77" i="284" s="1"/>
  <c r="BT77" i="283"/>
  <c r="BX77" i="283" s="1"/>
  <c r="BT77" i="282"/>
  <c r="BX77" i="282" s="1"/>
  <c r="BT77" i="281"/>
  <c r="BX77" i="281" s="1"/>
  <c r="BT77" i="280"/>
  <c r="BX77" i="280" s="1"/>
  <c r="BT77" i="279"/>
  <c r="BX77" i="279" s="1"/>
  <c r="BT77" i="278"/>
  <c r="BX77" i="278" s="1"/>
  <c r="BT77" i="277"/>
  <c r="BX77" i="277" s="1"/>
  <c r="BT77" i="276"/>
  <c r="BX77" i="276" s="1"/>
  <c r="BT77" i="275"/>
  <c r="BX77" i="275" s="1"/>
  <c r="BT77" i="274"/>
  <c r="BX77" i="274" s="1"/>
  <c r="BT77" i="273"/>
  <c r="BX77" i="273" s="1"/>
  <c r="BT77" i="272"/>
  <c r="BX77" i="272" s="1"/>
  <c r="BT77" i="271"/>
  <c r="BX77" i="271" s="1"/>
  <c r="BT77" i="270"/>
  <c r="BX77" i="270" s="1"/>
  <c r="BT77" i="269"/>
  <c r="BX77" i="269" s="1"/>
  <c r="BT77" i="268"/>
  <c r="BX77" i="268" s="1"/>
  <c r="BT77" i="267"/>
  <c r="BX77" i="267" s="1"/>
  <c r="BT77" i="266"/>
  <c r="BX77" i="266" s="1"/>
  <c r="BT77" i="250"/>
  <c r="BX77" i="250" s="1"/>
  <c r="BT77" i="264"/>
  <c r="BX77" i="264" s="1"/>
  <c r="BT77" i="263"/>
  <c r="BX77" i="263" s="1"/>
  <c r="BT77" i="262"/>
  <c r="BX77" i="262" s="1"/>
  <c r="BT77" i="261"/>
  <c r="BX77" i="261" s="1"/>
  <c r="BT77" i="260"/>
  <c r="BX77" i="260" s="1"/>
  <c r="BT77" i="259"/>
  <c r="BX77" i="259" s="1"/>
  <c r="BT77" i="258"/>
  <c r="BX77" i="258" s="1"/>
  <c r="BT77" i="257"/>
  <c r="BX77" i="257" s="1"/>
  <c r="BT77" i="265"/>
  <c r="BX77" i="265" s="1"/>
  <c r="BT69" i="304"/>
  <c r="BT69" i="303"/>
  <c r="BX69" i="303" s="1"/>
  <c r="BT69" i="302"/>
  <c r="BT69" i="301"/>
  <c r="BT69" i="300"/>
  <c r="BT69" i="299"/>
  <c r="BX69" i="299" s="1"/>
  <c r="BT69" i="298"/>
  <c r="BT69" i="296"/>
  <c r="BX69" i="296" s="1"/>
  <c r="BT69" i="297"/>
  <c r="BT69" i="295"/>
  <c r="BT69" i="294"/>
  <c r="BT69" i="293"/>
  <c r="BX69" i="293" s="1"/>
  <c r="BT69" i="292"/>
  <c r="BT69" i="291"/>
  <c r="BT69" i="290"/>
  <c r="BX69" i="290" s="1"/>
  <c r="BT69" i="289"/>
  <c r="BT69" i="288"/>
  <c r="BT69" i="287"/>
  <c r="BT69" i="286"/>
  <c r="BX69" i="286" s="1"/>
  <c r="BT69" i="285"/>
  <c r="BT69" i="284"/>
  <c r="BT69" i="283"/>
  <c r="BT69" i="282"/>
  <c r="BX69" i="282" s="1"/>
  <c r="BT69" i="281"/>
  <c r="BT69" i="280"/>
  <c r="BT69" i="279"/>
  <c r="BT69" i="278"/>
  <c r="BT69" i="277"/>
  <c r="BT69" i="276"/>
  <c r="BT69" i="275"/>
  <c r="BT69" i="274"/>
  <c r="BT69" i="273"/>
  <c r="BT69" i="272"/>
  <c r="BT69" i="271"/>
  <c r="BT69" i="270"/>
  <c r="BT69" i="269"/>
  <c r="BT69" i="268"/>
  <c r="BT69" i="267"/>
  <c r="BT69" i="266"/>
  <c r="BT69" i="250"/>
  <c r="BT69" i="264"/>
  <c r="BT69" i="263"/>
  <c r="BT69" i="262"/>
  <c r="BT69" i="261"/>
  <c r="BT69" i="260"/>
  <c r="BT69" i="259"/>
  <c r="BT69" i="258"/>
  <c r="BT69" i="257"/>
  <c r="BT69" i="265"/>
  <c r="BT68" i="304"/>
  <c r="BT68" i="303"/>
  <c r="BX68" i="303" s="1"/>
  <c r="BT68" i="302"/>
  <c r="BT68" i="301"/>
  <c r="BT68" i="297"/>
  <c r="BT68" i="300"/>
  <c r="BT68" i="299"/>
  <c r="BX68" i="299" s="1"/>
  <c r="BT68" i="298"/>
  <c r="BT68" i="296"/>
  <c r="BX68" i="296" s="1"/>
  <c r="BT68" i="295"/>
  <c r="BT68" i="294"/>
  <c r="BT68" i="293"/>
  <c r="BX68" i="293" s="1"/>
  <c r="BT68" i="292"/>
  <c r="BT68" i="291"/>
  <c r="BT68" i="290"/>
  <c r="BX68" i="290" s="1"/>
  <c r="BT68" i="289"/>
  <c r="BT68" i="288"/>
  <c r="BT68" i="287"/>
  <c r="BT68" i="286"/>
  <c r="BX68" i="286" s="1"/>
  <c r="BT68" i="285"/>
  <c r="BT68" i="284"/>
  <c r="BT68" i="283"/>
  <c r="BT68" i="282"/>
  <c r="BX68" i="282" s="1"/>
  <c r="BT68" i="281"/>
  <c r="BT68" i="280"/>
  <c r="BT68" i="279"/>
  <c r="BT68" i="278"/>
  <c r="BT68" i="277"/>
  <c r="BT68" i="276"/>
  <c r="BT68" i="275"/>
  <c r="BT68" i="274"/>
  <c r="BT68" i="273"/>
  <c r="BT68" i="272"/>
  <c r="BT68" i="271"/>
  <c r="BT68" i="270"/>
  <c r="BT68" i="269"/>
  <c r="BT68" i="268"/>
  <c r="BT68" i="267"/>
  <c r="BT68" i="266"/>
  <c r="BT68" i="250"/>
  <c r="BT68" i="264"/>
  <c r="BT68" i="263"/>
  <c r="BT68" i="262"/>
  <c r="BT68" i="261"/>
  <c r="BT68" i="260"/>
  <c r="BT68" i="259"/>
  <c r="BT68" i="258"/>
  <c r="BT68" i="257"/>
  <c r="BT68" i="265"/>
  <c r="BT49" i="304"/>
  <c r="BT49" i="303"/>
  <c r="BX49" i="303" s="1"/>
  <c r="BT49" i="302"/>
  <c r="BT49" i="301"/>
  <c r="BT49" i="300"/>
  <c r="BT49" i="299"/>
  <c r="BX49" i="299" s="1"/>
  <c r="BT49" i="297"/>
  <c r="BT49" i="296"/>
  <c r="BX49" i="296" s="1"/>
  <c r="BT49" i="298"/>
  <c r="BT49" i="295"/>
  <c r="BT49" i="294"/>
  <c r="BT49" i="293"/>
  <c r="BX49" i="293" s="1"/>
  <c r="BT49" i="292"/>
  <c r="BT49" i="291"/>
  <c r="BT49" i="290"/>
  <c r="BX49" i="290" s="1"/>
  <c r="BT49" i="289"/>
  <c r="BT49" i="288"/>
  <c r="BT49" i="287"/>
  <c r="BT49" i="286"/>
  <c r="BX49" i="286" s="1"/>
  <c r="BT49" i="285"/>
  <c r="BT49" i="284"/>
  <c r="BT49" i="283"/>
  <c r="BT49" i="282"/>
  <c r="BX49" i="282" s="1"/>
  <c r="BT49" i="281"/>
  <c r="BT49" i="280"/>
  <c r="BT49" i="279"/>
  <c r="BT49" i="278"/>
  <c r="BT49" i="277"/>
  <c r="BT49" i="276"/>
  <c r="BT49" i="275"/>
  <c r="BT49" i="274"/>
  <c r="BT49" i="273"/>
  <c r="BT49" i="272"/>
  <c r="BT49" i="271"/>
  <c r="BT49" i="270"/>
  <c r="BT49" i="269"/>
  <c r="BT49" i="268"/>
  <c r="BT49" i="267"/>
  <c r="BT49" i="266"/>
  <c r="BT49" i="250"/>
  <c r="BT49" i="264"/>
  <c r="BT49" i="263"/>
  <c r="BT49" i="262"/>
  <c r="BT49" i="261"/>
  <c r="BT49" i="260"/>
  <c r="BT49" i="259"/>
  <c r="BT49" i="258"/>
  <c r="BT49" i="257"/>
  <c r="BT49" i="265"/>
  <c r="BT60" i="304"/>
  <c r="BT60" i="303"/>
  <c r="BX60" i="303" s="1"/>
  <c r="BT60" i="302"/>
  <c r="BT60" i="301"/>
  <c r="BT60" i="297"/>
  <c r="BT60" i="300"/>
  <c r="BT60" i="299"/>
  <c r="BX60" i="299" s="1"/>
  <c r="BT60" i="298"/>
  <c r="BT60" i="296"/>
  <c r="BX60" i="296" s="1"/>
  <c r="BT60" i="295"/>
  <c r="BT60" i="294"/>
  <c r="BT60" i="293"/>
  <c r="BX60" i="293" s="1"/>
  <c r="BT60" i="292"/>
  <c r="BT60" i="291"/>
  <c r="BT60" i="290"/>
  <c r="BX60" i="290" s="1"/>
  <c r="BT60" i="289"/>
  <c r="BT60" i="288"/>
  <c r="BT60" i="287"/>
  <c r="BT60" i="286"/>
  <c r="BX60" i="286" s="1"/>
  <c r="BT60" i="285"/>
  <c r="BT60" i="284"/>
  <c r="BT60" i="283"/>
  <c r="BT60" i="282"/>
  <c r="BX60" i="282" s="1"/>
  <c r="BT60" i="281"/>
  <c r="BT60" i="280"/>
  <c r="BT60" i="279"/>
  <c r="BT60" i="278"/>
  <c r="BT60" i="277"/>
  <c r="BT60" i="276"/>
  <c r="BT60" i="275"/>
  <c r="BT60" i="274"/>
  <c r="BT60" i="273"/>
  <c r="BT60" i="272"/>
  <c r="BT60" i="271"/>
  <c r="BT60" i="270"/>
  <c r="BT60" i="269"/>
  <c r="BT60" i="268"/>
  <c r="BT60" i="267"/>
  <c r="BT60" i="266"/>
  <c r="BT60" i="250"/>
  <c r="BT60" i="264"/>
  <c r="BT60" i="263"/>
  <c r="BT60" i="262"/>
  <c r="BT60" i="261"/>
  <c r="BT60" i="260"/>
  <c r="BT60" i="259"/>
  <c r="BT60" i="258"/>
  <c r="BT60" i="257"/>
  <c r="BT60" i="265"/>
  <c r="BT61" i="304"/>
  <c r="BT61" i="303"/>
  <c r="BX61" i="303" s="1"/>
  <c r="BT61" i="302"/>
  <c r="BT61" i="301"/>
  <c r="BT61" i="300"/>
  <c r="BT61" i="299"/>
  <c r="BX61" i="299" s="1"/>
  <c r="BT61" i="298"/>
  <c r="BT61" i="296"/>
  <c r="BX61" i="296" s="1"/>
  <c r="BT61" i="297"/>
  <c r="BT61" i="295"/>
  <c r="BT61" i="294"/>
  <c r="BT61" i="293"/>
  <c r="BX61" i="293" s="1"/>
  <c r="BT61" i="292"/>
  <c r="BT61" i="291"/>
  <c r="BT61" i="290"/>
  <c r="BX61" i="290" s="1"/>
  <c r="BT61" i="289"/>
  <c r="BT61" i="288"/>
  <c r="BT61" i="287"/>
  <c r="BT61" i="286"/>
  <c r="BX61" i="286" s="1"/>
  <c r="BT61" i="285"/>
  <c r="BT61" i="284"/>
  <c r="BT61" i="283"/>
  <c r="BT61" i="282"/>
  <c r="BX61" i="282" s="1"/>
  <c r="BT61" i="281"/>
  <c r="BT61" i="280"/>
  <c r="BT61" i="279"/>
  <c r="BT61" i="278"/>
  <c r="BT61" i="277"/>
  <c r="BT61" i="276"/>
  <c r="BT61" i="275"/>
  <c r="BT61" i="274"/>
  <c r="BT61" i="273"/>
  <c r="BT61" i="272"/>
  <c r="BT61" i="271"/>
  <c r="BT61" i="270"/>
  <c r="BT61" i="269"/>
  <c r="BT61" i="268"/>
  <c r="BT61" i="267"/>
  <c r="BT61" i="266"/>
  <c r="BT61" i="250"/>
  <c r="BT61" i="264"/>
  <c r="BT61" i="263"/>
  <c r="BT61" i="262"/>
  <c r="BT61" i="260"/>
  <c r="BT61" i="259"/>
  <c r="BT61" i="258"/>
  <c r="BT61" i="257"/>
  <c r="BT61" i="265"/>
  <c r="BT61" i="261"/>
  <c r="BG13" i="1"/>
  <c r="BG15" i="1"/>
  <c r="BB14" i="1"/>
  <c r="C78" i="1" s="1"/>
  <c r="F93" i="1" s="1"/>
  <c r="BB13" i="1"/>
  <c r="BL12" i="1" s="1"/>
  <c r="CA14" i="66"/>
  <c r="BK83" i="262"/>
  <c r="BK83" i="263"/>
  <c r="BK83" i="261"/>
  <c r="BK82" i="263"/>
  <c r="BK82" i="262"/>
  <c r="BK82" i="261"/>
  <c r="BL81" i="265"/>
  <c r="BL81" i="260"/>
  <c r="BL81" i="261"/>
  <c r="BL81" i="264"/>
  <c r="BL81" i="258"/>
  <c r="BL81" i="259"/>
  <c r="BL81" i="257"/>
  <c r="BK80" i="263"/>
  <c r="BK80" i="262"/>
  <c r="BL79" i="262"/>
  <c r="BL79" i="260"/>
  <c r="BL79" i="261"/>
  <c r="BL79" i="258"/>
  <c r="BE13" i="1"/>
  <c r="BB15" i="1"/>
  <c r="BD15" i="1"/>
  <c r="BD12" i="1"/>
  <c r="BG12" i="1"/>
  <c r="BD14" i="1"/>
  <c r="D78" i="1" s="1"/>
  <c r="BE15" i="1"/>
  <c r="BL79" i="259"/>
  <c r="BH85" i="258"/>
  <c r="BB89" i="257"/>
  <c r="BJ81" i="261"/>
  <c r="BL79" i="263"/>
  <c r="BL79" i="264"/>
  <c r="BB88" i="257"/>
  <c r="BB87" i="257"/>
  <c r="BD90" i="257"/>
  <c r="BS17" i="257" s="1"/>
  <c r="BT17" i="257"/>
  <c r="BL83" i="264"/>
  <c r="BL83" i="260"/>
  <c r="BL83" i="262"/>
  <c r="BL83" i="265"/>
  <c r="BL83" i="263"/>
  <c r="BL83" i="258"/>
  <c r="BL83" i="259"/>
  <c r="BL83" i="261"/>
  <c r="BL83" i="257"/>
  <c r="BL78" i="260"/>
  <c r="BL78" i="259"/>
  <c r="BL78" i="261"/>
  <c r="BL78" i="262"/>
  <c r="BL78" i="258"/>
  <c r="BL78" i="265"/>
  <c r="BL78" i="264"/>
  <c r="BL82" i="265"/>
  <c r="BL82" i="263"/>
  <c r="BL82" i="260"/>
  <c r="BL82" i="259"/>
  <c r="BL82" i="257"/>
  <c r="BL82" i="264"/>
  <c r="BL82" i="262"/>
  <c r="BL82" i="261"/>
  <c r="BL82" i="258"/>
  <c r="BJ79" i="263"/>
  <c r="BL79" i="265"/>
  <c r="BJ79" i="264"/>
  <c r="BJ79" i="262"/>
  <c r="BJ79" i="260"/>
  <c r="BJ79" i="261"/>
  <c r="BL79" i="257"/>
  <c r="BJ79" i="259"/>
  <c r="BJ79" i="258"/>
  <c r="BL80" i="258"/>
  <c r="BL80" i="257"/>
  <c r="BL80" i="260"/>
  <c r="BL80" i="265"/>
  <c r="BL80" i="264"/>
  <c r="BJ80" i="263"/>
  <c r="BL80" i="261"/>
  <c r="BL80" i="262"/>
  <c r="BL80" i="259"/>
  <c r="BK81" i="265"/>
  <c r="BK81" i="260"/>
  <c r="BK81" i="259"/>
  <c r="BK81" i="264"/>
  <c r="BK81" i="263"/>
  <c r="BK81" i="261"/>
  <c r="BK81" i="262"/>
  <c r="BK81" i="258"/>
  <c r="BK81" i="257"/>
  <c r="BH85" i="261"/>
  <c r="BB87" i="259"/>
  <c r="BB89" i="259"/>
  <c r="BB88" i="259"/>
  <c r="BB90" i="259"/>
  <c r="BB90" i="265"/>
  <c r="BB88" i="265"/>
  <c r="BT21" i="265" s="1"/>
  <c r="BB89" i="265"/>
  <c r="BD89" i="265" s="1"/>
  <c r="BS29" i="265" s="1"/>
  <c r="BB87" i="265"/>
  <c r="BT37" i="265" s="1"/>
  <c r="BT49" i="66"/>
  <c r="BT48" i="66"/>
  <c r="BO79" i="263"/>
  <c r="BO79" i="282"/>
  <c r="BO79" i="293"/>
  <c r="BO79" i="301"/>
  <c r="BO79" i="300"/>
  <c r="BO79" i="250"/>
  <c r="BO79" i="269"/>
  <c r="BO79" i="272"/>
  <c r="BO79" i="284"/>
  <c r="BO79" i="292"/>
  <c r="BO79" i="294"/>
  <c r="BO79" i="261"/>
  <c r="BO79" i="265"/>
  <c r="BO79" i="273"/>
  <c r="BO79" i="267"/>
  <c r="BO79" i="271"/>
  <c r="BO79" i="268"/>
  <c r="BO79" i="266"/>
  <c r="BO79" i="275"/>
  <c r="BO79" i="278"/>
  <c r="BO79" i="281"/>
  <c r="BO79" i="283"/>
  <c r="BO79" i="286"/>
  <c r="BO79" i="291"/>
  <c r="BO79" i="289"/>
  <c r="BO79" i="297"/>
  <c r="BO79" i="302"/>
  <c r="BO79" i="257"/>
  <c r="BO79" i="259"/>
  <c r="BO79" i="258"/>
  <c r="BO79" i="262"/>
  <c r="BO79" i="274"/>
  <c r="BO79" i="277"/>
  <c r="BO79" i="280"/>
  <c r="BO79" i="276"/>
  <c r="BO79" i="279"/>
  <c r="BO79" i="288"/>
  <c r="BO79" i="290"/>
  <c r="BO79" i="285"/>
  <c r="BO79" i="304"/>
  <c r="BO79" i="296"/>
  <c r="BO79" i="303"/>
  <c r="BO79" i="260"/>
  <c r="BO79" i="264"/>
  <c r="BO79" i="270"/>
  <c r="BO79" i="287"/>
  <c r="BO79" i="299"/>
  <c r="BO79" i="298"/>
  <c r="BO79" i="295"/>
  <c r="BO80" i="250"/>
  <c r="BO80" i="281"/>
  <c r="BO80" i="272"/>
  <c r="BO80" i="258"/>
  <c r="BO80" i="257"/>
  <c r="BO80" i="271"/>
  <c r="BO80" i="289"/>
  <c r="BO80" i="259"/>
  <c r="BO80" i="260"/>
  <c r="BO80" i="263"/>
  <c r="BO80" i="265"/>
  <c r="BO80" i="267"/>
  <c r="BO80" i="276"/>
  <c r="BO80" i="278"/>
  <c r="BO80" i="294"/>
  <c r="BO80" i="285"/>
  <c r="BO80" i="295"/>
  <c r="BO80" i="300"/>
  <c r="BO80" i="302"/>
  <c r="BO80" i="261"/>
  <c r="BO80" i="274"/>
  <c r="BO80" i="273"/>
  <c r="BO80" i="275"/>
  <c r="BO80" i="291"/>
  <c r="BO80" i="287"/>
  <c r="BO80" i="290"/>
  <c r="BO80" i="303"/>
  <c r="BO80" i="299"/>
  <c r="BO80" i="301"/>
  <c r="BO80" i="262"/>
  <c r="BO80" i="264"/>
  <c r="BO80" i="268"/>
  <c r="BO80" i="279"/>
  <c r="BO80" i="283"/>
  <c r="BO80" i="282"/>
  <c r="BO80" i="284"/>
  <c r="BO80" i="293"/>
  <c r="BO80" i="286"/>
  <c r="BO80" i="292"/>
  <c r="BO80" i="297"/>
  <c r="BO80" i="296"/>
  <c r="BO80" i="270"/>
  <c r="BO80" i="269"/>
  <c r="BO80" i="266"/>
  <c r="BO80" i="277"/>
  <c r="BO80" i="280"/>
  <c r="BO80" i="288"/>
  <c r="BO80" i="304"/>
  <c r="BO80" i="298"/>
  <c r="BN83" i="299"/>
  <c r="BM83" i="299"/>
  <c r="BM83" i="298"/>
  <c r="BN83" i="298"/>
  <c r="BM83" i="268"/>
  <c r="BN83" i="268"/>
  <c r="BM83" i="273"/>
  <c r="BM83" i="262"/>
  <c r="BN83" i="273"/>
  <c r="BM83" i="264"/>
  <c r="BN83" i="264"/>
  <c r="BM83" i="260"/>
  <c r="BN83" i="260"/>
  <c r="BN83" i="262"/>
  <c r="BN83" i="300"/>
  <c r="BM83" i="295"/>
  <c r="BN83" i="295"/>
  <c r="BM83" i="304"/>
  <c r="BN83" i="304"/>
  <c r="BN83" i="297"/>
  <c r="BN83" i="302"/>
  <c r="BM83" i="291"/>
  <c r="BN83" i="291"/>
  <c r="BM83" i="285"/>
  <c r="BN83" i="285"/>
  <c r="BN83" i="292"/>
  <c r="BM83" i="288"/>
  <c r="BN83" i="288"/>
  <c r="BM83" i="290"/>
  <c r="BM83" i="286"/>
  <c r="BN83" i="286"/>
  <c r="BM83" i="289"/>
  <c r="BN83" i="287"/>
  <c r="BN83" i="277"/>
  <c r="BM83" i="283"/>
  <c r="BN83" i="283"/>
  <c r="BN83" i="281"/>
  <c r="BN83" i="279"/>
  <c r="BM83" i="272"/>
  <c r="BN83" i="272"/>
  <c r="BM83" i="270"/>
  <c r="BN83" i="270"/>
  <c r="BM83" i="269"/>
  <c r="BM83" i="266"/>
  <c r="BM83" i="274"/>
  <c r="BN83" i="267"/>
  <c r="BM83" i="271"/>
  <c r="BN83" i="271"/>
  <c r="BM83" i="263"/>
  <c r="BN83" i="263"/>
  <c r="BM83" i="261"/>
  <c r="BM83" i="257"/>
  <c r="BN83" i="257"/>
  <c r="BM83" i="300"/>
  <c r="BM83" i="296"/>
  <c r="BN83" i="296"/>
  <c r="BM83" i="303"/>
  <c r="BN83" i="303"/>
  <c r="BM83" i="297"/>
  <c r="BM83" i="302"/>
  <c r="BM83" i="301"/>
  <c r="BN83" i="301"/>
  <c r="BN83" i="294"/>
  <c r="BM83" i="294"/>
  <c r="BM83" i="292"/>
  <c r="BN83" i="290"/>
  <c r="BM83" i="293"/>
  <c r="BN83" i="293"/>
  <c r="BN83" i="289"/>
  <c r="BM83" i="287"/>
  <c r="BM83" i="277"/>
  <c r="BM83" i="278"/>
  <c r="BN83" i="278"/>
  <c r="BM83" i="280"/>
  <c r="BN83" i="280"/>
  <c r="BM83" i="284"/>
  <c r="BN83" i="284"/>
  <c r="BM83" i="282"/>
  <c r="BN83" i="282"/>
  <c r="BM83" i="281"/>
  <c r="BM83" i="276"/>
  <c r="BN83" i="276"/>
  <c r="BM83" i="279"/>
  <c r="BN83" i="269"/>
  <c r="BN83" i="266"/>
  <c r="BN83" i="274"/>
  <c r="BM83" i="267"/>
  <c r="BM83" i="275"/>
  <c r="BN83" i="275"/>
  <c r="BM83" i="265"/>
  <c r="BN83" i="265"/>
  <c r="BN83" i="261"/>
  <c r="BM83" i="258"/>
  <c r="BN83" i="258"/>
  <c r="BM83" i="259"/>
  <c r="BN83" i="259"/>
  <c r="BO81" i="273"/>
  <c r="BO81" i="302"/>
  <c r="BO81" i="303"/>
  <c r="BO81" i="265"/>
  <c r="BO81" i="297"/>
  <c r="BO81" i="258"/>
  <c r="BO81" i="261"/>
  <c r="BO81" i="260"/>
  <c r="BO81" i="268"/>
  <c r="BO81" i="271"/>
  <c r="BO81" i="280"/>
  <c r="BO81" i="278"/>
  <c r="BO81" i="281"/>
  <c r="BO81" i="282"/>
  <c r="BO81" i="276"/>
  <c r="BO81" i="279"/>
  <c r="BO81" i="293"/>
  <c r="BO81" i="290"/>
  <c r="BO81" i="304"/>
  <c r="BO81" i="259"/>
  <c r="BO81" i="275"/>
  <c r="BO81" i="267"/>
  <c r="BO81" i="274"/>
  <c r="BO81" i="284"/>
  <c r="BO81" i="288"/>
  <c r="BO81" i="289"/>
  <c r="BO81" i="299"/>
  <c r="BO81" i="296"/>
  <c r="BO81" i="257"/>
  <c r="BO81" i="263"/>
  <c r="BO81" i="269"/>
  <c r="BO81" i="272"/>
  <c r="BO81" i="292"/>
  <c r="BO81" i="287"/>
  <c r="BO81" i="300"/>
  <c r="BO81" i="250"/>
  <c r="BO81" i="262"/>
  <c r="BO81" i="264"/>
  <c r="BO81" i="270"/>
  <c r="BO81" i="266"/>
  <c r="BO81" i="277"/>
  <c r="BO81" i="283"/>
  <c r="BO81" i="294"/>
  <c r="BO81" i="286"/>
  <c r="BO81" i="285"/>
  <c r="BO81" i="291"/>
  <c r="BO81" i="298"/>
  <c r="BO81" i="301"/>
  <c r="BO81" i="295"/>
  <c r="D99" i="1"/>
  <c r="D96" i="1"/>
  <c r="D92" i="1"/>
  <c r="D100" i="1"/>
  <c r="D97" i="1"/>
  <c r="D93" i="1"/>
  <c r="D86" i="1"/>
  <c r="BM82" i="304"/>
  <c r="BN82" i="304"/>
  <c r="BM82" i="300"/>
  <c r="BN82" i="292"/>
  <c r="BM82" i="282"/>
  <c r="BN82" i="282"/>
  <c r="BN82" i="281"/>
  <c r="BN82" i="274"/>
  <c r="BM82" i="303"/>
  <c r="BN82" i="303"/>
  <c r="BN82" i="300"/>
  <c r="BM82" i="292"/>
  <c r="BM82" i="281"/>
  <c r="BM82" i="274"/>
  <c r="BN82" i="301"/>
  <c r="BN82" i="297"/>
  <c r="BM82" i="296"/>
  <c r="BN82" i="296"/>
  <c r="BM82" i="302"/>
  <c r="BM82" i="299"/>
  <c r="BM82" i="298"/>
  <c r="BN82" i="298"/>
  <c r="BM82" i="291"/>
  <c r="BN82" i="291"/>
  <c r="BM82" i="294"/>
  <c r="BM82" i="286"/>
  <c r="BN82" i="286"/>
  <c r="BN82" i="290"/>
  <c r="BM82" i="288"/>
  <c r="BN82" i="288"/>
  <c r="BN82" i="289"/>
  <c r="BM82" i="287"/>
  <c r="BM82" i="293"/>
  <c r="BN82" i="293"/>
  <c r="BM82" i="279"/>
  <c r="BN82" i="277"/>
  <c r="BM82" i="301"/>
  <c r="BM82" i="297"/>
  <c r="BN82" i="302"/>
  <c r="BN82" i="299"/>
  <c r="BM82" i="295"/>
  <c r="BN82" i="295"/>
  <c r="BN82" i="294"/>
  <c r="BM82" i="290"/>
  <c r="BM82" i="289"/>
  <c r="BN82" i="287"/>
  <c r="BM82" i="285"/>
  <c r="BN82" i="285"/>
  <c r="BN82" i="279"/>
  <c r="BM82" i="283"/>
  <c r="BN82" i="283"/>
  <c r="BM82" i="277"/>
  <c r="BM82" i="284"/>
  <c r="BN82" i="284"/>
  <c r="BM82" i="280"/>
  <c r="BN82" i="280"/>
  <c r="BM82" i="271"/>
  <c r="BN82" i="271"/>
  <c r="BN82" i="266"/>
  <c r="BM82" i="268"/>
  <c r="BN82" i="268"/>
  <c r="BM82" i="273"/>
  <c r="BM82" i="267"/>
  <c r="BN82" i="269"/>
  <c r="BM82" i="263"/>
  <c r="BN82" i="263"/>
  <c r="BM82" i="262"/>
  <c r="BN82" i="260"/>
  <c r="BN82" i="261"/>
  <c r="BM82" i="259"/>
  <c r="BN82" i="259"/>
  <c r="BM82" i="250"/>
  <c r="BM82" i="276"/>
  <c r="BN82" i="276"/>
  <c r="BM82" i="278"/>
  <c r="BN82" i="278"/>
  <c r="BM82" i="275"/>
  <c r="BN82" i="275"/>
  <c r="BM82" i="272"/>
  <c r="BN82" i="272"/>
  <c r="BM82" i="266"/>
  <c r="BM82" i="270"/>
  <c r="BN82" i="270"/>
  <c r="BN82" i="273"/>
  <c r="BN82" i="267"/>
  <c r="BM82" i="269"/>
  <c r="BM82" i="265"/>
  <c r="BN82" i="265"/>
  <c r="BM82" i="264"/>
  <c r="BN82" i="264"/>
  <c r="BN82" i="262"/>
  <c r="BM82" i="260"/>
  <c r="BM82" i="261"/>
  <c r="BM82" i="258"/>
  <c r="BN82" i="258"/>
  <c r="BM82" i="257"/>
  <c r="BN82" i="257"/>
  <c r="BN82" i="250"/>
  <c r="BO82" i="300"/>
  <c r="BO82" i="274"/>
  <c r="BO82" i="303"/>
  <c r="BO82" i="282"/>
  <c r="BO82" i="281"/>
  <c r="BO82" i="292"/>
  <c r="BO82" i="304"/>
  <c r="BO82" i="257"/>
  <c r="BO82" i="259"/>
  <c r="BO82" i="261"/>
  <c r="BO82" i="271"/>
  <c r="BO82" i="270"/>
  <c r="BO82" i="283"/>
  <c r="BO82" i="284"/>
  <c r="BO82" i="288"/>
  <c r="BO82" i="291"/>
  <c r="BO82" i="294"/>
  <c r="BO82" i="285"/>
  <c r="BO82" i="302"/>
  <c r="BO82" i="299"/>
  <c r="BO82" i="301"/>
  <c r="BO82" i="250"/>
  <c r="BO82" i="260"/>
  <c r="BO82" i="264"/>
  <c r="BO82" i="289"/>
  <c r="BO82" i="296"/>
  <c r="BO82" i="295"/>
  <c r="BO82" i="258"/>
  <c r="BO82" i="262"/>
  <c r="BO82" i="272"/>
  <c r="BO82" i="268"/>
  <c r="BO82" i="277"/>
  <c r="BO82" i="276"/>
  <c r="BO82" i="278"/>
  <c r="BO82" i="280"/>
  <c r="BO82" i="286"/>
  <c r="BO82" i="287"/>
  <c r="BO82" i="297"/>
  <c r="BO82" i="263"/>
  <c r="BO82" i="265"/>
  <c r="BO82" i="269"/>
  <c r="BO82" i="275"/>
  <c r="BO82" i="266"/>
  <c r="BO82" i="273"/>
  <c r="BO82" i="267"/>
  <c r="BO82" i="279"/>
  <c r="BO82" i="290"/>
  <c r="BO82" i="293"/>
  <c r="BO82" i="298"/>
  <c r="BM79" i="301"/>
  <c r="BM79" i="293"/>
  <c r="BM79" i="282"/>
  <c r="BM79" i="263"/>
  <c r="BN79" i="301"/>
  <c r="BM79" i="300"/>
  <c r="BN79" i="300"/>
  <c r="BN79" i="293"/>
  <c r="BN79" i="282"/>
  <c r="BN79" i="263"/>
  <c r="BN79" i="298"/>
  <c r="BM79" i="295"/>
  <c r="BM79" i="303"/>
  <c r="BN79" i="304"/>
  <c r="BN79" i="296"/>
  <c r="BM79" i="297"/>
  <c r="BN79" i="297"/>
  <c r="BM79" i="302"/>
  <c r="BN79" i="302"/>
  <c r="BM79" i="288"/>
  <c r="BM79" i="289"/>
  <c r="BN79" i="289"/>
  <c r="BM79" i="286"/>
  <c r="BN79" i="291"/>
  <c r="BM79" i="285"/>
  <c r="BM79" i="278"/>
  <c r="BM79" i="277"/>
  <c r="BN79" i="277"/>
  <c r="BN79" i="276"/>
  <c r="BM79" i="279"/>
  <c r="BN79" i="279"/>
  <c r="BM79" i="283"/>
  <c r="BN79" i="280"/>
  <c r="BM79" i="299"/>
  <c r="BN79" i="299"/>
  <c r="BM79" i="298"/>
  <c r="BN79" i="295"/>
  <c r="BN79" i="303"/>
  <c r="BM79" i="304"/>
  <c r="BM79" i="296"/>
  <c r="BN79" i="288"/>
  <c r="BM79" i="292"/>
  <c r="BN79" i="292"/>
  <c r="BM79" i="287"/>
  <c r="BN79" i="287"/>
  <c r="BN79" i="286"/>
  <c r="BM79" i="291"/>
  <c r="BM79" i="294"/>
  <c r="BN79" i="294"/>
  <c r="BM79" i="290"/>
  <c r="BN79" i="290"/>
  <c r="BN79" i="285"/>
  <c r="BN79" i="278"/>
  <c r="BM79" i="276"/>
  <c r="BN79" i="283"/>
  <c r="BM79" i="281"/>
  <c r="BN79" i="281"/>
  <c r="BM79" i="280"/>
  <c r="BN79" i="284"/>
  <c r="BM79" i="284"/>
  <c r="BM79" i="269"/>
  <c r="BN79" i="269"/>
  <c r="BM79" i="274"/>
  <c r="BN79" i="274"/>
  <c r="BM79" i="267"/>
  <c r="BN79" i="267"/>
  <c r="BN79" i="271"/>
  <c r="BM79" i="268"/>
  <c r="BN79" i="270"/>
  <c r="BN79" i="275"/>
  <c r="BN79" i="265"/>
  <c r="BN79" i="264"/>
  <c r="BM79" i="264"/>
  <c r="BM79" i="260"/>
  <c r="BM79" i="258"/>
  <c r="BN79" i="257"/>
  <c r="BM79" i="257"/>
  <c r="BM79" i="250"/>
  <c r="BM79" i="271"/>
  <c r="BN79" i="268"/>
  <c r="BM79" i="270"/>
  <c r="BM79" i="266"/>
  <c r="BN79" i="266"/>
  <c r="BM79" i="275"/>
  <c r="BM79" i="273"/>
  <c r="BN79" i="273"/>
  <c r="BM79" i="272"/>
  <c r="BN79" i="272"/>
  <c r="BM79" i="265"/>
  <c r="BM79" i="262"/>
  <c r="BN79" i="262"/>
  <c r="BN79" i="260"/>
  <c r="BM79" i="261"/>
  <c r="BN79" i="261"/>
  <c r="BN79" i="259"/>
  <c r="BM79" i="259"/>
  <c r="BN79" i="258"/>
  <c r="BN79" i="250"/>
  <c r="BM80" i="289"/>
  <c r="BN80" i="289"/>
  <c r="BM80" i="272"/>
  <c r="BN80" i="272"/>
  <c r="BM80" i="271"/>
  <c r="BM80" i="258"/>
  <c r="BN80" i="257"/>
  <c r="BM80" i="250"/>
  <c r="BM80" i="281"/>
  <c r="BN80" i="281"/>
  <c r="BN80" i="271"/>
  <c r="BN80" i="258"/>
  <c r="BM80" i="257"/>
  <c r="BN80" i="250"/>
  <c r="BM80" i="303"/>
  <c r="BN80" i="298"/>
  <c r="BM80" i="301"/>
  <c r="BM80" i="300"/>
  <c r="BN80" i="300"/>
  <c r="BM80" i="302"/>
  <c r="BN80" i="302"/>
  <c r="BM80" i="296"/>
  <c r="BM80" i="304"/>
  <c r="BM80" i="295"/>
  <c r="BM80" i="297"/>
  <c r="BN80" i="297"/>
  <c r="BM80" i="299"/>
  <c r="BN80" i="299"/>
  <c r="BN80" i="293"/>
  <c r="BN80" i="285"/>
  <c r="BN80" i="291"/>
  <c r="BN80" i="288"/>
  <c r="BN80" i="286"/>
  <c r="BM80" i="287"/>
  <c r="BN80" i="287"/>
  <c r="BM80" i="277"/>
  <c r="BN80" i="277"/>
  <c r="BN80" i="284"/>
  <c r="BM80" i="278"/>
  <c r="BM80" i="276"/>
  <c r="BN80" i="280"/>
  <c r="BN80" i="283"/>
  <c r="BN80" i="282"/>
  <c r="BN80" i="303"/>
  <c r="BM80" i="298"/>
  <c r="BN80" i="301"/>
  <c r="BN80" i="296"/>
  <c r="BN80" i="304"/>
  <c r="BN80" i="295"/>
  <c r="BM80" i="293"/>
  <c r="BM80" i="294"/>
  <c r="BN80" i="294"/>
  <c r="BM80" i="285"/>
  <c r="BM80" i="291"/>
  <c r="BM80" i="288"/>
  <c r="BM80" i="286"/>
  <c r="BM80" i="292"/>
  <c r="BN80" i="292"/>
  <c r="BM80" i="290"/>
  <c r="BN80" i="290"/>
  <c r="BM80" i="284"/>
  <c r="BN80" i="278"/>
  <c r="BN80" i="276"/>
  <c r="BM80" i="280"/>
  <c r="BM80" i="279"/>
  <c r="BN80" i="279"/>
  <c r="BM80" i="283"/>
  <c r="BM80" i="282"/>
  <c r="BN80" i="270"/>
  <c r="BM80" i="274"/>
  <c r="BN80" i="274"/>
  <c r="BM80" i="266"/>
  <c r="BN80" i="266"/>
  <c r="BN80" i="275"/>
  <c r="BN80" i="268"/>
  <c r="BM80" i="265"/>
  <c r="BN80" i="264"/>
  <c r="BM80" i="260"/>
  <c r="BN80" i="263"/>
  <c r="BM80" i="261"/>
  <c r="BN80" i="261"/>
  <c r="BN80" i="259"/>
  <c r="BM80" i="270"/>
  <c r="BM80" i="267"/>
  <c r="BN80" i="267"/>
  <c r="BM80" i="269"/>
  <c r="BN80" i="269"/>
  <c r="BM80" i="273"/>
  <c r="BN80" i="273"/>
  <c r="BM80" i="275"/>
  <c r="BM80" i="268"/>
  <c r="BN80" i="265"/>
  <c r="BM80" i="264"/>
  <c r="BN80" i="260"/>
  <c r="BM80" i="263"/>
  <c r="BM80" i="262"/>
  <c r="BN80" i="262"/>
  <c r="BM80" i="259"/>
  <c r="BO83" i="250"/>
  <c r="BO83" i="262"/>
  <c r="BO83" i="298"/>
  <c r="BO83" i="264"/>
  <c r="BO83" i="260"/>
  <c r="BO83" i="268"/>
  <c r="BO83" i="299"/>
  <c r="BO83" i="273"/>
  <c r="BO83" i="258"/>
  <c r="BO83" i="267"/>
  <c r="BO83" i="270"/>
  <c r="BO83" i="266"/>
  <c r="BO83" i="283"/>
  <c r="BO83" i="263"/>
  <c r="BO83" i="265"/>
  <c r="BO83" i="271"/>
  <c r="BO83" i="280"/>
  <c r="BO83" i="278"/>
  <c r="BO83" i="285"/>
  <c r="BO83" i="286"/>
  <c r="BO83" i="287"/>
  <c r="BO83" i="300"/>
  <c r="BO83" i="295"/>
  <c r="BO83" i="302"/>
  <c r="BO83" i="282"/>
  <c r="BO83" i="276"/>
  <c r="BO83" i="291"/>
  <c r="BO83" i="288"/>
  <c r="BO83" i="303"/>
  <c r="BO83" i="259"/>
  <c r="BO83" i="272"/>
  <c r="BO83" i="269"/>
  <c r="BO83" i="277"/>
  <c r="BO83" i="257"/>
  <c r="BO83" i="261"/>
  <c r="BO83" i="274"/>
  <c r="BO83" i="275"/>
  <c r="BO83" i="284"/>
  <c r="BO83" i="294"/>
  <c r="BO83" i="292"/>
  <c r="BO83" i="289"/>
  <c r="BO83" i="290"/>
  <c r="BO83" i="296"/>
  <c r="BO83" i="304"/>
  <c r="BO83" i="301"/>
  <c r="BO83" i="281"/>
  <c r="BO83" i="279"/>
  <c r="BO83" i="293"/>
  <c r="BO83" i="297"/>
  <c r="BM81" i="302"/>
  <c r="BM81" i="303"/>
  <c r="BN81" i="303"/>
  <c r="BM81" i="297"/>
  <c r="BM81" i="273"/>
  <c r="BM81" i="265"/>
  <c r="BN81" i="265"/>
  <c r="BN81" i="302"/>
  <c r="BN81" i="297"/>
  <c r="BN81" i="273"/>
  <c r="BM81" i="250"/>
  <c r="BN81" i="250"/>
  <c r="BN81" i="299"/>
  <c r="BM81" i="298"/>
  <c r="BN81" i="298"/>
  <c r="BM81" i="301"/>
  <c r="BN81" i="301"/>
  <c r="BM81" i="295"/>
  <c r="BN81" i="295"/>
  <c r="BM81" i="300"/>
  <c r="BM81" i="304"/>
  <c r="BN81" i="304"/>
  <c r="BN81" i="292"/>
  <c r="BN81" i="294"/>
  <c r="BM81" i="294"/>
  <c r="BM81" i="286"/>
  <c r="BN81" i="286"/>
  <c r="BN81" i="289"/>
  <c r="BM81" i="293"/>
  <c r="BN81" i="293"/>
  <c r="BM81" i="287"/>
  <c r="BN81" i="290"/>
  <c r="BM81" i="277"/>
  <c r="BM81" i="280"/>
  <c r="BN81" i="280"/>
  <c r="BM81" i="283"/>
  <c r="BN81" i="283"/>
  <c r="BM81" i="284"/>
  <c r="BN81" i="284"/>
  <c r="BN81" i="281"/>
  <c r="BM81" i="299"/>
  <c r="BM81" i="296"/>
  <c r="BN81" i="296"/>
  <c r="BN81" i="300"/>
  <c r="BM81" i="292"/>
  <c r="BM81" i="288"/>
  <c r="BN81" i="288"/>
  <c r="BM81" i="285"/>
  <c r="BN81" i="285"/>
  <c r="BM81" i="289"/>
  <c r="BM81" i="291"/>
  <c r="BN81" i="291"/>
  <c r="BN81" i="287"/>
  <c r="BM81" i="290"/>
  <c r="BN81" i="277"/>
  <c r="BM81" i="282"/>
  <c r="BN81" i="282"/>
  <c r="BM81" i="276"/>
  <c r="BN81" i="276"/>
  <c r="BM81" i="278"/>
  <c r="BN81" i="278"/>
  <c r="BM81" i="281"/>
  <c r="BN81" i="279"/>
  <c r="BM81" i="269"/>
  <c r="BM81" i="266"/>
  <c r="BN81" i="267"/>
  <c r="BN81" i="274"/>
  <c r="BN81" i="272"/>
  <c r="BM81" i="260"/>
  <c r="BN81" i="260"/>
  <c r="BN81" i="261"/>
  <c r="BN81" i="262"/>
  <c r="BM81" i="258"/>
  <c r="BN81" i="258"/>
  <c r="BM81" i="279"/>
  <c r="BN81" i="269"/>
  <c r="BM81" i="268"/>
  <c r="BN81" i="268"/>
  <c r="BM81" i="270"/>
  <c r="BN81" i="270"/>
  <c r="BM81" i="275"/>
  <c r="BN81" i="275"/>
  <c r="BN81" i="266"/>
  <c r="BM81" i="267"/>
  <c r="BM81" i="274"/>
  <c r="BM81" i="272"/>
  <c r="BM81" i="271"/>
  <c r="BN81" i="271"/>
  <c r="BM81" i="264"/>
  <c r="BN81" i="264"/>
  <c r="BM81" i="263"/>
  <c r="BN81" i="263"/>
  <c r="BM81" i="261"/>
  <c r="BM81" i="262"/>
  <c r="BM81" i="259"/>
  <c r="BN81" i="259"/>
  <c r="BM81" i="257"/>
  <c r="BN81" i="257"/>
  <c r="BN78" i="302"/>
  <c r="BM78" i="299"/>
  <c r="BN78" i="279"/>
  <c r="BM78" i="274"/>
  <c r="BM78" i="268"/>
  <c r="BN78" i="268"/>
  <c r="BN78" i="269"/>
  <c r="BN78" i="266"/>
  <c r="BM78" i="260"/>
  <c r="BN78" i="260"/>
  <c r="BN78" i="259"/>
  <c r="BM78" i="250"/>
  <c r="BM78" i="302"/>
  <c r="BN78" i="299"/>
  <c r="BM78" i="283"/>
  <c r="BN78" i="283"/>
  <c r="BM78" i="279"/>
  <c r="BN78" i="274"/>
  <c r="BM78" i="270"/>
  <c r="BN78" i="270"/>
  <c r="BM78" i="269"/>
  <c r="BM78" i="266"/>
  <c r="BN78" i="250"/>
  <c r="BM78" i="300"/>
  <c r="BM78" i="295"/>
  <c r="BN78" i="295"/>
  <c r="BN78" i="297"/>
  <c r="BM78" i="301"/>
  <c r="BN78" i="301"/>
  <c r="BN78" i="304"/>
  <c r="BM78" i="298"/>
  <c r="BN78" i="298"/>
  <c r="BM78" i="291"/>
  <c r="BN78" i="291"/>
  <c r="BM78" i="288"/>
  <c r="BN78" i="288"/>
  <c r="BN78" i="292"/>
  <c r="BM78" i="286"/>
  <c r="BN78" i="286"/>
  <c r="BM78" i="293"/>
  <c r="BN78" i="293"/>
  <c r="BM78" i="290"/>
  <c r="BM78" i="289"/>
  <c r="BM78" i="287"/>
  <c r="BM78" i="294"/>
  <c r="BM78" i="277"/>
  <c r="BM78" i="276"/>
  <c r="BN78" i="276"/>
  <c r="BM78" i="281"/>
  <c r="BM78" i="280"/>
  <c r="BN78" i="280"/>
  <c r="BM78" i="284"/>
  <c r="BN78" i="284"/>
  <c r="BM78" i="278"/>
  <c r="BN78" i="278"/>
  <c r="BN78" i="273"/>
  <c r="BM78" i="272"/>
  <c r="BN78" i="267"/>
  <c r="BM78" i="271"/>
  <c r="BN78" i="271"/>
  <c r="BM78" i="265"/>
  <c r="BM78" i="264"/>
  <c r="BN78" i="264"/>
  <c r="BN78" i="263"/>
  <c r="BN78" i="261"/>
  <c r="BN78" i="262"/>
  <c r="BN78" i="300"/>
  <c r="BM78" i="303"/>
  <c r="BN78" i="303"/>
  <c r="BM78" i="297"/>
  <c r="BM78" i="304"/>
  <c r="BM78" i="296"/>
  <c r="BN78" i="296"/>
  <c r="BM78" i="292"/>
  <c r="BM78" i="285"/>
  <c r="BN78" i="285"/>
  <c r="BN78" i="290"/>
  <c r="BN78" i="289"/>
  <c r="BN78" i="287"/>
  <c r="BN78" i="294"/>
  <c r="BN78" i="277"/>
  <c r="BN78" i="282"/>
  <c r="BN78" i="281"/>
  <c r="BM78" i="273"/>
  <c r="BN78" i="272"/>
  <c r="BM78" i="267"/>
  <c r="BM78" i="275"/>
  <c r="BN78" i="275"/>
  <c r="BN78" i="265"/>
  <c r="BM78" i="263"/>
  <c r="BM78" i="261"/>
  <c r="BM78" i="262"/>
  <c r="BM78" i="258"/>
  <c r="BN78" i="258"/>
  <c r="BM78" i="257"/>
  <c r="BN78" i="257"/>
  <c r="BO78" i="266"/>
  <c r="BO78" i="274"/>
  <c r="BO78" i="299"/>
  <c r="BO78" i="283"/>
  <c r="BO78" i="270"/>
  <c r="BO78" i="302"/>
  <c r="BO78" i="261"/>
  <c r="BO78" i="272"/>
  <c r="BO78" i="276"/>
  <c r="BO78" i="288"/>
  <c r="BO78" i="304"/>
  <c r="BO78" i="265"/>
  <c r="BO78" i="277"/>
  <c r="BO78" i="293"/>
  <c r="BO78" i="294"/>
  <c r="BO78" i="258"/>
  <c r="BO78" i="267"/>
  <c r="BO78" i="280"/>
  <c r="BO78" i="285"/>
  <c r="BO78" i="303"/>
  <c r="BO78" i="263"/>
  <c r="BO78" i="275"/>
  <c r="BO78" i="286"/>
  <c r="BO78" i="287"/>
  <c r="CA15" i="296"/>
  <c r="CA38" i="296"/>
  <c r="CA30" i="303"/>
  <c r="CA22" i="303"/>
  <c r="CA22" i="299"/>
  <c r="CA30" i="299"/>
  <c r="BD88" i="295"/>
  <c r="BS21" i="295" s="1"/>
  <c r="BT21" i="295"/>
  <c r="BT29" i="295"/>
  <c r="BD89" i="295"/>
  <c r="BS29" i="295" s="1"/>
  <c r="BB88" i="300"/>
  <c r="BB90" i="300"/>
  <c r="BB89" i="300"/>
  <c r="BB87" i="300"/>
  <c r="BD87" i="298"/>
  <c r="BS37" i="298" s="1"/>
  <c r="BT37" i="298"/>
  <c r="BD90" i="298"/>
  <c r="BS17" i="298" s="1"/>
  <c r="BT17" i="298"/>
  <c r="BD87" i="304"/>
  <c r="BS37" i="304" s="1"/>
  <c r="BT37" i="304"/>
  <c r="BD90" i="304"/>
  <c r="BS17" i="304" s="1"/>
  <c r="BT17" i="304"/>
  <c r="BD88" i="301"/>
  <c r="BS21" i="301" s="1"/>
  <c r="BT21" i="301"/>
  <c r="BD89" i="301"/>
  <c r="BS29" i="301" s="1"/>
  <c r="BT29" i="301"/>
  <c r="BD87" i="295"/>
  <c r="BS37" i="295" s="1"/>
  <c r="BT37" i="295"/>
  <c r="BD90" i="295"/>
  <c r="BS17" i="295" s="1"/>
  <c r="BT17" i="295"/>
  <c r="BD88" i="298"/>
  <c r="BS21" i="298" s="1"/>
  <c r="BT21" i="298"/>
  <c r="BD89" i="298"/>
  <c r="BS29" i="298" s="1"/>
  <c r="BT29" i="298"/>
  <c r="BD88" i="304"/>
  <c r="BS21" i="304" s="1"/>
  <c r="BT21" i="304"/>
  <c r="BD89" i="304"/>
  <c r="BS29" i="304" s="1"/>
  <c r="BT29" i="304"/>
  <c r="CA30" i="296"/>
  <c r="CA22" i="296"/>
  <c r="CA15" i="303"/>
  <c r="CA38" i="303"/>
  <c r="CA15" i="299"/>
  <c r="CA38" i="299"/>
  <c r="BB88" i="302"/>
  <c r="BB90" i="302"/>
  <c r="BB89" i="302"/>
  <c r="BB87" i="302"/>
  <c r="BD87" i="301"/>
  <c r="BS37" i="301" s="1"/>
  <c r="BT37" i="301"/>
  <c r="BD90" i="301"/>
  <c r="BS17" i="301" s="1"/>
  <c r="BT17" i="301"/>
  <c r="CA15" i="286"/>
  <c r="CA38" i="286"/>
  <c r="CA15" i="293"/>
  <c r="CA38" i="293"/>
  <c r="BB90" i="291"/>
  <c r="BB89" i="291"/>
  <c r="BB87" i="291"/>
  <c r="BB88" i="291"/>
  <c r="CA22" i="290"/>
  <c r="CA30" i="290"/>
  <c r="BD87" i="287"/>
  <c r="BS37" i="287" s="1"/>
  <c r="BT37" i="287"/>
  <c r="BD90" i="287"/>
  <c r="BS17" i="287" s="1"/>
  <c r="BT17" i="287"/>
  <c r="BD88" i="285"/>
  <c r="BS21" i="285" s="1"/>
  <c r="BT29" i="285"/>
  <c r="BD89" i="285"/>
  <c r="BS29" i="285" s="1"/>
  <c r="CA30" i="286"/>
  <c r="CA22" i="286"/>
  <c r="CA30" i="293"/>
  <c r="CA22" i="293"/>
  <c r="CA15" i="290"/>
  <c r="CA38" i="290"/>
  <c r="BD87" i="292"/>
  <c r="BS37" i="292" s="1"/>
  <c r="BT37" i="292"/>
  <c r="BD90" i="292"/>
  <c r="BS17" i="292" s="1"/>
  <c r="BT17" i="292"/>
  <c r="BD88" i="288"/>
  <c r="BS21" i="288" s="1"/>
  <c r="BT21" i="288"/>
  <c r="BD89" i="288"/>
  <c r="BS29" i="288" s="1"/>
  <c r="BT29" i="288"/>
  <c r="BB88" i="294"/>
  <c r="BB87" i="294"/>
  <c r="BB90" i="294"/>
  <c r="BB89" i="294"/>
  <c r="BD89" i="287"/>
  <c r="BS29" i="287" s="1"/>
  <c r="BT29" i="287"/>
  <c r="BD88" i="287"/>
  <c r="BS21" i="287" s="1"/>
  <c r="BT21" i="287"/>
  <c r="BD90" i="285"/>
  <c r="BS17" i="285" s="1"/>
  <c r="BT17" i="285"/>
  <c r="BD89" i="292"/>
  <c r="BS29" i="292" s="1"/>
  <c r="BT29" i="292"/>
  <c r="BD88" i="292"/>
  <c r="BS21" i="292" s="1"/>
  <c r="BT21" i="292"/>
  <c r="BD87" i="288"/>
  <c r="BS37" i="288" s="1"/>
  <c r="BT37" i="288"/>
  <c r="BD90" i="288"/>
  <c r="BS17" i="288" s="1"/>
  <c r="BT17" i="288"/>
  <c r="BD87" i="278"/>
  <c r="BS37" i="278" s="1"/>
  <c r="BT37" i="278"/>
  <c r="BD90" i="278"/>
  <c r="BS17" i="278" s="1"/>
  <c r="BT17" i="278"/>
  <c r="BD87" i="281"/>
  <c r="BS37" i="281" s="1"/>
  <c r="BT37" i="281"/>
  <c r="BD90" i="281"/>
  <c r="BS17" i="281" s="1"/>
  <c r="BT17" i="281"/>
  <c r="BD87" i="279"/>
  <c r="BS37" i="279" s="1"/>
  <c r="BT37" i="279"/>
  <c r="BD90" i="279"/>
  <c r="BS17" i="279" s="1"/>
  <c r="BT17" i="279"/>
  <c r="CA22" i="282"/>
  <c r="BD88" i="276"/>
  <c r="BS21" i="276" s="1"/>
  <c r="BT21" i="276"/>
  <c r="BD89" i="276"/>
  <c r="BS29" i="276" s="1"/>
  <c r="BT29" i="276"/>
  <c r="CA15" i="282"/>
  <c r="CA38" i="282"/>
  <c r="BD88" i="278"/>
  <c r="BS21" i="278" s="1"/>
  <c r="BT21" i="278"/>
  <c r="BD89" i="278"/>
  <c r="BS29" i="278" s="1"/>
  <c r="BT29" i="278"/>
  <c r="BB90" i="283"/>
  <c r="BB89" i="283"/>
  <c r="BB87" i="283"/>
  <c r="BB88" i="283"/>
  <c r="BD89" i="281"/>
  <c r="BS29" i="281" s="1"/>
  <c r="BT29" i="281"/>
  <c r="BD88" i="281"/>
  <c r="BS21" i="281" s="1"/>
  <c r="BT21" i="281"/>
  <c r="BD89" i="279"/>
  <c r="BS29" i="279" s="1"/>
  <c r="BT29" i="279"/>
  <c r="BD88" i="279"/>
  <c r="BS21" i="279" s="1"/>
  <c r="BT21" i="279"/>
  <c r="CA30" i="282"/>
  <c r="BD87" i="276"/>
  <c r="BS37" i="276" s="1"/>
  <c r="BT37" i="276"/>
  <c r="BD90" i="276"/>
  <c r="BS17" i="276" s="1"/>
  <c r="BT17" i="276"/>
  <c r="BD88" i="268"/>
  <c r="BS21" i="268" s="1"/>
  <c r="BT21" i="268"/>
  <c r="BT29" i="268"/>
  <c r="BD89" i="268"/>
  <c r="BS29" i="268" s="1"/>
  <c r="BD88" i="271"/>
  <c r="BS21" i="271" s="1"/>
  <c r="BT21" i="271"/>
  <c r="BD89" i="271"/>
  <c r="BS29" i="271" s="1"/>
  <c r="BT29" i="271"/>
  <c r="BD87" i="267"/>
  <c r="BS37" i="267" s="1"/>
  <c r="BT37" i="267"/>
  <c r="BD90" i="267"/>
  <c r="BS17" i="267" s="1"/>
  <c r="BT17" i="267"/>
  <c r="BD88" i="270"/>
  <c r="BS21" i="270" s="1"/>
  <c r="BT21" i="270"/>
  <c r="BT29" i="270"/>
  <c r="BD89" i="270"/>
  <c r="BS29" i="270" s="1"/>
  <c r="BB88" i="274"/>
  <c r="BB90" i="274"/>
  <c r="BB89" i="274"/>
  <c r="BB87" i="274"/>
  <c r="BD89" i="273"/>
  <c r="BS29" i="273" s="1"/>
  <c r="BT29" i="273"/>
  <c r="BD88" i="273"/>
  <c r="BS21" i="273" s="1"/>
  <c r="BT21" i="273"/>
  <c r="BD88" i="272"/>
  <c r="BS21" i="272" s="1"/>
  <c r="BT21" i="272"/>
  <c r="BD89" i="272"/>
  <c r="BS29" i="272" s="1"/>
  <c r="BT29" i="272"/>
  <c r="BB88" i="266"/>
  <c r="BB90" i="266"/>
  <c r="BB89" i="266"/>
  <c r="BB87" i="266"/>
  <c r="BD87" i="268"/>
  <c r="BS37" i="268" s="1"/>
  <c r="BT37" i="268"/>
  <c r="BD90" i="268"/>
  <c r="BS17" i="268" s="1"/>
  <c r="BT17" i="268"/>
  <c r="BD87" i="271"/>
  <c r="BS37" i="271" s="1"/>
  <c r="BT37" i="271"/>
  <c r="BD90" i="271"/>
  <c r="BS17" i="271" s="1"/>
  <c r="BT17" i="271"/>
  <c r="BD89" i="267"/>
  <c r="BS29" i="267" s="1"/>
  <c r="BT29" i="267"/>
  <c r="BD88" i="267"/>
  <c r="BS21" i="267" s="1"/>
  <c r="BT21" i="267"/>
  <c r="BD87" i="270"/>
  <c r="BS37" i="270" s="1"/>
  <c r="BT37" i="270"/>
  <c r="BD90" i="270"/>
  <c r="BS17" i="270" s="1"/>
  <c r="BT17" i="270"/>
  <c r="BD87" i="273"/>
  <c r="BS37" i="273" s="1"/>
  <c r="BT37" i="273"/>
  <c r="BD90" i="273"/>
  <c r="BS17" i="273" s="1"/>
  <c r="BT17" i="273"/>
  <c r="BB88" i="269"/>
  <c r="BB90" i="269"/>
  <c r="BB89" i="269"/>
  <c r="BB87" i="269"/>
  <c r="BD87" i="272"/>
  <c r="BS37" i="272" s="1"/>
  <c r="BT37" i="272"/>
  <c r="BD90" i="272"/>
  <c r="BS17" i="272" s="1"/>
  <c r="BT17" i="272"/>
  <c r="BD88" i="265"/>
  <c r="BS21" i="265" s="1"/>
  <c r="BT29" i="265"/>
  <c r="BD90" i="265"/>
  <c r="BS17" i="265" s="1"/>
  <c r="BT17" i="265"/>
  <c r="BD88" i="264"/>
  <c r="BS21" i="264" s="1"/>
  <c r="BT21" i="264"/>
  <c r="BD89" i="264"/>
  <c r="BS29" i="264" s="1"/>
  <c r="BT29" i="264"/>
  <c r="BD87" i="264"/>
  <c r="BS37" i="264" s="1"/>
  <c r="BT37" i="264"/>
  <c r="BD90" i="264"/>
  <c r="BS17" i="264" s="1"/>
  <c r="BT17" i="264"/>
  <c r="BD87" i="262"/>
  <c r="BS37" i="262" s="1"/>
  <c r="BT37" i="262"/>
  <c r="BD90" i="262"/>
  <c r="BS17" i="262" s="1"/>
  <c r="BT17" i="262"/>
  <c r="BD88" i="263"/>
  <c r="BS21" i="263" s="1"/>
  <c r="BT21" i="263"/>
  <c r="BD89" i="263"/>
  <c r="BS29" i="263" s="1"/>
  <c r="BT29" i="263"/>
  <c r="BD88" i="260"/>
  <c r="BS21" i="260" s="1"/>
  <c r="BT21" i="260"/>
  <c r="BD89" i="260"/>
  <c r="BS29" i="260" s="1"/>
  <c r="BT29" i="260"/>
  <c r="BD89" i="262"/>
  <c r="BS29" i="262" s="1"/>
  <c r="BT29" i="262"/>
  <c r="BD88" i="262"/>
  <c r="BS21" i="262" s="1"/>
  <c r="BT21" i="262"/>
  <c r="BD87" i="263"/>
  <c r="BS37" i="263" s="1"/>
  <c r="BT37" i="263"/>
  <c r="BD90" i="263"/>
  <c r="BS17" i="263" s="1"/>
  <c r="BT17" i="263"/>
  <c r="BD87" i="260"/>
  <c r="BS37" i="260" s="1"/>
  <c r="BT37" i="260"/>
  <c r="BD90" i="260"/>
  <c r="BS17" i="260" s="1"/>
  <c r="BT17" i="260"/>
  <c r="CA15" i="257"/>
  <c r="BM83" i="250"/>
  <c r="BN83" i="250"/>
  <c r="D100" i="66"/>
  <c r="D97" i="66"/>
  <c r="D93" i="66"/>
  <c r="D86" i="66"/>
  <c r="D99" i="66"/>
  <c r="D96" i="66"/>
  <c r="D92" i="66"/>
  <c r="BD88" i="250"/>
  <c r="BS21" i="250" s="1"/>
  <c r="BT21" i="250"/>
  <c r="BD89" i="250"/>
  <c r="BS29" i="250" s="1"/>
  <c r="BT29" i="250"/>
  <c r="BD87" i="250"/>
  <c r="BS37" i="250" s="1"/>
  <c r="BT37" i="250"/>
  <c r="BD90" i="250"/>
  <c r="BS17" i="250" s="1"/>
  <c r="BT17" i="250"/>
  <c r="H79" i="66"/>
  <c r="H83" i="66"/>
  <c r="BL83" i="66"/>
  <c r="BJ83" i="66"/>
  <c r="H98" i="66"/>
  <c r="H91" i="66"/>
  <c r="H97" i="66"/>
  <c r="F100" i="66"/>
  <c r="H90" i="66"/>
  <c r="F95" i="66"/>
  <c r="H93" i="66"/>
  <c r="H99" i="66"/>
  <c r="H88" i="66"/>
  <c r="F94" i="66"/>
  <c r="H100" i="66"/>
  <c r="H87" i="66"/>
  <c r="H94" i="66"/>
  <c r="C91" i="66"/>
  <c r="H96" i="66"/>
  <c r="H89" i="66"/>
  <c r="H95" i="66"/>
  <c r="C99" i="66"/>
  <c r="H92" i="66"/>
  <c r="C98" i="66"/>
  <c r="H82" i="66"/>
  <c r="BL82" i="66"/>
  <c r="BJ82" i="66"/>
  <c r="H81" i="66"/>
  <c r="BL81" i="66"/>
  <c r="BJ81" i="66"/>
  <c r="K90" i="66"/>
  <c r="C95" i="66"/>
  <c r="C90" i="66"/>
  <c r="C89" i="66"/>
  <c r="BL79" i="66"/>
  <c r="BJ79" i="66"/>
  <c r="F99" i="66"/>
  <c r="H86" i="66"/>
  <c r="F88" i="66"/>
  <c r="F96" i="66"/>
  <c r="F98" i="66"/>
  <c r="F87" i="66"/>
  <c r="F91" i="66"/>
  <c r="F90" i="66"/>
  <c r="F89" i="66"/>
  <c r="F97" i="66"/>
  <c r="K88" i="66"/>
  <c r="H78" i="66"/>
  <c r="BJ78" i="66"/>
  <c r="K87" i="66"/>
  <c r="F93" i="66"/>
  <c r="D89" i="66"/>
  <c r="D91" i="66"/>
  <c r="F92" i="66"/>
  <c r="D94" i="66"/>
  <c r="D95" i="66"/>
  <c r="F86" i="66"/>
  <c r="D88" i="66"/>
  <c r="D90" i="66"/>
  <c r="D87" i="66"/>
  <c r="BL80" i="66"/>
  <c r="BJ80" i="66"/>
  <c r="H80" i="66"/>
  <c r="K89" i="66"/>
  <c r="C100" i="66"/>
  <c r="C86" i="66"/>
  <c r="C88" i="66"/>
  <c r="C97" i="66"/>
  <c r="C96" i="66"/>
  <c r="C93" i="66"/>
  <c r="C87" i="66"/>
  <c r="C92" i="66"/>
  <c r="C94" i="66"/>
  <c r="BL16" i="1"/>
  <c r="K90" i="1"/>
  <c r="BL28" i="1"/>
  <c r="K89" i="1"/>
  <c r="F100" i="1"/>
  <c r="F95" i="1"/>
  <c r="K87" i="1"/>
  <c r="BL20" i="1"/>
  <c r="BT56" i="66" s="1"/>
  <c r="K88" i="1"/>
  <c r="H86" i="1"/>
  <c r="F97" i="1"/>
  <c r="F99" i="1"/>
  <c r="F90" i="1"/>
  <c r="F88" i="1"/>
  <c r="F96" i="1"/>
  <c r="F98" i="1"/>
  <c r="F91" i="1"/>
  <c r="F89" i="1"/>
  <c r="F87" i="1"/>
  <c r="F94" i="1"/>
  <c r="H98" i="1"/>
  <c r="H93" i="1"/>
  <c r="H90" i="1"/>
  <c r="H99" i="1"/>
  <c r="H97" i="1"/>
  <c r="H91" i="1"/>
  <c r="H88" i="1"/>
  <c r="H100" i="1"/>
  <c r="H95" i="1"/>
  <c r="H92" i="1"/>
  <c r="H87" i="1"/>
  <c r="C98" i="1"/>
  <c r="H96" i="1"/>
  <c r="H94" i="1"/>
  <c r="H89" i="1"/>
  <c r="C99" i="1"/>
  <c r="C91" i="1"/>
  <c r="F86" i="1"/>
  <c r="F92" i="1"/>
  <c r="D87" i="1"/>
  <c r="C95" i="1"/>
  <c r="C89" i="1"/>
  <c r="C90" i="1"/>
  <c r="C97" i="1"/>
  <c r="C94" i="1"/>
  <c r="C92" i="1"/>
  <c r="C87" i="1"/>
  <c r="C86" i="1"/>
  <c r="C100" i="1"/>
  <c r="C96" i="1"/>
  <c r="C93" i="1"/>
  <c r="C88" i="1"/>
  <c r="H79" i="1"/>
  <c r="H80" i="1"/>
  <c r="H81" i="1"/>
  <c r="BO79" i="66"/>
  <c r="BO80" i="66"/>
  <c r="BK83" i="66"/>
  <c r="BM83" i="66"/>
  <c r="BN83" i="66"/>
  <c r="H83" i="1"/>
  <c r="BO81" i="66"/>
  <c r="BK78" i="66"/>
  <c r="BM78" i="66"/>
  <c r="BN78" i="66"/>
  <c r="BO78" i="66"/>
  <c r="BK82" i="66"/>
  <c r="BM82" i="66"/>
  <c r="BN82" i="66"/>
  <c r="BO82" i="66"/>
  <c r="BK79" i="66"/>
  <c r="BM79" i="66"/>
  <c r="BN79" i="66"/>
  <c r="BK80" i="66"/>
  <c r="BM80" i="66"/>
  <c r="BN80" i="66"/>
  <c r="BO83" i="66"/>
  <c r="BK81" i="66"/>
  <c r="BM81" i="66"/>
  <c r="BN81" i="66"/>
  <c r="H78" i="1"/>
  <c r="H82" i="1"/>
  <c r="BS23" i="1"/>
  <c r="BS14" i="1"/>
  <c r="BS31" i="1"/>
  <c r="BS39" i="1"/>
  <c r="BT76" i="66"/>
  <c r="BT61" i="66"/>
  <c r="BT60" i="66"/>
  <c r="BT77" i="66"/>
  <c r="BX77" i="66" s="1"/>
  <c r="BT68" i="66"/>
  <c r="BT69" i="66"/>
  <c r="BT64" i="66"/>
  <c r="CA23" i="66"/>
  <c r="CA31" i="66"/>
  <c r="BL78" i="270" l="1"/>
  <c r="BL78" i="280"/>
  <c r="BK78" i="265"/>
  <c r="BL78" i="282"/>
  <c r="BL78" i="284"/>
  <c r="BL78" i="287"/>
  <c r="BL78" i="297"/>
  <c r="BK78" i="274"/>
  <c r="BL78" i="66"/>
  <c r="BO78" i="301"/>
  <c r="BO78" i="290"/>
  <c r="BO78" i="284"/>
  <c r="BO78" i="273"/>
  <c r="BO78" i="296"/>
  <c r="BO78" i="300"/>
  <c r="BO78" i="278"/>
  <c r="BO78" i="282"/>
  <c r="BO78" i="262"/>
  <c r="BO78" i="297"/>
  <c r="BO78" i="289"/>
  <c r="BO78" i="292"/>
  <c r="BO78" i="271"/>
  <c r="BO78" i="298"/>
  <c r="BO78" i="295"/>
  <c r="BO78" i="291"/>
  <c r="BO78" i="281"/>
  <c r="BO78" i="264"/>
  <c r="BO78" i="257"/>
  <c r="BO78" i="279"/>
  <c r="BO78" i="260"/>
  <c r="BO78" i="269"/>
  <c r="BO78" i="268"/>
  <c r="BO78" i="250"/>
  <c r="BO78" i="259"/>
  <c r="BM78" i="282"/>
  <c r="BM78" i="259"/>
  <c r="BL78" i="257"/>
  <c r="BL78" i="263"/>
  <c r="BJ78" i="275"/>
  <c r="BL78" i="272"/>
  <c r="BL78" i="285"/>
  <c r="BJ78" i="258"/>
  <c r="BL78" i="276"/>
  <c r="BL78" i="294"/>
  <c r="BL78" i="289"/>
  <c r="BK78" i="298"/>
  <c r="BL78" i="266"/>
  <c r="BK78" i="268"/>
  <c r="BL78" i="250"/>
  <c r="BL78" i="278"/>
  <c r="BL78" i="267"/>
  <c r="D91" i="1"/>
  <c r="D90" i="1"/>
  <c r="BB90" i="284"/>
  <c r="BB87" i="284"/>
  <c r="BB89" i="284"/>
  <c r="BB88" i="284"/>
  <c r="BB90" i="277"/>
  <c r="BB87" i="277"/>
  <c r="BB88" i="277"/>
  <c r="BB89" i="277"/>
  <c r="BD87" i="285"/>
  <c r="BS37" i="285" s="1"/>
  <c r="BB89" i="275"/>
  <c r="BB88" i="275"/>
  <c r="BB90" i="275"/>
  <c r="BB87" i="275"/>
  <c r="BB90" i="297"/>
  <c r="BB87" i="297"/>
  <c r="BB88" i="297"/>
  <c r="BB89" i="297"/>
  <c r="BB88" i="289"/>
  <c r="BB89" i="289"/>
  <c r="BB90" i="289"/>
  <c r="BB87" i="289"/>
  <c r="BB89" i="280"/>
  <c r="BB88" i="280"/>
  <c r="BB90" i="280"/>
  <c r="BB87" i="280"/>
  <c r="BD87" i="265"/>
  <c r="BS37" i="265" s="1"/>
  <c r="BX61" i="265"/>
  <c r="BX61" i="260"/>
  <c r="BX61" i="263"/>
  <c r="BX61" i="250"/>
  <c r="BX61" i="267"/>
  <c r="BX61" i="271"/>
  <c r="BX61" i="273"/>
  <c r="BX61" i="279"/>
  <c r="BX61" i="281"/>
  <c r="BX61" i="285"/>
  <c r="BX61" i="287"/>
  <c r="BX61" i="295"/>
  <c r="BX61" i="301"/>
  <c r="BX60" i="265"/>
  <c r="BX60" i="260"/>
  <c r="BX61" i="262"/>
  <c r="BX61" i="264"/>
  <c r="BX61" i="268"/>
  <c r="BX61" i="270"/>
  <c r="BX61" i="272"/>
  <c r="BX61" i="276"/>
  <c r="BX61" i="278"/>
  <c r="BX61" i="288"/>
  <c r="BX61" i="292"/>
  <c r="BX61" i="298"/>
  <c r="BX61" i="304"/>
  <c r="BX60" i="262"/>
  <c r="BX60" i="264"/>
  <c r="BX60" i="268"/>
  <c r="BX60" i="270"/>
  <c r="BX60" i="272"/>
  <c r="BX60" i="276"/>
  <c r="BX60" i="278"/>
  <c r="BX60" i="288"/>
  <c r="BX60" i="292"/>
  <c r="BX60" i="304"/>
  <c r="BX49" i="263"/>
  <c r="BX49" i="250"/>
  <c r="BX49" i="267"/>
  <c r="BX49" i="271"/>
  <c r="BX49" i="273"/>
  <c r="BX49" i="279"/>
  <c r="BX49" i="281"/>
  <c r="BX49" i="285"/>
  <c r="BX49" i="287"/>
  <c r="BX49" i="295"/>
  <c r="BX49" i="301"/>
  <c r="BX68" i="265"/>
  <c r="BX68" i="260"/>
  <c r="BX68" i="262"/>
  <c r="BX68" i="264"/>
  <c r="BX68" i="268"/>
  <c r="BX68" i="270"/>
  <c r="BX68" i="272"/>
  <c r="BX68" i="276"/>
  <c r="BX68" i="278"/>
  <c r="BX68" i="288"/>
  <c r="BX68" i="292"/>
  <c r="BX68" i="304"/>
  <c r="BX69" i="263"/>
  <c r="BX69" i="250"/>
  <c r="BX69" i="267"/>
  <c r="BX69" i="271"/>
  <c r="BX69" i="273"/>
  <c r="BX69" i="279"/>
  <c r="BX69" i="281"/>
  <c r="BX69" i="285"/>
  <c r="BX69" i="287"/>
  <c r="BX69" i="295"/>
  <c r="BX69" i="301"/>
  <c r="BX60" i="263"/>
  <c r="BX60" i="250"/>
  <c r="BX60" i="267"/>
  <c r="BX60" i="271"/>
  <c r="BX60" i="273"/>
  <c r="BX60" i="279"/>
  <c r="BX60" i="281"/>
  <c r="BX60" i="285"/>
  <c r="BX60" i="287"/>
  <c r="BX60" i="295"/>
  <c r="BX60" i="298"/>
  <c r="BX60" i="301"/>
  <c r="BX49" i="265"/>
  <c r="BX49" i="260"/>
  <c r="BX49" i="262"/>
  <c r="BX49" i="264"/>
  <c r="BX49" i="268"/>
  <c r="BX49" i="270"/>
  <c r="BX49" i="272"/>
  <c r="BX49" i="276"/>
  <c r="BX49" i="278"/>
  <c r="BX49" i="288"/>
  <c r="BX49" i="292"/>
  <c r="BX49" i="298"/>
  <c r="BX49" i="304"/>
  <c r="BX68" i="263"/>
  <c r="BX68" i="250"/>
  <c r="BX68" i="267"/>
  <c r="BX68" i="271"/>
  <c r="BX68" i="273"/>
  <c r="BX68" i="279"/>
  <c r="BX68" i="281"/>
  <c r="BX68" i="285"/>
  <c r="BX68" i="287"/>
  <c r="BX68" i="295"/>
  <c r="BX68" i="298"/>
  <c r="BX68" i="301"/>
  <c r="BX69" i="265"/>
  <c r="BX69" i="260"/>
  <c r="BX69" i="262"/>
  <c r="BX69" i="264"/>
  <c r="BX69" i="268"/>
  <c r="BX69" i="270"/>
  <c r="BX69" i="272"/>
  <c r="BX69" i="276"/>
  <c r="BX69" i="278"/>
  <c r="BX69" i="288"/>
  <c r="BX69" i="292"/>
  <c r="BX69" i="298"/>
  <c r="BX69" i="304"/>
  <c r="CA67" i="304"/>
  <c r="CE67" i="304" s="1"/>
  <c r="CA67" i="303"/>
  <c r="CE67" i="303" s="1"/>
  <c r="CA67" i="302"/>
  <c r="CE67" i="302" s="1"/>
  <c r="CA67" i="301"/>
  <c r="CE67" i="301" s="1"/>
  <c r="CA67" i="300"/>
  <c r="CE67" i="300" s="1"/>
  <c r="CA67" i="299"/>
  <c r="CE67" i="299" s="1"/>
  <c r="CA67" i="298"/>
  <c r="CE67" i="298" s="1"/>
  <c r="CA67" i="296"/>
  <c r="CE67" i="296" s="1"/>
  <c r="CA67" i="297"/>
  <c r="CE67" i="297" s="1"/>
  <c r="CA67" i="295"/>
  <c r="CE67" i="295" s="1"/>
  <c r="CA67" i="294"/>
  <c r="CE67" i="294" s="1"/>
  <c r="CA67" i="293"/>
  <c r="CE67" i="293" s="1"/>
  <c r="CA67" i="292"/>
  <c r="CE67" i="292" s="1"/>
  <c r="CA67" i="291"/>
  <c r="CE67" i="291" s="1"/>
  <c r="CA67" i="290"/>
  <c r="CE67" i="290" s="1"/>
  <c r="CA67" i="289"/>
  <c r="CE67" i="289" s="1"/>
  <c r="CA67" i="288"/>
  <c r="CE67" i="288" s="1"/>
  <c r="CA67" i="287"/>
  <c r="CE67" i="287" s="1"/>
  <c r="CA67" i="286"/>
  <c r="CE67" i="286" s="1"/>
  <c r="CA67" i="285"/>
  <c r="CE67" i="285" s="1"/>
  <c r="CA67" i="284"/>
  <c r="CE67" i="284" s="1"/>
  <c r="CA67" i="283"/>
  <c r="CE67" i="283" s="1"/>
  <c r="CA67" i="282"/>
  <c r="CE67" i="282" s="1"/>
  <c r="CA67" i="281"/>
  <c r="CE67" i="281" s="1"/>
  <c r="CA67" i="280"/>
  <c r="CE67" i="280" s="1"/>
  <c r="CA67" i="279"/>
  <c r="CE67" i="279" s="1"/>
  <c r="CA67" i="278"/>
  <c r="CE67" i="278" s="1"/>
  <c r="CA67" i="277"/>
  <c r="CE67" i="277" s="1"/>
  <c r="CA67" i="276"/>
  <c r="CE67" i="276" s="1"/>
  <c r="CA67" i="275"/>
  <c r="CE67" i="275" s="1"/>
  <c r="CA67" i="274"/>
  <c r="CE67" i="274" s="1"/>
  <c r="CA67" i="273"/>
  <c r="CE67" i="273" s="1"/>
  <c r="CA67" i="272"/>
  <c r="CE67" i="272" s="1"/>
  <c r="CA67" i="271"/>
  <c r="CE67" i="271" s="1"/>
  <c r="CA67" i="270"/>
  <c r="CE67" i="270" s="1"/>
  <c r="CA67" i="269"/>
  <c r="CE67" i="269" s="1"/>
  <c r="CA67" i="268"/>
  <c r="CE67" i="268" s="1"/>
  <c r="CA67" i="267"/>
  <c r="CE67" i="267" s="1"/>
  <c r="CA67" i="266"/>
  <c r="CE67" i="266" s="1"/>
  <c r="CA67" i="250"/>
  <c r="CE67" i="250" s="1"/>
  <c r="CA67" i="264"/>
  <c r="CE67" i="264" s="1"/>
  <c r="CA67" i="263"/>
  <c r="CE67" i="263" s="1"/>
  <c r="CA67" i="262"/>
  <c r="CE67" i="262" s="1"/>
  <c r="CA67" i="260"/>
  <c r="CE67" i="260" s="1"/>
  <c r="CA67" i="259"/>
  <c r="CE67" i="259" s="1"/>
  <c r="CA67" i="258"/>
  <c r="CE67" i="258" s="1"/>
  <c r="CA67" i="257"/>
  <c r="CE67" i="257" s="1"/>
  <c r="CA67" i="265"/>
  <c r="CE67" i="265" s="1"/>
  <c r="CA67" i="261"/>
  <c r="CE67" i="261" s="1"/>
  <c r="CA59" i="304"/>
  <c r="CE59" i="304" s="1"/>
  <c r="CA59" i="303"/>
  <c r="CE59" i="303" s="1"/>
  <c r="CA59" i="302"/>
  <c r="CE59" i="302" s="1"/>
  <c r="CA59" i="301"/>
  <c r="CE59" i="301" s="1"/>
  <c r="CA59" i="297"/>
  <c r="CE59" i="297" s="1"/>
  <c r="CA59" i="300"/>
  <c r="CE59" i="300" s="1"/>
  <c r="CA59" i="299"/>
  <c r="CE59" i="299" s="1"/>
  <c r="CA59" i="298"/>
  <c r="CE59" i="298" s="1"/>
  <c r="CA59" i="296"/>
  <c r="CE59" i="296" s="1"/>
  <c r="CA59" i="295"/>
  <c r="CE59" i="295" s="1"/>
  <c r="CA59" i="294"/>
  <c r="CE59" i="294" s="1"/>
  <c r="CA59" i="293"/>
  <c r="CE59" i="293" s="1"/>
  <c r="CA59" i="292"/>
  <c r="CE59" i="292" s="1"/>
  <c r="CA59" i="291"/>
  <c r="CE59" i="291" s="1"/>
  <c r="CA59" i="290"/>
  <c r="CE59" i="290" s="1"/>
  <c r="CA59" i="289"/>
  <c r="CE59" i="289" s="1"/>
  <c r="CA59" i="288"/>
  <c r="CE59" i="288" s="1"/>
  <c r="CA59" i="287"/>
  <c r="CE59" i="287" s="1"/>
  <c r="CA59" i="286"/>
  <c r="CE59" i="286" s="1"/>
  <c r="CA59" i="285"/>
  <c r="CE59" i="285" s="1"/>
  <c r="CA59" i="284"/>
  <c r="CE59" i="284" s="1"/>
  <c r="CA59" i="283"/>
  <c r="CE59" i="283" s="1"/>
  <c r="CA59" i="282"/>
  <c r="CE59" i="282" s="1"/>
  <c r="CA59" i="281"/>
  <c r="CE59" i="281" s="1"/>
  <c r="CA59" i="280"/>
  <c r="CE59" i="280" s="1"/>
  <c r="CA59" i="279"/>
  <c r="CE59" i="279" s="1"/>
  <c r="CA59" i="278"/>
  <c r="CE59" i="278" s="1"/>
  <c r="CA59" i="277"/>
  <c r="CE59" i="277" s="1"/>
  <c r="CA59" i="276"/>
  <c r="CE59" i="276" s="1"/>
  <c r="CA59" i="275"/>
  <c r="CE59" i="275" s="1"/>
  <c r="CA59" i="274"/>
  <c r="CE59" i="274" s="1"/>
  <c r="CA59" i="273"/>
  <c r="CE59" i="273" s="1"/>
  <c r="CA59" i="272"/>
  <c r="CE59" i="272" s="1"/>
  <c r="CA59" i="271"/>
  <c r="CE59" i="271" s="1"/>
  <c r="CA59" i="270"/>
  <c r="CE59" i="270" s="1"/>
  <c r="CA59" i="269"/>
  <c r="CE59" i="269" s="1"/>
  <c r="CA59" i="268"/>
  <c r="CE59" i="268" s="1"/>
  <c r="CA59" i="267"/>
  <c r="CE59" i="267" s="1"/>
  <c r="CA59" i="266"/>
  <c r="CE59" i="266" s="1"/>
  <c r="CA59" i="250"/>
  <c r="CE59" i="250" s="1"/>
  <c r="CA59" i="264"/>
  <c r="CE59" i="264" s="1"/>
  <c r="CA59" i="263"/>
  <c r="CE59" i="263" s="1"/>
  <c r="CA59" i="262"/>
  <c r="CE59" i="262" s="1"/>
  <c r="CA59" i="261"/>
  <c r="CE59" i="261" s="1"/>
  <c r="CA59" i="260"/>
  <c r="CE59" i="260" s="1"/>
  <c r="CA59" i="259"/>
  <c r="CE59" i="259" s="1"/>
  <c r="CA59" i="258"/>
  <c r="CE59" i="258" s="1"/>
  <c r="CA59" i="257"/>
  <c r="CE59" i="257" s="1"/>
  <c r="CA59" i="265"/>
  <c r="CE59" i="265" s="1"/>
  <c r="CA75" i="304"/>
  <c r="CE75" i="304" s="1"/>
  <c r="CA75" i="303"/>
  <c r="CE75" i="303" s="1"/>
  <c r="CA75" i="302"/>
  <c r="CE75" i="302" s="1"/>
  <c r="CA75" i="301"/>
  <c r="CE75" i="301" s="1"/>
  <c r="CA75" i="300"/>
  <c r="CE75" i="300" s="1"/>
  <c r="CA75" i="299"/>
  <c r="CE75" i="299" s="1"/>
  <c r="CA75" i="298"/>
  <c r="CE75" i="298" s="1"/>
  <c r="CA75" i="296"/>
  <c r="CE75" i="296" s="1"/>
  <c r="CA75" i="297"/>
  <c r="CE75" i="297" s="1"/>
  <c r="CA75" i="295"/>
  <c r="CE75" i="295" s="1"/>
  <c r="CA75" i="294"/>
  <c r="CE75" i="294" s="1"/>
  <c r="CA75" i="293"/>
  <c r="CE75" i="293" s="1"/>
  <c r="CA75" i="292"/>
  <c r="CE75" i="292" s="1"/>
  <c r="CA75" i="291"/>
  <c r="CE75" i="291" s="1"/>
  <c r="CA75" i="290"/>
  <c r="CE75" i="290" s="1"/>
  <c r="CA75" i="289"/>
  <c r="CE75" i="289" s="1"/>
  <c r="CA75" i="288"/>
  <c r="CE75" i="288" s="1"/>
  <c r="CA75" i="287"/>
  <c r="CE75" i="287" s="1"/>
  <c r="CA75" i="286"/>
  <c r="CE75" i="286" s="1"/>
  <c r="CA75" i="285"/>
  <c r="CE75" i="285" s="1"/>
  <c r="CA75" i="284"/>
  <c r="CE75" i="284" s="1"/>
  <c r="CA75" i="283"/>
  <c r="CE75" i="283" s="1"/>
  <c r="CA75" i="282"/>
  <c r="CE75" i="282" s="1"/>
  <c r="CA75" i="281"/>
  <c r="CE75" i="281" s="1"/>
  <c r="CA75" i="280"/>
  <c r="CE75" i="280" s="1"/>
  <c r="CA75" i="279"/>
  <c r="CE75" i="279" s="1"/>
  <c r="CA75" i="277"/>
  <c r="CE75" i="277" s="1"/>
  <c r="CA75" i="276"/>
  <c r="CE75" i="276" s="1"/>
  <c r="CA75" i="275"/>
  <c r="CE75" i="275" s="1"/>
  <c r="CA75" i="274"/>
  <c r="CE75" i="274" s="1"/>
  <c r="CA75" i="273"/>
  <c r="CE75" i="273" s="1"/>
  <c r="CA75" i="272"/>
  <c r="CE75" i="272" s="1"/>
  <c r="CA75" i="271"/>
  <c r="CE75" i="271" s="1"/>
  <c r="CA75" i="270"/>
  <c r="CE75" i="270" s="1"/>
  <c r="CA75" i="269"/>
  <c r="CE75" i="269" s="1"/>
  <c r="CA75" i="268"/>
  <c r="CE75" i="268" s="1"/>
  <c r="CA75" i="267"/>
  <c r="CE75" i="267" s="1"/>
  <c r="CA75" i="266"/>
  <c r="CE75" i="266" s="1"/>
  <c r="CA75" i="250"/>
  <c r="CE75" i="250" s="1"/>
  <c r="CA75" i="264"/>
  <c r="CE75" i="264" s="1"/>
  <c r="CA75" i="263"/>
  <c r="CE75" i="263" s="1"/>
  <c r="CA75" i="262"/>
  <c r="CE75" i="262" s="1"/>
  <c r="CA75" i="261"/>
  <c r="CE75" i="261" s="1"/>
  <c r="CA75" i="278"/>
  <c r="CE75" i="278" s="1"/>
  <c r="CA75" i="260"/>
  <c r="CE75" i="260" s="1"/>
  <c r="CA75" i="259"/>
  <c r="CE75" i="259" s="1"/>
  <c r="CA75" i="258"/>
  <c r="CE75" i="258" s="1"/>
  <c r="CA75" i="257"/>
  <c r="CE75" i="257" s="1"/>
  <c r="CA75" i="265"/>
  <c r="CE75" i="265" s="1"/>
  <c r="CA50" i="304"/>
  <c r="CE50" i="304" s="1"/>
  <c r="CA50" i="303"/>
  <c r="CE50" i="303" s="1"/>
  <c r="CA50" i="302"/>
  <c r="CE50" i="302" s="1"/>
  <c r="CA50" i="301"/>
  <c r="CE50" i="301" s="1"/>
  <c r="CA50" i="300"/>
  <c r="CE50" i="300" s="1"/>
  <c r="CA50" i="299"/>
  <c r="CE50" i="299" s="1"/>
  <c r="CA50" i="297"/>
  <c r="CE50" i="297" s="1"/>
  <c r="CA50" i="296"/>
  <c r="CE50" i="296" s="1"/>
  <c r="CA50" i="298"/>
  <c r="CE50" i="298" s="1"/>
  <c r="CA50" i="295"/>
  <c r="CE50" i="295" s="1"/>
  <c r="CA50" i="294"/>
  <c r="CE50" i="294" s="1"/>
  <c r="CA50" i="293"/>
  <c r="CE50" i="293" s="1"/>
  <c r="CA50" i="292"/>
  <c r="CE50" i="292" s="1"/>
  <c r="CA50" i="291"/>
  <c r="CE50" i="291" s="1"/>
  <c r="CA50" i="290"/>
  <c r="CE50" i="290" s="1"/>
  <c r="CA50" i="289"/>
  <c r="CE50" i="289" s="1"/>
  <c r="CA50" i="288"/>
  <c r="CE50" i="288" s="1"/>
  <c r="CA50" i="287"/>
  <c r="CE50" i="287" s="1"/>
  <c r="CA50" i="286"/>
  <c r="CE50" i="286" s="1"/>
  <c r="CA50" i="285"/>
  <c r="CE50" i="285" s="1"/>
  <c r="CA50" i="284"/>
  <c r="CE50" i="284" s="1"/>
  <c r="CA50" i="283"/>
  <c r="CE50" i="283" s="1"/>
  <c r="CA50" i="282"/>
  <c r="CE50" i="282" s="1"/>
  <c r="CA50" i="281"/>
  <c r="CE50" i="281" s="1"/>
  <c r="CA50" i="280"/>
  <c r="CE50" i="280" s="1"/>
  <c r="CA50" i="279"/>
  <c r="CE50" i="279" s="1"/>
  <c r="CA50" i="278"/>
  <c r="CE50" i="278" s="1"/>
  <c r="CA50" i="277"/>
  <c r="CE50" i="277" s="1"/>
  <c r="CA50" i="276"/>
  <c r="CE50" i="276" s="1"/>
  <c r="CA50" i="275"/>
  <c r="CE50" i="275" s="1"/>
  <c r="CA50" i="274"/>
  <c r="CE50" i="274" s="1"/>
  <c r="CA50" i="273"/>
  <c r="CE50" i="273" s="1"/>
  <c r="CA50" i="272"/>
  <c r="CE50" i="272" s="1"/>
  <c r="CA50" i="271"/>
  <c r="CE50" i="271" s="1"/>
  <c r="CA50" i="270"/>
  <c r="CE50" i="270" s="1"/>
  <c r="CA50" i="269"/>
  <c r="CE50" i="269" s="1"/>
  <c r="CA50" i="268"/>
  <c r="CE50" i="268" s="1"/>
  <c r="CA50" i="267"/>
  <c r="CE50" i="267" s="1"/>
  <c r="CA50" i="266"/>
  <c r="CE50" i="266" s="1"/>
  <c r="CA50" i="250"/>
  <c r="CE50" i="250" s="1"/>
  <c r="CA50" i="264"/>
  <c r="CE50" i="264" s="1"/>
  <c r="CA50" i="263"/>
  <c r="CE50" i="263" s="1"/>
  <c r="CA50" i="262"/>
  <c r="CE50" i="262" s="1"/>
  <c r="CA50" i="261"/>
  <c r="CE50" i="261" s="1"/>
  <c r="CA50" i="260"/>
  <c r="CE50" i="260" s="1"/>
  <c r="CA50" i="259"/>
  <c r="CE50" i="259" s="1"/>
  <c r="CA50" i="258"/>
  <c r="CE50" i="258" s="1"/>
  <c r="CA50" i="257"/>
  <c r="CE50" i="257" s="1"/>
  <c r="CA50" i="265"/>
  <c r="CE50" i="265" s="1"/>
  <c r="BT56" i="304"/>
  <c r="BX56" i="304" s="1"/>
  <c r="BT56" i="303"/>
  <c r="BX56" i="303" s="1"/>
  <c r="BT56" i="302"/>
  <c r="BT56" i="301"/>
  <c r="BX56" i="301" s="1"/>
  <c r="BT56" i="300"/>
  <c r="BT56" i="299"/>
  <c r="BX56" i="299" s="1"/>
  <c r="BT56" i="298"/>
  <c r="BX56" i="298" s="1"/>
  <c r="BT56" i="296"/>
  <c r="BX56" i="296" s="1"/>
  <c r="BT56" i="297"/>
  <c r="BT56" i="295"/>
  <c r="BX56" i="295" s="1"/>
  <c r="BT56" i="294"/>
  <c r="BT56" i="293"/>
  <c r="BX56" i="293" s="1"/>
  <c r="BT56" i="292"/>
  <c r="BX56" i="292" s="1"/>
  <c r="BT56" i="291"/>
  <c r="BT56" i="290"/>
  <c r="BX56" i="290" s="1"/>
  <c r="BT56" i="289"/>
  <c r="BT56" i="288"/>
  <c r="BX56" i="288" s="1"/>
  <c r="BT56" i="287"/>
  <c r="BX56" i="287" s="1"/>
  <c r="BT56" i="286"/>
  <c r="BX56" i="286" s="1"/>
  <c r="BT56" i="285"/>
  <c r="BX56" i="285" s="1"/>
  <c r="BT56" i="284"/>
  <c r="BT56" i="283"/>
  <c r="BT56" i="282"/>
  <c r="BX56" i="282" s="1"/>
  <c r="BT56" i="281"/>
  <c r="BX56" i="281" s="1"/>
  <c r="BT56" i="280"/>
  <c r="BT56" i="279"/>
  <c r="BX56" i="279" s="1"/>
  <c r="BT56" i="278"/>
  <c r="BX56" i="278" s="1"/>
  <c r="BT56" i="277"/>
  <c r="BT56" i="276"/>
  <c r="BX56" i="276" s="1"/>
  <c r="BT56" i="275"/>
  <c r="BT56" i="274"/>
  <c r="BT56" i="273"/>
  <c r="BX56" i="273" s="1"/>
  <c r="BT56" i="272"/>
  <c r="BX56" i="272" s="1"/>
  <c r="BT56" i="271"/>
  <c r="BX56" i="271" s="1"/>
  <c r="BT56" i="270"/>
  <c r="BX56" i="270" s="1"/>
  <c r="BT56" i="269"/>
  <c r="BT56" i="268"/>
  <c r="BX56" i="268" s="1"/>
  <c r="BT56" i="267"/>
  <c r="BX56" i="267" s="1"/>
  <c r="BT56" i="266"/>
  <c r="BT56" i="250"/>
  <c r="BX56" i="250" s="1"/>
  <c r="BT56" i="264"/>
  <c r="BX56" i="264" s="1"/>
  <c r="BT56" i="263"/>
  <c r="BX56" i="263" s="1"/>
  <c r="BT56" i="262"/>
  <c r="BX56" i="262" s="1"/>
  <c r="BT56" i="260"/>
  <c r="BX56" i="260" s="1"/>
  <c r="BT56" i="259"/>
  <c r="BT56" i="258"/>
  <c r="BT56" i="257"/>
  <c r="BT56" i="265"/>
  <c r="BX56" i="265" s="1"/>
  <c r="BT56" i="261"/>
  <c r="BT72" i="304"/>
  <c r="BX72" i="304" s="1"/>
  <c r="BT72" i="303"/>
  <c r="BX72" i="303" s="1"/>
  <c r="BT72" i="302"/>
  <c r="BT72" i="301"/>
  <c r="BX72" i="301" s="1"/>
  <c r="BT72" i="300"/>
  <c r="BT72" i="297"/>
  <c r="BT72" i="299"/>
  <c r="BX72" i="299" s="1"/>
  <c r="BT72" i="298"/>
  <c r="BX72" i="298" s="1"/>
  <c r="BT72" i="296"/>
  <c r="BX72" i="296" s="1"/>
  <c r="BT72" i="295"/>
  <c r="BX72" i="295" s="1"/>
  <c r="BT72" i="294"/>
  <c r="BT72" i="293"/>
  <c r="BX72" i="293" s="1"/>
  <c r="BT72" i="292"/>
  <c r="BX72" i="292" s="1"/>
  <c r="BT72" i="291"/>
  <c r="BT72" i="290"/>
  <c r="BX72" i="290" s="1"/>
  <c r="BT72" i="289"/>
  <c r="BT72" i="288"/>
  <c r="BX72" i="288" s="1"/>
  <c r="BT72" i="287"/>
  <c r="BX72" i="287" s="1"/>
  <c r="BT72" i="286"/>
  <c r="BX72" i="286" s="1"/>
  <c r="BT72" i="285"/>
  <c r="BX72" i="285" s="1"/>
  <c r="BT72" i="284"/>
  <c r="BT72" i="283"/>
  <c r="BT72" i="282"/>
  <c r="BX72" i="282" s="1"/>
  <c r="BT72" i="281"/>
  <c r="BX72" i="281" s="1"/>
  <c r="BT72" i="280"/>
  <c r="BT72" i="279"/>
  <c r="BX72" i="279" s="1"/>
  <c r="BT72" i="278"/>
  <c r="BX72" i="278" s="1"/>
  <c r="BT72" i="277"/>
  <c r="BT72" i="276"/>
  <c r="BX72" i="276" s="1"/>
  <c r="BT72" i="275"/>
  <c r="BT72" i="274"/>
  <c r="BT72" i="273"/>
  <c r="BX72" i="273" s="1"/>
  <c r="BT72" i="272"/>
  <c r="BX72" i="272" s="1"/>
  <c r="BT72" i="271"/>
  <c r="BX72" i="271" s="1"/>
  <c r="BT72" i="270"/>
  <c r="BX72" i="270" s="1"/>
  <c r="BT72" i="269"/>
  <c r="BT72" i="268"/>
  <c r="BX72" i="268" s="1"/>
  <c r="BT72" i="267"/>
  <c r="BX72" i="267" s="1"/>
  <c r="BT72" i="266"/>
  <c r="BT72" i="250"/>
  <c r="BX72" i="250" s="1"/>
  <c r="BT72" i="264"/>
  <c r="BX72" i="264" s="1"/>
  <c r="BT72" i="263"/>
  <c r="BX72" i="263" s="1"/>
  <c r="BT72" i="262"/>
  <c r="BX72" i="262" s="1"/>
  <c r="BT72" i="261"/>
  <c r="BT72" i="260"/>
  <c r="BX72" i="260" s="1"/>
  <c r="BT72" i="259"/>
  <c r="BT72" i="258"/>
  <c r="BT72" i="257"/>
  <c r="BT72" i="265"/>
  <c r="BX72" i="265" s="1"/>
  <c r="BT64" i="304"/>
  <c r="BX64" i="304" s="1"/>
  <c r="BT64" i="303"/>
  <c r="BX64" i="303" s="1"/>
  <c r="BT64" i="302"/>
  <c r="BT64" i="301"/>
  <c r="BX64" i="301" s="1"/>
  <c r="BT64" i="297"/>
  <c r="BT64" i="300"/>
  <c r="BT64" i="299"/>
  <c r="BX64" i="299" s="1"/>
  <c r="BT64" i="298"/>
  <c r="BX64" i="298" s="1"/>
  <c r="BT64" i="296"/>
  <c r="BX64" i="296" s="1"/>
  <c r="BT64" i="295"/>
  <c r="BX64" i="295" s="1"/>
  <c r="BT64" i="294"/>
  <c r="BT64" i="293"/>
  <c r="BX64" i="293" s="1"/>
  <c r="BT64" i="292"/>
  <c r="BX64" i="292" s="1"/>
  <c r="BT64" i="291"/>
  <c r="BT64" i="290"/>
  <c r="BX64" i="290" s="1"/>
  <c r="BT64" i="289"/>
  <c r="BT64" i="288"/>
  <c r="BX64" i="288" s="1"/>
  <c r="BT64" i="287"/>
  <c r="BX64" i="287" s="1"/>
  <c r="BT64" i="286"/>
  <c r="BX64" i="286" s="1"/>
  <c r="BT64" i="285"/>
  <c r="BX64" i="285" s="1"/>
  <c r="BT64" i="284"/>
  <c r="BT64" i="283"/>
  <c r="BT64" i="282"/>
  <c r="BX64" i="282" s="1"/>
  <c r="BT64" i="281"/>
  <c r="BX64" i="281" s="1"/>
  <c r="BT64" i="280"/>
  <c r="BT64" i="279"/>
  <c r="BX64" i="279" s="1"/>
  <c r="BT64" i="278"/>
  <c r="BX64" i="278" s="1"/>
  <c r="BT64" i="277"/>
  <c r="BT64" i="276"/>
  <c r="BX64" i="276" s="1"/>
  <c r="BT64" i="275"/>
  <c r="BT64" i="274"/>
  <c r="BT64" i="273"/>
  <c r="BX64" i="273" s="1"/>
  <c r="BT64" i="272"/>
  <c r="BX64" i="272" s="1"/>
  <c r="BT64" i="271"/>
  <c r="BX64" i="271" s="1"/>
  <c r="BT64" i="270"/>
  <c r="BX64" i="270" s="1"/>
  <c r="BT64" i="269"/>
  <c r="BT64" i="268"/>
  <c r="BX64" i="268" s="1"/>
  <c r="BT64" i="267"/>
  <c r="BX64" i="267" s="1"/>
  <c r="BT64" i="266"/>
  <c r="BT64" i="250"/>
  <c r="BX64" i="250" s="1"/>
  <c r="BT64" i="264"/>
  <c r="BX64" i="264" s="1"/>
  <c r="BT64" i="263"/>
  <c r="BX64" i="263" s="1"/>
  <c r="BT64" i="262"/>
  <c r="BX64" i="262" s="1"/>
  <c r="BT64" i="261"/>
  <c r="BT64" i="260"/>
  <c r="BX64" i="260" s="1"/>
  <c r="BT64" i="259"/>
  <c r="BT64" i="258"/>
  <c r="BT64" i="257"/>
  <c r="BT64" i="265"/>
  <c r="BX64" i="265" s="1"/>
  <c r="BT52" i="304"/>
  <c r="BX52" i="304" s="1"/>
  <c r="BT52" i="303"/>
  <c r="BX52" i="303" s="1"/>
  <c r="BT52" i="302"/>
  <c r="BT52" i="301"/>
  <c r="BX52" i="301" s="1"/>
  <c r="BT52" i="298"/>
  <c r="BX52" i="298" s="1"/>
  <c r="BT52" i="300"/>
  <c r="BT52" i="299"/>
  <c r="BX52" i="299" s="1"/>
  <c r="BT52" i="297"/>
  <c r="BT52" i="296"/>
  <c r="BX52" i="296" s="1"/>
  <c r="BT52" i="295"/>
  <c r="BX52" i="295" s="1"/>
  <c r="BT52" i="294"/>
  <c r="BT52" i="293"/>
  <c r="BX52" i="293" s="1"/>
  <c r="BT52" i="292"/>
  <c r="BX52" i="292" s="1"/>
  <c r="BT52" i="291"/>
  <c r="BT52" i="290"/>
  <c r="BX52" i="290" s="1"/>
  <c r="BT52" i="289"/>
  <c r="BT52" i="288"/>
  <c r="BX52" i="288" s="1"/>
  <c r="BT52" i="287"/>
  <c r="BX52" i="287" s="1"/>
  <c r="BT52" i="286"/>
  <c r="BX52" i="286" s="1"/>
  <c r="BT52" i="285"/>
  <c r="BX52" i="285" s="1"/>
  <c r="BT52" i="284"/>
  <c r="BT52" i="283"/>
  <c r="BT52" i="282"/>
  <c r="BX52" i="282" s="1"/>
  <c r="BT52" i="281"/>
  <c r="BX52" i="281" s="1"/>
  <c r="BT52" i="280"/>
  <c r="BT52" i="279"/>
  <c r="BX52" i="279" s="1"/>
  <c r="BT52" i="278"/>
  <c r="BX52" i="278" s="1"/>
  <c r="BT52" i="277"/>
  <c r="BT52" i="276"/>
  <c r="BX52" i="276" s="1"/>
  <c r="BT52" i="275"/>
  <c r="BT52" i="274"/>
  <c r="BT52" i="273"/>
  <c r="BX52" i="273" s="1"/>
  <c r="BT52" i="272"/>
  <c r="BX52" i="272" s="1"/>
  <c r="BT52" i="271"/>
  <c r="BX52" i="271" s="1"/>
  <c r="BT52" i="270"/>
  <c r="BX52" i="270" s="1"/>
  <c r="BT52" i="269"/>
  <c r="BT52" i="268"/>
  <c r="BX52" i="268" s="1"/>
  <c r="BT52" i="267"/>
  <c r="BX52" i="267" s="1"/>
  <c r="BT52" i="266"/>
  <c r="BT52" i="250"/>
  <c r="BX52" i="250" s="1"/>
  <c r="BT52" i="264"/>
  <c r="BX52" i="264" s="1"/>
  <c r="BT52" i="263"/>
  <c r="BX52" i="263" s="1"/>
  <c r="BT52" i="262"/>
  <c r="BX52" i="262" s="1"/>
  <c r="BT52" i="261"/>
  <c r="BT52" i="260"/>
  <c r="BX52" i="260" s="1"/>
  <c r="BT52" i="259"/>
  <c r="BT52" i="258"/>
  <c r="BT52" i="257"/>
  <c r="BT52" i="265"/>
  <c r="BX52" i="265" s="1"/>
  <c r="BT48" i="304"/>
  <c r="BT48" i="303"/>
  <c r="BT48" i="302"/>
  <c r="BT48" i="301"/>
  <c r="BT48" i="298"/>
  <c r="BT48" i="300"/>
  <c r="BT48" i="299"/>
  <c r="BT48" i="297"/>
  <c r="BT48" i="296"/>
  <c r="BT48" i="295"/>
  <c r="BT48" i="294"/>
  <c r="BT48" i="293"/>
  <c r="BT48" i="292"/>
  <c r="BT48" i="291"/>
  <c r="BT48" i="290"/>
  <c r="BT48" i="289"/>
  <c r="BT48" i="288"/>
  <c r="BT48" i="287"/>
  <c r="BT48" i="286"/>
  <c r="BT48" i="285"/>
  <c r="BT48" i="284"/>
  <c r="BT48" i="283"/>
  <c r="BT48" i="282"/>
  <c r="BT48" i="281"/>
  <c r="BT48" i="280"/>
  <c r="BT48" i="279"/>
  <c r="BT48" i="278"/>
  <c r="BT48" i="277"/>
  <c r="BT48" i="276"/>
  <c r="BT48" i="275"/>
  <c r="BT48" i="274"/>
  <c r="BT48" i="273"/>
  <c r="BT48" i="272"/>
  <c r="BT48" i="271"/>
  <c r="BT48" i="270"/>
  <c r="BT48" i="269"/>
  <c r="BT48" i="268"/>
  <c r="BT48" i="267"/>
  <c r="BT48" i="266"/>
  <c r="BT48" i="250"/>
  <c r="BT48" i="264"/>
  <c r="BT48" i="263"/>
  <c r="BT48" i="262"/>
  <c r="BT48" i="261"/>
  <c r="BT48" i="260"/>
  <c r="BT48" i="259"/>
  <c r="BT48" i="258"/>
  <c r="BT48" i="257"/>
  <c r="BT48" i="265"/>
  <c r="D89" i="1"/>
  <c r="D95" i="1"/>
  <c r="D88" i="1"/>
  <c r="D94" i="1"/>
  <c r="CA67" i="66"/>
  <c r="CE67" i="66" s="1"/>
  <c r="CA59" i="66"/>
  <c r="CE59" i="66" s="1"/>
  <c r="BT72" i="66"/>
  <c r="CA50" i="66"/>
  <c r="CE50" i="66" s="1"/>
  <c r="BB90" i="258"/>
  <c r="BB87" i="258"/>
  <c r="BB89" i="258"/>
  <c r="BB88" i="258"/>
  <c r="BT29" i="257"/>
  <c r="CA30" i="257" s="1"/>
  <c r="CF34" i="257" s="1"/>
  <c r="BD89" i="257"/>
  <c r="BS29" i="257" s="1"/>
  <c r="BT37" i="257"/>
  <c r="CA38" i="257" s="1"/>
  <c r="CF35" i="257" s="1"/>
  <c r="BD87" i="257"/>
  <c r="BS37" i="257" s="1"/>
  <c r="BT21" i="257"/>
  <c r="CA22" i="257" s="1"/>
  <c r="CF19" i="257" s="1"/>
  <c r="BD88" i="257"/>
  <c r="BS21" i="257" s="1"/>
  <c r="BB90" i="261"/>
  <c r="BB87" i="261"/>
  <c r="BB88" i="261"/>
  <c r="BB89" i="261"/>
  <c r="BT17" i="259"/>
  <c r="BD90" i="259"/>
  <c r="BS17" i="259" s="1"/>
  <c r="BT29" i="259"/>
  <c r="BD89" i="259"/>
  <c r="BS29" i="259" s="1"/>
  <c r="BT21" i="259"/>
  <c r="BD88" i="259"/>
  <c r="BS21" i="259" s="1"/>
  <c r="BT37" i="259"/>
  <c r="BD87" i="259"/>
  <c r="BS37" i="259" s="1"/>
  <c r="J82" i="1"/>
  <c r="BT52" i="66"/>
  <c r="CA15" i="301"/>
  <c r="CA38" i="301"/>
  <c r="BD87" i="302"/>
  <c r="BS37" i="302" s="1"/>
  <c r="BT37" i="302"/>
  <c r="BD90" i="302"/>
  <c r="BS17" i="302" s="1"/>
  <c r="BT17" i="302"/>
  <c r="CF18" i="299"/>
  <c r="CF18" i="303"/>
  <c r="CA30" i="304"/>
  <c r="CA22" i="304"/>
  <c r="CA30" i="298"/>
  <c r="CA22" i="298"/>
  <c r="CA15" i="295"/>
  <c r="CA38" i="295"/>
  <c r="CA30" i="301"/>
  <c r="CA22" i="301"/>
  <c r="CA15" i="304"/>
  <c r="CA38" i="304"/>
  <c r="CA15" i="298"/>
  <c r="CA38" i="298"/>
  <c r="BD87" i="300"/>
  <c r="BS37" i="300" s="1"/>
  <c r="BT37" i="300"/>
  <c r="BD90" i="300"/>
  <c r="BS17" i="300" s="1"/>
  <c r="BT17" i="300"/>
  <c r="CA22" i="295"/>
  <c r="CF18" i="296"/>
  <c r="BD89" i="302"/>
  <c r="BS29" i="302" s="1"/>
  <c r="BT29" i="302"/>
  <c r="BD88" i="302"/>
  <c r="BS21" i="302" s="1"/>
  <c r="BT21" i="302"/>
  <c r="BD89" i="300"/>
  <c r="BS29" i="300" s="1"/>
  <c r="BT29" i="300"/>
  <c r="BD88" i="300"/>
  <c r="BS21" i="300" s="1"/>
  <c r="BT21" i="300"/>
  <c r="CA30" i="295"/>
  <c r="CA15" i="288"/>
  <c r="CA38" i="288"/>
  <c r="CA22" i="292"/>
  <c r="CA30" i="292"/>
  <c r="CA15" i="285"/>
  <c r="CA38" i="285"/>
  <c r="CF35" i="285" s="1"/>
  <c r="CA22" i="287"/>
  <c r="CA30" i="287"/>
  <c r="BD89" i="294"/>
  <c r="BS29" i="294" s="1"/>
  <c r="BT29" i="294"/>
  <c r="BD87" i="294"/>
  <c r="BS37" i="294" s="1"/>
  <c r="BT37" i="294"/>
  <c r="CA30" i="288"/>
  <c r="CA22" i="288"/>
  <c r="CA15" i="292"/>
  <c r="CA38" i="292"/>
  <c r="CF18" i="290"/>
  <c r="CA22" i="285"/>
  <c r="CA15" i="287"/>
  <c r="CA38" i="287"/>
  <c r="BD88" i="291"/>
  <c r="BS21" i="291" s="1"/>
  <c r="BT21" i="291"/>
  <c r="BD89" i="291"/>
  <c r="BS29" i="291" s="1"/>
  <c r="BT29" i="291"/>
  <c r="CF18" i="293"/>
  <c r="CF18" i="286"/>
  <c r="BD90" i="294"/>
  <c r="BS17" i="294" s="1"/>
  <c r="BT17" i="294"/>
  <c r="BD88" i="294"/>
  <c r="BS21" i="294" s="1"/>
  <c r="BT21" i="294"/>
  <c r="CA30" i="285"/>
  <c r="CF34" i="285" s="1"/>
  <c r="BD87" i="291"/>
  <c r="BS37" i="291" s="1"/>
  <c r="BT37" i="291"/>
  <c r="BD90" i="291"/>
  <c r="BS17" i="291" s="1"/>
  <c r="BT17" i="291"/>
  <c r="CA15" i="276"/>
  <c r="CA38" i="276"/>
  <c r="BD87" i="283"/>
  <c r="BS37" i="283" s="1"/>
  <c r="BT37" i="283"/>
  <c r="BD90" i="283"/>
  <c r="BS17" i="283" s="1"/>
  <c r="BT17" i="283"/>
  <c r="CA15" i="279"/>
  <c r="CA38" i="279"/>
  <c r="CA15" i="281"/>
  <c r="CA38" i="281"/>
  <c r="CA15" i="278"/>
  <c r="CA38" i="278"/>
  <c r="CA22" i="279"/>
  <c r="CA30" i="279"/>
  <c r="CA22" i="281"/>
  <c r="CA30" i="281"/>
  <c r="BD88" i="283"/>
  <c r="BS21" i="283" s="1"/>
  <c r="BT21" i="283"/>
  <c r="BD89" i="283"/>
  <c r="BS29" i="283" s="1"/>
  <c r="BT29" i="283"/>
  <c r="CA30" i="278"/>
  <c r="CA22" i="278"/>
  <c r="CF18" i="282"/>
  <c r="CA30" i="276"/>
  <c r="CA22" i="276"/>
  <c r="CA15" i="272"/>
  <c r="CA38" i="272"/>
  <c r="BD87" i="269"/>
  <c r="BS37" i="269" s="1"/>
  <c r="BT37" i="269"/>
  <c r="BD90" i="269"/>
  <c r="BS17" i="269" s="1"/>
  <c r="BT17" i="269"/>
  <c r="CA15" i="273"/>
  <c r="CA38" i="273"/>
  <c r="CA15" i="270"/>
  <c r="CA38" i="270"/>
  <c r="CA22" i="267"/>
  <c r="CA30" i="267"/>
  <c r="CA15" i="271"/>
  <c r="CA38" i="271"/>
  <c r="CA15" i="268"/>
  <c r="CA38" i="268"/>
  <c r="BD87" i="266"/>
  <c r="BS37" i="266" s="1"/>
  <c r="BT37" i="266"/>
  <c r="BD90" i="266"/>
  <c r="BS17" i="266" s="1"/>
  <c r="BT17" i="266"/>
  <c r="CA30" i="272"/>
  <c r="CA22" i="272"/>
  <c r="CA22" i="273"/>
  <c r="CA30" i="273"/>
  <c r="BD87" i="274"/>
  <c r="BS37" i="274" s="1"/>
  <c r="BT37" i="274"/>
  <c r="BD90" i="274"/>
  <c r="BS17" i="274" s="1"/>
  <c r="BT17" i="274"/>
  <c r="CA22" i="270"/>
  <c r="CA15" i="267"/>
  <c r="CA38" i="267"/>
  <c r="CA30" i="271"/>
  <c r="CA22" i="271"/>
  <c r="CA22" i="268"/>
  <c r="BD89" i="269"/>
  <c r="BS29" i="269" s="1"/>
  <c r="BT29" i="269"/>
  <c r="BD88" i="269"/>
  <c r="BS21" i="269" s="1"/>
  <c r="BT21" i="269"/>
  <c r="BD89" i="266"/>
  <c r="BS29" i="266" s="1"/>
  <c r="BT29" i="266"/>
  <c r="BD88" i="266"/>
  <c r="BS21" i="266" s="1"/>
  <c r="BT21" i="266"/>
  <c r="BD89" i="274"/>
  <c r="BS29" i="274" s="1"/>
  <c r="BT29" i="274"/>
  <c r="BD88" i="274"/>
  <c r="BS21" i="274" s="1"/>
  <c r="BT21" i="274"/>
  <c r="CA30" i="270"/>
  <c r="CA30" i="268"/>
  <c r="CA15" i="265"/>
  <c r="CA38" i="265"/>
  <c r="CF35" i="265" s="1"/>
  <c r="CA30" i="265"/>
  <c r="CF34" i="265" s="1"/>
  <c r="CA22" i="265"/>
  <c r="CF19" i="265" s="1"/>
  <c r="CA15" i="264"/>
  <c r="CA38" i="264"/>
  <c r="CF35" i="264" s="1"/>
  <c r="CK24" i="264" s="1"/>
  <c r="CA30" i="264"/>
  <c r="CF34" i="264" s="1"/>
  <c r="CA22" i="264"/>
  <c r="CF19" i="264" s="1"/>
  <c r="CK23" i="264" s="1"/>
  <c r="CA15" i="260"/>
  <c r="CA38" i="260"/>
  <c r="CA15" i="263"/>
  <c r="CA38" i="263"/>
  <c r="CF35" i="263" s="1"/>
  <c r="CK24" i="263" s="1"/>
  <c r="CQ23" i="263" s="1"/>
  <c r="CA22" i="262"/>
  <c r="CA30" i="262"/>
  <c r="CF34" i="262" s="1"/>
  <c r="CK24" i="262" s="1"/>
  <c r="CQ23" i="262" s="1"/>
  <c r="CA30" i="260"/>
  <c r="CA22" i="260"/>
  <c r="CA30" i="263"/>
  <c r="CF34" i="263" s="1"/>
  <c r="CA22" i="263"/>
  <c r="CF19" i="263" s="1"/>
  <c r="CA15" i="262"/>
  <c r="CA38" i="262"/>
  <c r="CF18" i="258"/>
  <c r="CF18" i="257"/>
  <c r="CA75" i="66"/>
  <c r="CE75" i="66" s="1"/>
  <c r="CA15" i="250"/>
  <c r="CF18" i="250" s="1"/>
  <c r="CA38" i="250"/>
  <c r="CF35" i="250" s="1"/>
  <c r="CA30" i="250"/>
  <c r="CF34" i="250" s="1"/>
  <c r="CA22" i="250"/>
  <c r="CF19" i="250" s="1"/>
  <c r="CK23" i="250" s="1"/>
  <c r="J78" i="66"/>
  <c r="J83" i="66"/>
  <c r="J80" i="66"/>
  <c r="J82" i="66"/>
  <c r="J79" i="66"/>
  <c r="J81" i="66"/>
  <c r="J83" i="1"/>
  <c r="J79" i="1"/>
  <c r="J81" i="1"/>
  <c r="J78" i="1"/>
  <c r="J80" i="1"/>
  <c r="BD88" i="284" l="1"/>
  <c r="BS21" i="284" s="1"/>
  <c r="BT21" i="284"/>
  <c r="CA22" i="284" s="1"/>
  <c r="BT37" i="284"/>
  <c r="CA38" i="284" s="1"/>
  <c r="BD87" i="284"/>
  <c r="BS37" i="284" s="1"/>
  <c r="BD89" i="284"/>
  <c r="BS29" i="284" s="1"/>
  <c r="BT29" i="284"/>
  <c r="CA30" i="284" s="1"/>
  <c r="BT17" i="284"/>
  <c r="BX56" i="284" s="1"/>
  <c r="BD90" i="284"/>
  <c r="BS17" i="284" s="1"/>
  <c r="BT29" i="277"/>
  <c r="CA30" i="277" s="1"/>
  <c r="BD89" i="277"/>
  <c r="BS29" i="277" s="1"/>
  <c r="BD87" i="277"/>
  <c r="BS37" i="277" s="1"/>
  <c r="BT37" i="277"/>
  <c r="CA38" i="277" s="1"/>
  <c r="BT21" i="277"/>
  <c r="CA22" i="277" s="1"/>
  <c r="BD88" i="277"/>
  <c r="BS21" i="277" s="1"/>
  <c r="BD90" i="277"/>
  <c r="BS17" i="277" s="1"/>
  <c r="BT17" i="277"/>
  <c r="CK24" i="285"/>
  <c r="CQ23" i="285" s="1"/>
  <c r="BD90" i="275"/>
  <c r="BS17" i="275" s="1"/>
  <c r="BT17" i="275"/>
  <c r="BT29" i="275"/>
  <c r="CA30" i="275" s="1"/>
  <c r="BD89" i="275"/>
  <c r="BS29" i="275" s="1"/>
  <c r="BD87" i="275"/>
  <c r="BS37" i="275" s="1"/>
  <c r="BT37" i="275"/>
  <c r="CA38" i="275" s="1"/>
  <c r="BT21" i="275"/>
  <c r="CA22" i="275" s="1"/>
  <c r="BD88" i="275"/>
  <c r="BS21" i="275" s="1"/>
  <c r="BD89" i="297"/>
  <c r="BS29" i="297" s="1"/>
  <c r="BT29" i="297"/>
  <c r="CA30" i="297" s="1"/>
  <c r="BD87" i="297"/>
  <c r="BS37" i="297" s="1"/>
  <c r="BT37" i="297"/>
  <c r="CA38" i="297" s="1"/>
  <c r="BX52" i="297"/>
  <c r="BX72" i="297"/>
  <c r="BD88" i="297"/>
  <c r="BS21" i="297" s="1"/>
  <c r="BT21" i="297"/>
  <c r="CA22" i="297" s="1"/>
  <c r="BD90" i="297"/>
  <c r="BS17" i="297" s="1"/>
  <c r="BT17" i="297"/>
  <c r="BT37" i="289"/>
  <c r="CA38" i="289" s="1"/>
  <c r="BD87" i="289"/>
  <c r="BS37" i="289" s="1"/>
  <c r="BT29" i="289"/>
  <c r="CA30" i="289" s="1"/>
  <c r="BD89" i="289"/>
  <c r="BS29" i="289" s="1"/>
  <c r="BX56" i="289"/>
  <c r="BT17" i="289"/>
  <c r="BX72" i="289" s="1"/>
  <c r="BD90" i="289"/>
  <c r="BS17" i="289" s="1"/>
  <c r="BT21" i="289"/>
  <c r="CA22" i="289" s="1"/>
  <c r="BD88" i="289"/>
  <c r="BS21" i="289" s="1"/>
  <c r="BD87" i="280"/>
  <c r="BS37" i="280" s="1"/>
  <c r="BT37" i="280"/>
  <c r="CA38" i="280" s="1"/>
  <c r="BT21" i="280"/>
  <c r="CA22" i="280" s="1"/>
  <c r="BD88" i="280"/>
  <c r="BS21" i="280" s="1"/>
  <c r="BD90" i="280"/>
  <c r="BS17" i="280" s="1"/>
  <c r="BT17" i="280"/>
  <c r="BT29" i="280"/>
  <c r="CA30" i="280" s="1"/>
  <c r="BD89" i="280"/>
  <c r="BS29" i="280" s="1"/>
  <c r="BX68" i="274"/>
  <c r="BX68" i="266"/>
  <c r="BX61" i="283"/>
  <c r="BX61" i="291"/>
  <c r="BX60" i="300"/>
  <c r="BX61" i="302"/>
  <c r="BX61" i="269"/>
  <c r="BX61" i="294"/>
  <c r="BX61" i="259"/>
  <c r="CK24" i="250"/>
  <c r="CK24" i="265"/>
  <c r="BX52" i="257"/>
  <c r="BX52" i="259"/>
  <c r="BX52" i="269"/>
  <c r="BX52" i="283"/>
  <c r="BX52" i="291"/>
  <c r="BX52" i="300"/>
  <c r="BX64" i="266"/>
  <c r="BX64" i="274"/>
  <c r="BX64" i="294"/>
  <c r="BX64" i="302"/>
  <c r="BX72" i="257"/>
  <c r="BX72" i="259"/>
  <c r="BX72" i="269"/>
  <c r="BX72" i="283"/>
  <c r="BX72" i="291"/>
  <c r="BX56" i="257"/>
  <c r="BX56" i="259"/>
  <c r="BX56" i="266"/>
  <c r="BX56" i="274"/>
  <c r="BX56" i="294"/>
  <c r="BX56" i="300"/>
  <c r="BX56" i="302"/>
  <c r="BX69" i="302"/>
  <c r="BX69" i="294"/>
  <c r="BX68" i="300"/>
  <c r="BX68" i="259"/>
  <c r="BX49" i="300"/>
  <c r="BX49" i="274"/>
  <c r="BX49" i="266"/>
  <c r="BX60" i="291"/>
  <c r="BX60" i="283"/>
  <c r="BX60" i="269"/>
  <c r="BX69" i="291"/>
  <c r="BX69" i="283"/>
  <c r="BX69" i="269"/>
  <c r="BX69" i="257"/>
  <c r="BX68" i="302"/>
  <c r="BX68" i="294"/>
  <c r="BX49" i="259"/>
  <c r="BX60" i="274"/>
  <c r="BX60" i="266"/>
  <c r="BX61" i="300"/>
  <c r="BX61" i="274"/>
  <c r="BX61" i="266"/>
  <c r="BX61" i="257"/>
  <c r="CK23" i="257"/>
  <c r="BX52" i="266"/>
  <c r="BX52" i="274"/>
  <c r="BX52" i="294"/>
  <c r="BX52" i="302"/>
  <c r="BX64" i="257"/>
  <c r="BX64" i="259"/>
  <c r="BX64" i="269"/>
  <c r="BX64" i="283"/>
  <c r="BX64" i="291"/>
  <c r="BX64" i="300"/>
  <c r="BX72" i="266"/>
  <c r="BX72" i="274"/>
  <c r="BX72" i="294"/>
  <c r="BX72" i="300"/>
  <c r="BX72" i="302"/>
  <c r="BX56" i="269"/>
  <c r="BX56" i="283"/>
  <c r="BX56" i="291"/>
  <c r="BX69" i="300"/>
  <c r="BX69" i="274"/>
  <c r="BX69" i="266"/>
  <c r="BX68" i="291"/>
  <c r="BX68" i="283"/>
  <c r="BX68" i="269"/>
  <c r="BX68" i="257"/>
  <c r="BX49" i="302"/>
  <c r="BX49" i="294"/>
  <c r="BX60" i="259"/>
  <c r="BX69" i="259"/>
  <c r="BX49" i="291"/>
  <c r="BX49" i="283"/>
  <c r="BX49" i="269"/>
  <c r="BX49" i="257"/>
  <c r="BX60" i="302"/>
  <c r="BX60" i="294"/>
  <c r="BX60" i="257"/>
  <c r="BX48" i="257"/>
  <c r="BX48" i="259"/>
  <c r="BX48" i="263"/>
  <c r="BX48" i="250"/>
  <c r="BX48" i="267"/>
  <c r="BX48" i="269"/>
  <c r="BX48" i="271"/>
  <c r="BX48" i="273"/>
  <c r="BX48" i="275"/>
  <c r="BX48" i="277"/>
  <c r="BX48" i="279"/>
  <c r="BX48" i="281"/>
  <c r="BX48" i="283"/>
  <c r="BX48" i="285"/>
  <c r="BX48" i="287"/>
  <c r="BX48" i="289"/>
  <c r="BX48" i="291"/>
  <c r="BX48" i="293"/>
  <c r="BX48" i="295"/>
  <c r="BX48" i="297"/>
  <c r="BX48" i="300"/>
  <c r="BX48" i="301"/>
  <c r="BX48" i="303"/>
  <c r="BX48" i="265"/>
  <c r="BX48" i="260"/>
  <c r="BX48" i="262"/>
  <c r="BX48" i="264"/>
  <c r="BX48" i="266"/>
  <c r="BX48" i="268"/>
  <c r="BX48" i="270"/>
  <c r="BX48" i="272"/>
  <c r="BX48" i="274"/>
  <c r="BX48" i="276"/>
  <c r="BX48" i="278"/>
  <c r="BX48" i="280"/>
  <c r="BX48" i="282"/>
  <c r="BX48" i="284"/>
  <c r="BX48" i="286"/>
  <c r="BX48" i="288"/>
  <c r="BX48" i="290"/>
  <c r="BX48" i="292"/>
  <c r="BX48" i="294"/>
  <c r="BX48" i="296"/>
  <c r="BX48" i="299"/>
  <c r="BX48" i="298"/>
  <c r="BX48" i="302"/>
  <c r="BX48" i="304"/>
  <c r="CK24" i="257"/>
  <c r="CQ23" i="257" s="1"/>
  <c r="BD88" i="258"/>
  <c r="BS21" i="258" s="1"/>
  <c r="BT21" i="258"/>
  <c r="CA22" i="258" s="1"/>
  <c r="CF19" i="258" s="1"/>
  <c r="CK23" i="258" s="1"/>
  <c r="BD87" i="258"/>
  <c r="BS37" i="258" s="1"/>
  <c r="BT37" i="258"/>
  <c r="CA38" i="258" s="1"/>
  <c r="CF35" i="258" s="1"/>
  <c r="BD89" i="258"/>
  <c r="BS29" i="258" s="1"/>
  <c r="BT29" i="258"/>
  <c r="CA30" i="258" s="1"/>
  <c r="CF34" i="258" s="1"/>
  <c r="BD90" i="258"/>
  <c r="BS17" i="258" s="1"/>
  <c r="BT17" i="258"/>
  <c r="CQ23" i="250"/>
  <c r="CQ23" i="264"/>
  <c r="BD89" i="261"/>
  <c r="BS29" i="261" s="1"/>
  <c r="BT29" i="261"/>
  <c r="BD87" i="261"/>
  <c r="BS37" i="261" s="1"/>
  <c r="BT37" i="261"/>
  <c r="BD88" i="261"/>
  <c r="BS21" i="261" s="1"/>
  <c r="BT21" i="261"/>
  <c r="BD90" i="261"/>
  <c r="BS17" i="261" s="1"/>
  <c r="BT17" i="261"/>
  <c r="CA38" i="259"/>
  <c r="CF35" i="259" s="1"/>
  <c r="CA22" i="259"/>
  <c r="CF19" i="259" s="1"/>
  <c r="CA30" i="259"/>
  <c r="CF34" i="259" s="1"/>
  <c r="CA15" i="259"/>
  <c r="CA22" i="300"/>
  <c r="CA30" i="300"/>
  <c r="CA22" i="302"/>
  <c r="CA30" i="302"/>
  <c r="CA15" i="300"/>
  <c r="CA38" i="300"/>
  <c r="CF18" i="298"/>
  <c r="CF18" i="304"/>
  <c r="CF18" i="295"/>
  <c r="CA15" i="302"/>
  <c r="CA38" i="302"/>
  <c r="CF18" i="301"/>
  <c r="CA22" i="294"/>
  <c r="CA15" i="294"/>
  <c r="CA30" i="291"/>
  <c r="CA22" i="291"/>
  <c r="CF18" i="287"/>
  <c r="CF18" i="292"/>
  <c r="CA38" i="294"/>
  <c r="CA30" i="294"/>
  <c r="CF18" i="285"/>
  <c r="CF18" i="288"/>
  <c r="CA15" i="291"/>
  <c r="CA38" i="291"/>
  <c r="CA30" i="283"/>
  <c r="CA22" i="283"/>
  <c r="CF18" i="278"/>
  <c r="CF18" i="281"/>
  <c r="CF18" i="279"/>
  <c r="CA15" i="283"/>
  <c r="CA38" i="283"/>
  <c r="CF18" i="276"/>
  <c r="CF18" i="267"/>
  <c r="CF18" i="273"/>
  <c r="CA15" i="269"/>
  <c r="CA38" i="269"/>
  <c r="CF18" i="272"/>
  <c r="CA22" i="274"/>
  <c r="CA30" i="274"/>
  <c r="CA22" i="266"/>
  <c r="CA30" i="266"/>
  <c r="CA22" i="269"/>
  <c r="CA30" i="269"/>
  <c r="CA15" i="274"/>
  <c r="CA38" i="274"/>
  <c r="CA15" i="266"/>
  <c r="CA38" i="266"/>
  <c r="CF18" i="268"/>
  <c r="CF18" i="271"/>
  <c r="CF18" i="270"/>
  <c r="CF18" i="265"/>
  <c r="CK23" i="265" s="1"/>
  <c r="CQ23" i="265" s="1"/>
  <c r="CF18" i="264"/>
  <c r="CF18" i="262"/>
  <c r="CF18" i="263"/>
  <c r="CF18" i="260"/>
  <c r="BA83" i="66"/>
  <c r="BD83" i="66" s="1"/>
  <c r="BA78" i="66"/>
  <c r="BA79" i="66"/>
  <c r="BA81" i="66"/>
  <c r="BA82" i="66"/>
  <c r="BA80" i="66"/>
  <c r="BA83" i="1"/>
  <c r="BA81" i="1"/>
  <c r="BA79" i="1"/>
  <c r="BA82" i="1"/>
  <c r="BA80" i="1"/>
  <c r="BA78" i="1"/>
  <c r="BX72" i="284" l="1"/>
  <c r="BX61" i="284"/>
  <c r="BX60" i="284"/>
  <c r="BX68" i="284"/>
  <c r="BX49" i="284"/>
  <c r="BX69" i="284"/>
  <c r="CA15" i="284"/>
  <c r="CF18" i="284" s="1"/>
  <c r="BX52" i="284"/>
  <c r="BX64" i="284"/>
  <c r="BX49" i="277"/>
  <c r="BX68" i="277"/>
  <c r="CA15" i="277"/>
  <c r="CF18" i="277" s="1"/>
  <c r="BX61" i="277"/>
  <c r="BX69" i="277"/>
  <c r="BX60" i="277"/>
  <c r="BX72" i="277"/>
  <c r="BX56" i="277"/>
  <c r="BX52" i="277"/>
  <c r="BX64" i="277"/>
  <c r="BX72" i="275"/>
  <c r="CA15" i="275"/>
  <c r="CF18" i="275" s="1"/>
  <c r="BX60" i="275"/>
  <c r="BX61" i="275"/>
  <c r="BX69" i="275"/>
  <c r="BX68" i="275"/>
  <c r="BX49" i="275"/>
  <c r="BX56" i="275"/>
  <c r="BX52" i="275"/>
  <c r="BX64" i="275"/>
  <c r="BX60" i="297"/>
  <c r="BX68" i="297"/>
  <c r="BX49" i="297"/>
  <c r="BX61" i="297"/>
  <c r="BX69" i="297"/>
  <c r="CA15" i="297"/>
  <c r="CF18" i="297" s="1"/>
  <c r="BX56" i="297"/>
  <c r="BX64" i="297"/>
  <c r="BX69" i="289"/>
  <c r="BX68" i="289"/>
  <c r="BX61" i="289"/>
  <c r="BX49" i="289"/>
  <c r="BX60" i="289"/>
  <c r="CA15" i="289"/>
  <c r="CF18" i="289" s="1"/>
  <c r="BX64" i="289"/>
  <c r="BX52" i="289"/>
  <c r="BX61" i="280"/>
  <c r="BX60" i="280"/>
  <c r="BX68" i="280"/>
  <c r="BX49" i="280"/>
  <c r="BX69" i="280"/>
  <c r="CA15" i="280"/>
  <c r="CF18" i="280" s="1"/>
  <c r="BX56" i="280"/>
  <c r="BX72" i="280"/>
  <c r="BX64" i="280"/>
  <c r="BX52" i="280"/>
  <c r="BX61" i="261"/>
  <c r="BX49" i="261"/>
  <c r="BX68" i="261"/>
  <c r="BX69" i="261"/>
  <c r="BX60" i="261"/>
  <c r="CA15" i="258"/>
  <c r="BX60" i="258"/>
  <c r="BX68" i="258"/>
  <c r="BX69" i="258"/>
  <c r="BX61" i="258"/>
  <c r="BX49" i="258"/>
  <c r="CK24" i="258"/>
  <c r="CQ23" i="258" s="1"/>
  <c r="BX48" i="258"/>
  <c r="BX64" i="261"/>
  <c r="BX64" i="258"/>
  <c r="CK24" i="259"/>
  <c r="BX48" i="261"/>
  <c r="BX56" i="258"/>
  <c r="BX72" i="258"/>
  <c r="BX52" i="258"/>
  <c r="BX56" i="261"/>
  <c r="BX72" i="261"/>
  <c r="BX52" i="261"/>
  <c r="CK23" i="260"/>
  <c r="CQ23" i="260" s="1"/>
  <c r="CK23" i="262"/>
  <c r="CK23" i="263"/>
  <c r="CA15" i="261"/>
  <c r="CA22" i="261"/>
  <c r="CF19" i="261" s="1"/>
  <c r="CA38" i="261"/>
  <c r="CF35" i="261" s="1"/>
  <c r="CA30" i="261"/>
  <c r="CF18" i="259"/>
  <c r="CK23" i="259" s="1"/>
  <c r="CF18" i="302"/>
  <c r="CF18" i="300"/>
  <c r="CF18" i="291"/>
  <c r="CF18" i="294"/>
  <c r="CF18" i="283"/>
  <c r="CF18" i="266"/>
  <c r="CF18" i="274"/>
  <c r="CF18" i="269"/>
  <c r="BH83" i="66"/>
  <c r="BE83" i="66"/>
  <c r="BB83" i="66"/>
  <c r="BG83" i="66"/>
  <c r="BG80" i="66"/>
  <c r="BH80" i="66"/>
  <c r="BI80" i="66" s="1"/>
  <c r="BB80" i="66"/>
  <c r="BD80" i="66"/>
  <c r="BE80" i="66"/>
  <c r="BH81" i="66"/>
  <c r="BI81" i="66" s="1"/>
  <c r="BB81" i="66"/>
  <c r="BD81" i="66"/>
  <c r="BE81" i="66"/>
  <c r="BG81" i="66"/>
  <c r="BG78" i="66"/>
  <c r="BH78" i="66"/>
  <c r="BI78" i="66" s="1"/>
  <c r="BB78" i="66"/>
  <c r="BD78" i="66"/>
  <c r="BE78" i="66"/>
  <c r="BD82" i="66"/>
  <c r="BE82" i="66"/>
  <c r="BG82" i="66"/>
  <c r="BH82" i="66"/>
  <c r="BB82" i="66"/>
  <c r="BE79" i="66"/>
  <c r="BG79" i="66"/>
  <c r="BH79" i="66"/>
  <c r="BI79" i="66" s="1"/>
  <c r="BB79" i="66"/>
  <c r="BD79" i="66"/>
  <c r="BG78" i="1"/>
  <c r="BH78" i="1"/>
  <c r="BI78" i="1" s="1"/>
  <c r="BE78" i="1"/>
  <c r="BD78" i="1"/>
  <c r="BB78" i="1"/>
  <c r="BH82" i="1"/>
  <c r="BG82" i="1"/>
  <c r="BE82" i="1"/>
  <c r="BD82" i="1"/>
  <c r="BB82" i="1"/>
  <c r="BH81" i="1"/>
  <c r="BI81" i="1" s="1"/>
  <c r="BG81" i="1"/>
  <c r="BE81" i="1"/>
  <c r="BD81" i="1"/>
  <c r="BB81" i="1"/>
  <c r="BH80" i="1"/>
  <c r="BI80" i="1" s="1"/>
  <c r="BG80" i="1"/>
  <c r="BE80" i="1"/>
  <c r="BD80" i="1"/>
  <c r="BB80" i="1"/>
  <c r="BH79" i="1"/>
  <c r="BI79" i="1" s="1"/>
  <c r="BE79" i="1"/>
  <c r="BD79" i="1"/>
  <c r="BB79" i="1"/>
  <c r="BG79" i="1"/>
  <c r="BH83" i="1"/>
  <c r="BG83" i="1"/>
  <c r="BE83" i="1"/>
  <c r="BD83" i="1"/>
  <c r="BB83" i="1"/>
  <c r="CQ23" i="259" l="1"/>
  <c r="CF34" i="261"/>
  <c r="CK24" i="261" s="1"/>
  <c r="CF18" i="261"/>
  <c r="CK23" i="261" s="1"/>
  <c r="BH85" i="66"/>
  <c r="CA39" i="66"/>
  <c r="BH85" i="1"/>
  <c r="CQ23" i="261" l="1"/>
  <c r="BB90" i="66"/>
  <c r="BB89" i="66"/>
  <c r="BB88" i="66"/>
  <c r="BB87" i="66"/>
  <c r="BB90" i="1"/>
  <c r="BB88" i="1"/>
  <c r="BB89" i="1"/>
  <c r="BB87" i="1"/>
  <c r="BD88" i="66" l="1"/>
  <c r="BS21" i="66" s="1"/>
  <c r="BT21" i="66"/>
  <c r="BD90" i="66"/>
  <c r="BS17" i="66" s="1"/>
  <c r="BT17" i="66"/>
  <c r="BD87" i="66"/>
  <c r="BS37" i="66" s="1"/>
  <c r="BT37" i="66"/>
  <c r="BD89" i="66"/>
  <c r="BS29" i="66" s="1"/>
  <c r="BT29" i="66"/>
  <c r="BL37" i="1"/>
  <c r="BD87" i="1"/>
  <c r="BK37" i="1" s="1"/>
  <c r="BL21" i="1"/>
  <c r="BD88" i="1"/>
  <c r="BK21" i="1" s="1"/>
  <c r="BL29" i="1"/>
  <c r="BD89" i="1"/>
  <c r="BK29" i="1" s="1"/>
  <c r="BL17" i="1"/>
  <c r="BD90" i="1"/>
  <c r="BK17" i="1" s="1"/>
  <c r="BT57" i="66"/>
  <c r="BS65" i="304" l="1"/>
  <c r="BS65" i="303"/>
  <c r="BS65" i="302"/>
  <c r="BS65" i="301"/>
  <c r="BS65" i="297"/>
  <c r="BS65" i="300"/>
  <c r="BS65" i="299"/>
  <c r="BS65" i="298"/>
  <c r="BS65" i="296"/>
  <c r="BS65" i="295"/>
  <c r="BS65" i="294"/>
  <c r="BS65" i="293"/>
  <c r="BS65" i="292"/>
  <c r="BS65" i="291"/>
  <c r="BS65" i="290"/>
  <c r="BS65" i="289"/>
  <c r="BS65" i="288"/>
  <c r="BS65" i="287"/>
  <c r="BS65" i="286"/>
  <c r="BS65" i="285"/>
  <c r="BS65" i="284"/>
  <c r="BS65" i="283"/>
  <c r="BS65" i="282"/>
  <c r="BS65" i="281"/>
  <c r="BS65" i="280"/>
  <c r="BS65" i="279"/>
  <c r="BS65" i="278"/>
  <c r="BS65" i="277"/>
  <c r="BS65" i="276"/>
  <c r="BS65" i="275"/>
  <c r="BS65" i="274"/>
  <c r="BS65" i="273"/>
  <c r="BS65" i="272"/>
  <c r="BS65" i="271"/>
  <c r="BS65" i="270"/>
  <c r="BS65" i="269"/>
  <c r="BS65" i="268"/>
  <c r="BS65" i="267"/>
  <c r="BS65" i="266"/>
  <c r="BS65" i="250"/>
  <c r="BS65" i="264"/>
  <c r="BS65" i="263"/>
  <c r="BS65" i="262"/>
  <c r="BS65" i="261"/>
  <c r="BS65" i="260"/>
  <c r="BS65" i="259"/>
  <c r="BS65" i="258"/>
  <c r="BS65" i="257"/>
  <c r="BS65" i="265"/>
  <c r="BS57" i="304"/>
  <c r="BS57" i="303"/>
  <c r="BS57" i="302"/>
  <c r="BS57" i="301"/>
  <c r="BS57" i="300"/>
  <c r="BS57" i="299"/>
  <c r="BS57" i="298"/>
  <c r="BS57" i="296"/>
  <c r="BS57" i="297"/>
  <c r="BS57" i="295"/>
  <c r="BS57" i="294"/>
  <c r="BS57" i="293"/>
  <c r="BS57" i="292"/>
  <c r="BS57" i="291"/>
  <c r="BS57" i="290"/>
  <c r="BS57" i="289"/>
  <c r="BS57" i="288"/>
  <c r="BS57" i="287"/>
  <c r="BS57" i="286"/>
  <c r="BS57" i="285"/>
  <c r="BS57" i="284"/>
  <c r="BS57" i="283"/>
  <c r="BS57" i="282"/>
  <c r="BS57" i="281"/>
  <c r="BS57" i="280"/>
  <c r="BS57" i="279"/>
  <c r="BS57" i="278"/>
  <c r="BS57" i="277"/>
  <c r="BS57" i="276"/>
  <c r="BS57" i="275"/>
  <c r="BS57" i="274"/>
  <c r="BS57" i="273"/>
  <c r="BS57" i="272"/>
  <c r="BS57" i="271"/>
  <c r="BS57" i="270"/>
  <c r="BS57" i="269"/>
  <c r="BS57" i="268"/>
  <c r="BS57" i="267"/>
  <c r="BS57" i="266"/>
  <c r="BS57" i="250"/>
  <c r="BS57" i="264"/>
  <c r="BS57" i="263"/>
  <c r="BS57" i="262"/>
  <c r="BS57" i="260"/>
  <c r="BS57" i="259"/>
  <c r="BS57" i="258"/>
  <c r="BS57" i="257"/>
  <c r="BS57" i="265"/>
  <c r="BS57" i="261"/>
  <c r="BS73" i="304"/>
  <c r="BS73" i="303"/>
  <c r="BS73" i="302"/>
  <c r="BS73" i="301"/>
  <c r="BS73" i="300"/>
  <c r="BS73" i="297"/>
  <c r="BS73" i="299"/>
  <c r="BS73" i="298"/>
  <c r="BS73" i="296"/>
  <c r="BS73" i="295"/>
  <c r="BS73" i="294"/>
  <c r="BS73" i="293"/>
  <c r="BS73" i="292"/>
  <c r="BS73" i="291"/>
  <c r="BS73" i="290"/>
  <c r="BS73" i="289"/>
  <c r="BS73" i="288"/>
  <c r="BS73" i="287"/>
  <c r="BS73" i="286"/>
  <c r="BS73" i="285"/>
  <c r="BS73" i="284"/>
  <c r="BS73" i="283"/>
  <c r="BS73" i="282"/>
  <c r="BS73" i="281"/>
  <c r="BS73" i="280"/>
  <c r="BS73" i="279"/>
  <c r="BS73" i="278"/>
  <c r="BS73" i="277"/>
  <c r="BS73" i="276"/>
  <c r="BS73" i="275"/>
  <c r="BS73" i="274"/>
  <c r="BS73" i="273"/>
  <c r="BS73" i="272"/>
  <c r="BS73" i="271"/>
  <c r="BS73" i="270"/>
  <c r="BS73" i="269"/>
  <c r="BS73" i="268"/>
  <c r="BS73" i="267"/>
  <c r="BS73" i="266"/>
  <c r="BS73" i="250"/>
  <c r="BS73" i="264"/>
  <c r="BS73" i="263"/>
  <c r="BS73" i="262"/>
  <c r="BS73" i="261"/>
  <c r="BS73" i="260"/>
  <c r="BS73" i="259"/>
  <c r="BS73" i="258"/>
  <c r="BS73" i="257"/>
  <c r="BS73" i="265"/>
  <c r="BS53" i="304"/>
  <c r="BS53" i="303"/>
  <c r="BS53" i="302"/>
  <c r="BS53" i="301"/>
  <c r="BS53" i="298"/>
  <c r="BS53" i="300"/>
  <c r="BS53" i="299"/>
  <c r="BS53" i="297"/>
  <c r="BS53" i="296"/>
  <c r="BS53" i="295"/>
  <c r="BS53" i="294"/>
  <c r="BS53" i="293"/>
  <c r="BS53" i="292"/>
  <c r="BS53" i="291"/>
  <c r="BS53" i="290"/>
  <c r="BS53" i="289"/>
  <c r="BS53" i="288"/>
  <c r="BS53" i="287"/>
  <c r="BS53" i="286"/>
  <c r="BS53" i="285"/>
  <c r="BS53" i="284"/>
  <c r="BS53" i="283"/>
  <c r="BS53" i="282"/>
  <c r="BS53" i="281"/>
  <c r="BS53" i="280"/>
  <c r="BS53" i="279"/>
  <c r="BS53" i="278"/>
  <c r="BS53" i="277"/>
  <c r="BS53" i="276"/>
  <c r="BS53" i="275"/>
  <c r="BS53" i="274"/>
  <c r="BS53" i="273"/>
  <c r="BS53" i="272"/>
  <c r="BS53" i="271"/>
  <c r="BS53" i="270"/>
  <c r="BS53" i="269"/>
  <c r="BS53" i="268"/>
  <c r="BS53" i="267"/>
  <c r="BS53" i="266"/>
  <c r="BS53" i="250"/>
  <c r="BS53" i="264"/>
  <c r="BS53" i="263"/>
  <c r="BS53" i="262"/>
  <c r="BS53" i="261"/>
  <c r="BS53" i="260"/>
  <c r="BS53" i="259"/>
  <c r="BS53" i="258"/>
  <c r="BS53" i="257"/>
  <c r="BS53" i="265"/>
  <c r="BT53" i="304"/>
  <c r="BT53" i="303"/>
  <c r="BT53" i="302"/>
  <c r="BT53" i="301"/>
  <c r="BT53" i="300"/>
  <c r="BT53" i="299"/>
  <c r="BT53" i="297"/>
  <c r="BT53" i="296"/>
  <c r="BT53" i="298"/>
  <c r="BT53" i="295"/>
  <c r="BT53" i="294"/>
  <c r="BT53" i="293"/>
  <c r="BT53" i="292"/>
  <c r="BT53" i="291"/>
  <c r="BT53" i="290"/>
  <c r="BT53" i="289"/>
  <c r="BT53" i="288"/>
  <c r="BT53" i="287"/>
  <c r="BT53" i="286"/>
  <c r="BT53" i="285"/>
  <c r="BT53" i="284"/>
  <c r="BT53" i="283"/>
  <c r="BT53" i="282"/>
  <c r="BT53" i="281"/>
  <c r="BT53" i="280"/>
  <c r="BT53" i="279"/>
  <c r="BT53" i="278"/>
  <c r="BT53" i="277"/>
  <c r="BT53" i="276"/>
  <c r="BT53" i="275"/>
  <c r="BT53" i="274"/>
  <c r="BT53" i="273"/>
  <c r="BT53" i="272"/>
  <c r="BT53" i="271"/>
  <c r="BT53" i="270"/>
  <c r="BT53" i="269"/>
  <c r="BT53" i="268"/>
  <c r="BT53" i="267"/>
  <c r="BT53" i="266"/>
  <c r="BT53" i="250"/>
  <c r="BT53" i="264"/>
  <c r="BT53" i="263"/>
  <c r="BT53" i="262"/>
  <c r="BT53" i="261"/>
  <c r="BT53" i="260"/>
  <c r="BT53" i="259"/>
  <c r="BT53" i="258"/>
  <c r="BT53" i="257"/>
  <c r="BT53" i="265"/>
  <c r="BT65" i="304"/>
  <c r="BX65" i="304" s="1"/>
  <c r="BT65" i="303"/>
  <c r="BX65" i="303" s="1"/>
  <c r="BT65" i="302"/>
  <c r="BX65" i="302" s="1"/>
  <c r="BT65" i="301"/>
  <c r="BX65" i="301" s="1"/>
  <c r="BT65" i="300"/>
  <c r="BX65" i="300" s="1"/>
  <c r="BT65" i="299"/>
  <c r="BX65" i="299" s="1"/>
  <c r="BT65" i="298"/>
  <c r="BX65" i="298" s="1"/>
  <c r="BT65" i="296"/>
  <c r="BX65" i="296" s="1"/>
  <c r="BT65" i="297"/>
  <c r="BX65" i="297" s="1"/>
  <c r="BT65" i="295"/>
  <c r="BX65" i="295" s="1"/>
  <c r="BT65" i="294"/>
  <c r="BX65" i="294" s="1"/>
  <c r="BT65" i="293"/>
  <c r="BX65" i="293" s="1"/>
  <c r="BT65" i="292"/>
  <c r="BX65" i="292" s="1"/>
  <c r="BT65" i="291"/>
  <c r="BX65" i="291" s="1"/>
  <c r="BT65" i="290"/>
  <c r="BX65" i="290" s="1"/>
  <c r="BT65" i="289"/>
  <c r="BX65" i="289" s="1"/>
  <c r="BT65" i="288"/>
  <c r="BX65" i="288" s="1"/>
  <c r="BT65" i="287"/>
  <c r="BX65" i="287" s="1"/>
  <c r="BT65" i="286"/>
  <c r="BX65" i="286" s="1"/>
  <c r="BT65" i="285"/>
  <c r="BX65" i="285" s="1"/>
  <c r="BT65" i="284"/>
  <c r="BX65" i="284" s="1"/>
  <c r="BT65" i="283"/>
  <c r="BX65" i="283" s="1"/>
  <c r="BT65" i="282"/>
  <c r="BX65" i="282" s="1"/>
  <c r="BT65" i="281"/>
  <c r="BX65" i="281" s="1"/>
  <c r="BT65" i="280"/>
  <c r="BX65" i="280" s="1"/>
  <c r="BT65" i="279"/>
  <c r="BX65" i="279" s="1"/>
  <c r="BT65" i="278"/>
  <c r="BX65" i="278" s="1"/>
  <c r="BT65" i="277"/>
  <c r="BX65" i="277" s="1"/>
  <c r="BT65" i="276"/>
  <c r="BX65" i="276" s="1"/>
  <c r="BT65" i="275"/>
  <c r="BX65" i="275" s="1"/>
  <c r="BT65" i="274"/>
  <c r="BX65" i="274" s="1"/>
  <c r="BT65" i="273"/>
  <c r="BX65" i="273" s="1"/>
  <c r="BT65" i="272"/>
  <c r="BX65" i="272" s="1"/>
  <c r="BT65" i="271"/>
  <c r="BX65" i="271" s="1"/>
  <c r="BT65" i="270"/>
  <c r="BX65" i="270" s="1"/>
  <c r="BT65" i="269"/>
  <c r="BX65" i="269" s="1"/>
  <c r="BT65" i="268"/>
  <c r="BX65" i="268" s="1"/>
  <c r="BT65" i="267"/>
  <c r="BX65" i="267" s="1"/>
  <c r="BT65" i="266"/>
  <c r="BX65" i="266" s="1"/>
  <c r="BT65" i="250"/>
  <c r="BX65" i="250" s="1"/>
  <c r="BT65" i="264"/>
  <c r="BX65" i="264" s="1"/>
  <c r="BT65" i="263"/>
  <c r="BX65" i="263" s="1"/>
  <c r="BT65" i="262"/>
  <c r="BX65" i="262" s="1"/>
  <c r="BT65" i="260"/>
  <c r="BX65" i="260" s="1"/>
  <c r="BT65" i="259"/>
  <c r="BX65" i="259" s="1"/>
  <c r="BT65" i="258"/>
  <c r="BX65" i="258" s="1"/>
  <c r="BT65" i="257"/>
  <c r="BX65" i="257" s="1"/>
  <c r="BT65" i="265"/>
  <c r="BX65" i="265" s="1"/>
  <c r="BT65" i="261"/>
  <c r="BX65" i="261" s="1"/>
  <c r="BT57" i="304"/>
  <c r="BX57" i="304" s="1"/>
  <c r="BT57" i="303"/>
  <c r="BX57" i="303" s="1"/>
  <c r="BT57" i="302"/>
  <c r="BX57" i="302" s="1"/>
  <c r="BT57" i="301"/>
  <c r="BX57" i="301" s="1"/>
  <c r="BT57" i="297"/>
  <c r="BX57" i="297" s="1"/>
  <c r="BT57" i="300"/>
  <c r="BX57" i="300" s="1"/>
  <c r="BT57" i="299"/>
  <c r="BX57" i="299" s="1"/>
  <c r="BT57" i="298"/>
  <c r="BX57" i="298" s="1"/>
  <c r="BT57" i="296"/>
  <c r="BX57" i="296" s="1"/>
  <c r="BT57" i="295"/>
  <c r="BX57" i="295" s="1"/>
  <c r="BT57" i="294"/>
  <c r="BX57" i="294" s="1"/>
  <c r="BT57" i="293"/>
  <c r="BX57" i="293" s="1"/>
  <c r="BT57" i="292"/>
  <c r="BX57" i="292" s="1"/>
  <c r="BT57" i="291"/>
  <c r="BX57" i="291" s="1"/>
  <c r="BT57" i="290"/>
  <c r="BX57" i="290" s="1"/>
  <c r="BT57" i="289"/>
  <c r="BX57" i="289" s="1"/>
  <c r="BT57" i="288"/>
  <c r="BX57" i="288" s="1"/>
  <c r="BT57" i="287"/>
  <c r="BX57" i="287" s="1"/>
  <c r="BT57" i="286"/>
  <c r="BX57" i="286" s="1"/>
  <c r="BT57" i="285"/>
  <c r="BX57" i="285" s="1"/>
  <c r="BT57" i="284"/>
  <c r="BX57" i="284" s="1"/>
  <c r="BT57" i="283"/>
  <c r="BX57" i="283" s="1"/>
  <c r="BT57" i="282"/>
  <c r="BX57" i="282" s="1"/>
  <c r="BT57" i="281"/>
  <c r="BX57" i="281" s="1"/>
  <c r="BT57" i="280"/>
  <c r="BX57" i="280" s="1"/>
  <c r="BT57" i="279"/>
  <c r="BX57" i="279" s="1"/>
  <c r="BT57" i="278"/>
  <c r="BX57" i="278" s="1"/>
  <c r="BT57" i="277"/>
  <c r="BX57" i="277" s="1"/>
  <c r="BT57" i="276"/>
  <c r="BX57" i="276" s="1"/>
  <c r="BT57" i="275"/>
  <c r="BX57" i="275" s="1"/>
  <c r="BT57" i="274"/>
  <c r="BX57" i="274" s="1"/>
  <c r="BT57" i="273"/>
  <c r="BX57" i="273" s="1"/>
  <c r="BT57" i="272"/>
  <c r="BX57" i="272" s="1"/>
  <c r="BT57" i="271"/>
  <c r="BX57" i="271" s="1"/>
  <c r="BT57" i="270"/>
  <c r="BX57" i="270" s="1"/>
  <c r="BT57" i="269"/>
  <c r="BX57" i="269" s="1"/>
  <c r="BT57" i="268"/>
  <c r="BX57" i="268" s="1"/>
  <c r="BT57" i="267"/>
  <c r="BX57" i="267" s="1"/>
  <c r="BT57" i="266"/>
  <c r="BX57" i="266" s="1"/>
  <c r="BT57" i="250"/>
  <c r="BX57" i="250" s="1"/>
  <c r="BT57" i="264"/>
  <c r="BX57" i="264" s="1"/>
  <c r="BT57" i="263"/>
  <c r="BX57" i="263" s="1"/>
  <c r="BT57" i="262"/>
  <c r="BX57" i="262" s="1"/>
  <c r="BT57" i="261"/>
  <c r="BX57" i="261" s="1"/>
  <c r="BT57" i="260"/>
  <c r="BX57" i="260" s="1"/>
  <c r="BT57" i="259"/>
  <c r="BX57" i="259" s="1"/>
  <c r="BT57" i="258"/>
  <c r="BX57" i="258" s="1"/>
  <c r="BT57" i="257"/>
  <c r="BX57" i="257" s="1"/>
  <c r="BT57" i="265"/>
  <c r="BX57" i="265" s="1"/>
  <c r="BT73" i="304"/>
  <c r="BX73" i="304" s="1"/>
  <c r="BT73" i="303"/>
  <c r="BX73" i="303" s="1"/>
  <c r="BT73" i="302"/>
  <c r="BX73" i="302" s="1"/>
  <c r="BT73" i="301"/>
  <c r="BX73" i="301" s="1"/>
  <c r="BT73" i="300"/>
  <c r="BX73" i="300" s="1"/>
  <c r="BT73" i="299"/>
  <c r="BX73" i="299" s="1"/>
  <c r="BT73" i="298"/>
  <c r="BX73" i="298" s="1"/>
  <c r="BT73" i="296"/>
  <c r="BX73" i="296" s="1"/>
  <c r="BT73" i="297"/>
  <c r="BX73" i="297" s="1"/>
  <c r="BT73" i="295"/>
  <c r="BX73" i="295" s="1"/>
  <c r="BT73" i="294"/>
  <c r="BX73" i="294" s="1"/>
  <c r="BT73" i="293"/>
  <c r="BX73" i="293" s="1"/>
  <c r="BT73" i="292"/>
  <c r="BX73" i="292" s="1"/>
  <c r="BT73" i="291"/>
  <c r="BX73" i="291" s="1"/>
  <c r="BT73" i="290"/>
  <c r="BX73" i="290" s="1"/>
  <c r="BT73" i="289"/>
  <c r="BX73" i="289" s="1"/>
  <c r="BT73" i="288"/>
  <c r="BX73" i="288" s="1"/>
  <c r="BT73" i="287"/>
  <c r="BX73" i="287" s="1"/>
  <c r="BT73" i="286"/>
  <c r="BX73" i="286" s="1"/>
  <c r="BT73" i="285"/>
  <c r="BX73" i="285" s="1"/>
  <c r="BT73" i="284"/>
  <c r="BX73" i="284" s="1"/>
  <c r="BT73" i="283"/>
  <c r="BX73" i="283" s="1"/>
  <c r="BT73" i="282"/>
  <c r="BX73" i="282" s="1"/>
  <c r="BT73" i="281"/>
  <c r="BX73" i="281" s="1"/>
  <c r="BT73" i="280"/>
  <c r="BX73" i="280" s="1"/>
  <c r="BT73" i="279"/>
  <c r="BX73" i="279" s="1"/>
  <c r="BT73" i="277"/>
  <c r="BX73" i="277" s="1"/>
  <c r="BT73" i="276"/>
  <c r="BX73" i="276" s="1"/>
  <c r="BT73" i="275"/>
  <c r="BX73" i="275" s="1"/>
  <c r="BT73" i="274"/>
  <c r="BX73" i="274" s="1"/>
  <c r="BT73" i="273"/>
  <c r="BX73" i="273" s="1"/>
  <c r="BT73" i="272"/>
  <c r="BX73" i="272" s="1"/>
  <c r="BT73" i="271"/>
  <c r="BX73" i="271" s="1"/>
  <c r="BT73" i="270"/>
  <c r="BX73" i="270" s="1"/>
  <c r="BT73" i="269"/>
  <c r="BX73" i="269" s="1"/>
  <c r="BT73" i="268"/>
  <c r="BX73" i="268" s="1"/>
  <c r="BT73" i="267"/>
  <c r="BX73" i="267" s="1"/>
  <c r="BT73" i="266"/>
  <c r="BX73" i="266" s="1"/>
  <c r="BT73" i="250"/>
  <c r="BX73" i="250" s="1"/>
  <c r="BT73" i="264"/>
  <c r="BX73" i="264" s="1"/>
  <c r="BT73" i="263"/>
  <c r="BX73" i="263" s="1"/>
  <c r="BT73" i="262"/>
  <c r="BX73" i="262" s="1"/>
  <c r="BT73" i="261"/>
  <c r="BX73" i="261" s="1"/>
  <c r="BT73" i="278"/>
  <c r="BX73" i="278" s="1"/>
  <c r="BT73" i="260"/>
  <c r="BX73" i="260" s="1"/>
  <c r="BT73" i="259"/>
  <c r="BX73" i="259" s="1"/>
  <c r="BT73" i="258"/>
  <c r="BX73" i="258" s="1"/>
  <c r="BT73" i="257"/>
  <c r="BX73" i="257" s="1"/>
  <c r="BT73" i="265"/>
  <c r="BX73" i="265" s="1"/>
  <c r="BS15" i="1"/>
  <c r="CA51" i="66" s="1"/>
  <c r="CE51" i="66" s="1"/>
  <c r="BS30" i="1"/>
  <c r="CA66" i="66" s="1"/>
  <c r="CE66" i="66" s="1"/>
  <c r="BS22" i="1"/>
  <c r="CA58" i="66" s="1"/>
  <c r="CE58" i="66" s="1"/>
  <c r="BS38" i="1"/>
  <c r="BX57" i="66"/>
  <c r="BX49" i="66"/>
  <c r="BX68" i="66"/>
  <c r="BX60" i="66"/>
  <c r="BX52" i="66"/>
  <c r="BX69" i="66"/>
  <c r="BX61" i="66"/>
  <c r="BX72" i="66"/>
  <c r="BX64" i="66"/>
  <c r="BX56" i="66"/>
  <c r="BX48" i="66"/>
  <c r="BX34" i="1"/>
  <c r="BX19" i="1"/>
  <c r="BS53" i="66"/>
  <c r="BS57" i="66"/>
  <c r="BT53" i="66"/>
  <c r="BX53" i="66" s="1"/>
  <c r="BS65" i="66"/>
  <c r="BS73" i="66"/>
  <c r="CA30" i="66"/>
  <c r="CA38" i="66"/>
  <c r="CA15" i="66"/>
  <c r="CA22" i="66"/>
  <c r="CF19" i="66" s="1"/>
  <c r="BT73" i="66"/>
  <c r="BX73" i="66" s="1"/>
  <c r="BT65" i="66"/>
  <c r="BX65" i="66" s="1"/>
  <c r="CF55" i="304" l="1"/>
  <c r="CJ55" i="304" s="1"/>
  <c r="CF55" i="303"/>
  <c r="CJ55" i="303" s="1"/>
  <c r="CF55" i="302"/>
  <c r="CJ55" i="302" s="1"/>
  <c r="CF55" i="301"/>
  <c r="CJ55" i="301" s="1"/>
  <c r="CF55" i="297"/>
  <c r="CJ55" i="297" s="1"/>
  <c r="CF55" i="300"/>
  <c r="CJ55" i="300" s="1"/>
  <c r="CF55" i="299"/>
  <c r="CJ55" i="299" s="1"/>
  <c r="CF55" i="298"/>
  <c r="CJ55" i="298" s="1"/>
  <c r="CF55" i="296"/>
  <c r="CJ55" i="296" s="1"/>
  <c r="CF55" i="295"/>
  <c r="CJ55" i="295" s="1"/>
  <c r="CF55" i="294"/>
  <c r="CJ55" i="294" s="1"/>
  <c r="CF55" i="293"/>
  <c r="CJ55" i="293" s="1"/>
  <c r="CF55" i="292"/>
  <c r="CJ55" i="292" s="1"/>
  <c r="CF55" i="291"/>
  <c r="CJ55" i="291" s="1"/>
  <c r="CF55" i="290"/>
  <c r="CJ55" i="290" s="1"/>
  <c r="CF55" i="289"/>
  <c r="CJ55" i="289" s="1"/>
  <c r="CF55" i="288"/>
  <c r="CJ55" i="288" s="1"/>
  <c r="CF55" i="287"/>
  <c r="CJ55" i="287" s="1"/>
  <c r="CF55" i="286"/>
  <c r="CJ55" i="286" s="1"/>
  <c r="CF55" i="285"/>
  <c r="CJ55" i="285" s="1"/>
  <c r="CF55" i="284"/>
  <c r="CJ55" i="284" s="1"/>
  <c r="CF55" i="283"/>
  <c r="CJ55" i="283" s="1"/>
  <c r="CF55" i="282"/>
  <c r="CJ55" i="282" s="1"/>
  <c r="CF55" i="281"/>
  <c r="CJ55" i="281" s="1"/>
  <c r="CF55" i="280"/>
  <c r="CJ55" i="280" s="1"/>
  <c r="CF55" i="279"/>
  <c r="CJ55" i="279" s="1"/>
  <c r="CF55" i="278"/>
  <c r="CJ55" i="278" s="1"/>
  <c r="CF55" i="277"/>
  <c r="CJ55" i="277" s="1"/>
  <c r="CF55" i="276"/>
  <c r="CJ55" i="276" s="1"/>
  <c r="CF55" i="275"/>
  <c r="CJ55" i="275" s="1"/>
  <c r="CF55" i="274"/>
  <c r="CJ55" i="274" s="1"/>
  <c r="CF55" i="273"/>
  <c r="CJ55" i="273" s="1"/>
  <c r="CF55" i="272"/>
  <c r="CJ55" i="272" s="1"/>
  <c r="CF55" i="271"/>
  <c r="CJ55" i="271" s="1"/>
  <c r="CF55" i="270"/>
  <c r="CJ55" i="270" s="1"/>
  <c r="CF55" i="269"/>
  <c r="CJ55" i="269" s="1"/>
  <c r="CF55" i="268"/>
  <c r="CJ55" i="268" s="1"/>
  <c r="CF55" i="267"/>
  <c r="CJ55" i="267" s="1"/>
  <c r="CF55" i="266"/>
  <c r="CJ55" i="266" s="1"/>
  <c r="CF55" i="250"/>
  <c r="CJ55" i="250" s="1"/>
  <c r="CF55" i="264"/>
  <c r="CJ55" i="264" s="1"/>
  <c r="CF55" i="263"/>
  <c r="CJ55" i="263" s="1"/>
  <c r="CF55" i="262"/>
  <c r="CJ55" i="262" s="1"/>
  <c r="CF55" i="261"/>
  <c r="CJ55" i="261" s="1"/>
  <c r="CF55" i="260"/>
  <c r="CJ55" i="260" s="1"/>
  <c r="CF55" i="259"/>
  <c r="CJ55" i="259" s="1"/>
  <c r="CF55" i="258"/>
  <c r="CJ55" i="258" s="1"/>
  <c r="CF55" i="257"/>
  <c r="CJ55" i="257" s="1"/>
  <c r="CF55" i="265"/>
  <c r="CJ55" i="265" s="1"/>
  <c r="CF70" i="304"/>
  <c r="CJ70" i="304" s="1"/>
  <c r="CF70" i="303"/>
  <c r="CJ70" i="303" s="1"/>
  <c r="CF70" i="302"/>
  <c r="CJ70" i="302" s="1"/>
  <c r="CF70" i="301"/>
  <c r="CJ70" i="301" s="1"/>
  <c r="CF70" i="300"/>
  <c r="CJ70" i="300" s="1"/>
  <c r="CF70" i="299"/>
  <c r="CJ70" i="299" s="1"/>
  <c r="CF70" i="298"/>
  <c r="CJ70" i="298" s="1"/>
  <c r="CF70" i="296"/>
  <c r="CJ70" i="296" s="1"/>
  <c r="CF70" i="297"/>
  <c r="CJ70" i="297" s="1"/>
  <c r="CF70" i="295"/>
  <c r="CJ70" i="295" s="1"/>
  <c r="CF70" i="294"/>
  <c r="CJ70" i="294" s="1"/>
  <c r="CF70" i="293"/>
  <c r="CJ70" i="293" s="1"/>
  <c r="CF70" i="292"/>
  <c r="CJ70" i="292" s="1"/>
  <c r="CF70" i="291"/>
  <c r="CJ70" i="291" s="1"/>
  <c r="CF70" i="290"/>
  <c r="CJ70" i="290" s="1"/>
  <c r="CF70" i="289"/>
  <c r="CJ70" i="289" s="1"/>
  <c r="CF70" i="288"/>
  <c r="CJ70" i="288" s="1"/>
  <c r="CF70" i="287"/>
  <c r="CJ70" i="287" s="1"/>
  <c r="CF70" i="286"/>
  <c r="CJ70" i="286" s="1"/>
  <c r="CF70" i="285"/>
  <c r="CJ70" i="285" s="1"/>
  <c r="CF70" i="284"/>
  <c r="CJ70" i="284" s="1"/>
  <c r="CF70" i="283"/>
  <c r="CJ70" i="283" s="1"/>
  <c r="CF70" i="282"/>
  <c r="CJ70" i="282" s="1"/>
  <c r="CF70" i="281"/>
  <c r="CJ70" i="281" s="1"/>
  <c r="CF70" i="280"/>
  <c r="CJ70" i="280" s="1"/>
  <c r="CF70" i="279"/>
  <c r="CJ70" i="279" s="1"/>
  <c r="CF70" i="278"/>
  <c r="CJ70" i="278" s="1"/>
  <c r="CF70" i="277"/>
  <c r="CJ70" i="277" s="1"/>
  <c r="CF70" i="276"/>
  <c r="CJ70" i="276" s="1"/>
  <c r="CF70" i="275"/>
  <c r="CJ70" i="275" s="1"/>
  <c r="CF70" i="274"/>
  <c r="CJ70" i="274" s="1"/>
  <c r="CF70" i="273"/>
  <c r="CJ70" i="273" s="1"/>
  <c r="CF70" i="272"/>
  <c r="CJ70" i="272" s="1"/>
  <c r="CF70" i="271"/>
  <c r="CJ70" i="271" s="1"/>
  <c r="CF70" i="270"/>
  <c r="CJ70" i="270" s="1"/>
  <c r="CF70" i="269"/>
  <c r="CJ70" i="269" s="1"/>
  <c r="CF70" i="268"/>
  <c r="CJ70" i="268" s="1"/>
  <c r="CF70" i="267"/>
  <c r="CJ70" i="267" s="1"/>
  <c r="CF70" i="266"/>
  <c r="CJ70" i="266" s="1"/>
  <c r="CF70" i="250"/>
  <c r="CJ70" i="250" s="1"/>
  <c r="CF70" i="264"/>
  <c r="CJ70" i="264" s="1"/>
  <c r="CF70" i="263"/>
  <c r="CJ70" i="263" s="1"/>
  <c r="CF70" i="262"/>
  <c r="CJ70" i="262" s="1"/>
  <c r="CF70" i="261"/>
  <c r="CJ70" i="261" s="1"/>
  <c r="CF70" i="260"/>
  <c r="CJ70" i="260" s="1"/>
  <c r="CF70" i="259"/>
  <c r="CJ70" i="259" s="1"/>
  <c r="CF70" i="258"/>
  <c r="CJ70" i="258" s="1"/>
  <c r="CF70" i="257"/>
  <c r="CJ70" i="257" s="1"/>
  <c r="CF70" i="265"/>
  <c r="CJ70" i="265" s="1"/>
  <c r="CA74" i="66"/>
  <c r="CE74" i="66" s="1"/>
  <c r="CA74" i="304"/>
  <c r="CE74" i="304" s="1"/>
  <c r="CA74" i="303"/>
  <c r="CE74" i="303" s="1"/>
  <c r="CA74" i="302"/>
  <c r="CE74" i="302" s="1"/>
  <c r="CA74" i="301"/>
  <c r="CE74" i="301" s="1"/>
  <c r="CA74" i="300"/>
  <c r="CE74" i="300" s="1"/>
  <c r="CA74" i="299"/>
  <c r="CE74" i="299" s="1"/>
  <c r="CA74" i="298"/>
  <c r="CE74" i="298" s="1"/>
  <c r="CA74" i="296"/>
  <c r="CE74" i="296" s="1"/>
  <c r="CA74" i="297"/>
  <c r="CE74" i="297" s="1"/>
  <c r="CA74" i="295"/>
  <c r="CE74" i="295" s="1"/>
  <c r="CA74" i="294"/>
  <c r="CE74" i="294" s="1"/>
  <c r="CA74" i="293"/>
  <c r="CE74" i="293" s="1"/>
  <c r="CA74" i="292"/>
  <c r="CE74" i="292" s="1"/>
  <c r="CA74" i="291"/>
  <c r="CE74" i="291" s="1"/>
  <c r="CA74" i="290"/>
  <c r="CE74" i="290" s="1"/>
  <c r="CA74" i="289"/>
  <c r="CE74" i="289" s="1"/>
  <c r="CA74" i="288"/>
  <c r="CE74" i="288" s="1"/>
  <c r="CA74" i="287"/>
  <c r="CE74" i="287" s="1"/>
  <c r="CA74" i="286"/>
  <c r="CE74" i="286" s="1"/>
  <c r="CA74" i="285"/>
  <c r="CE74" i="285" s="1"/>
  <c r="CA74" i="284"/>
  <c r="CE74" i="284" s="1"/>
  <c r="CA74" i="283"/>
  <c r="CE74" i="283" s="1"/>
  <c r="CA74" i="282"/>
  <c r="CE74" i="282" s="1"/>
  <c r="CA74" i="281"/>
  <c r="CE74" i="281" s="1"/>
  <c r="CA74" i="280"/>
  <c r="CE74" i="280" s="1"/>
  <c r="CA74" i="279"/>
  <c r="CE74" i="279" s="1"/>
  <c r="CA74" i="277"/>
  <c r="CE74" i="277" s="1"/>
  <c r="CA74" i="276"/>
  <c r="CE74" i="276" s="1"/>
  <c r="CA74" i="275"/>
  <c r="CE74" i="275" s="1"/>
  <c r="CA74" i="274"/>
  <c r="CE74" i="274" s="1"/>
  <c r="CA74" i="273"/>
  <c r="CE74" i="273" s="1"/>
  <c r="CA74" i="272"/>
  <c r="CE74" i="272" s="1"/>
  <c r="CA74" i="271"/>
  <c r="CE74" i="271" s="1"/>
  <c r="CA74" i="270"/>
  <c r="CE74" i="270" s="1"/>
  <c r="CA74" i="269"/>
  <c r="CE74" i="269" s="1"/>
  <c r="CA74" i="268"/>
  <c r="CE74" i="268" s="1"/>
  <c r="CA74" i="267"/>
  <c r="CE74" i="267" s="1"/>
  <c r="CA74" i="266"/>
  <c r="CE74" i="266" s="1"/>
  <c r="CA74" i="250"/>
  <c r="CE74" i="250" s="1"/>
  <c r="CA74" i="264"/>
  <c r="CE74" i="264" s="1"/>
  <c r="CA74" i="263"/>
  <c r="CE74" i="263" s="1"/>
  <c r="CA74" i="262"/>
  <c r="CE74" i="262" s="1"/>
  <c r="CA74" i="261"/>
  <c r="CE74" i="261" s="1"/>
  <c r="CA74" i="278"/>
  <c r="CE74" i="278" s="1"/>
  <c r="CA74" i="260"/>
  <c r="CE74" i="260" s="1"/>
  <c r="CA74" i="259"/>
  <c r="CE74" i="259" s="1"/>
  <c r="CA74" i="258"/>
  <c r="CE74" i="258" s="1"/>
  <c r="CA74" i="257"/>
  <c r="CE74" i="257" s="1"/>
  <c r="CA74" i="265"/>
  <c r="CE74" i="265" s="1"/>
  <c r="CA66" i="304"/>
  <c r="CE66" i="304" s="1"/>
  <c r="CA66" i="303"/>
  <c r="CE66" i="303" s="1"/>
  <c r="CA66" i="302"/>
  <c r="CE66" i="302" s="1"/>
  <c r="CA66" i="301"/>
  <c r="CE66" i="301" s="1"/>
  <c r="CA66" i="300"/>
  <c r="CE66" i="300" s="1"/>
  <c r="CA66" i="299"/>
  <c r="CE66" i="299" s="1"/>
  <c r="CA66" i="298"/>
  <c r="CE66" i="298" s="1"/>
  <c r="CA66" i="296"/>
  <c r="CE66" i="296" s="1"/>
  <c r="CA66" i="297"/>
  <c r="CE66" i="297" s="1"/>
  <c r="CA66" i="295"/>
  <c r="CE66" i="295" s="1"/>
  <c r="CA66" i="294"/>
  <c r="CE66" i="294" s="1"/>
  <c r="CA66" i="293"/>
  <c r="CE66" i="293" s="1"/>
  <c r="CA66" i="292"/>
  <c r="CE66" i="292" s="1"/>
  <c r="CA66" i="291"/>
  <c r="CE66" i="291" s="1"/>
  <c r="CA66" i="290"/>
  <c r="CE66" i="290" s="1"/>
  <c r="CA66" i="289"/>
  <c r="CE66" i="289" s="1"/>
  <c r="CA66" i="288"/>
  <c r="CE66" i="288" s="1"/>
  <c r="CA66" i="287"/>
  <c r="CE66" i="287" s="1"/>
  <c r="CA66" i="286"/>
  <c r="CE66" i="286" s="1"/>
  <c r="CA66" i="285"/>
  <c r="CE66" i="285" s="1"/>
  <c r="CA66" i="284"/>
  <c r="CE66" i="284" s="1"/>
  <c r="CA66" i="283"/>
  <c r="CE66" i="283" s="1"/>
  <c r="CA66" i="282"/>
  <c r="CE66" i="282" s="1"/>
  <c r="CA66" i="281"/>
  <c r="CE66" i="281" s="1"/>
  <c r="CA66" i="280"/>
  <c r="CE66" i="280" s="1"/>
  <c r="CA66" i="279"/>
  <c r="CE66" i="279" s="1"/>
  <c r="CA66" i="278"/>
  <c r="CE66" i="278" s="1"/>
  <c r="CA66" i="277"/>
  <c r="CE66" i="277" s="1"/>
  <c r="CA66" i="276"/>
  <c r="CE66" i="276" s="1"/>
  <c r="CA66" i="275"/>
  <c r="CE66" i="275" s="1"/>
  <c r="CA66" i="274"/>
  <c r="CE66" i="274" s="1"/>
  <c r="CA66" i="273"/>
  <c r="CE66" i="273" s="1"/>
  <c r="CA66" i="272"/>
  <c r="CE66" i="272" s="1"/>
  <c r="CA66" i="271"/>
  <c r="CE66" i="271" s="1"/>
  <c r="CA66" i="270"/>
  <c r="CE66" i="270" s="1"/>
  <c r="CA66" i="269"/>
  <c r="CE66" i="269" s="1"/>
  <c r="CA66" i="268"/>
  <c r="CE66" i="268" s="1"/>
  <c r="CA66" i="267"/>
  <c r="CE66" i="267" s="1"/>
  <c r="CA66" i="266"/>
  <c r="CE66" i="266" s="1"/>
  <c r="CA66" i="250"/>
  <c r="CE66" i="250" s="1"/>
  <c r="CA66" i="264"/>
  <c r="CE66" i="264" s="1"/>
  <c r="CA66" i="263"/>
  <c r="CE66" i="263" s="1"/>
  <c r="CA66" i="262"/>
  <c r="CE66" i="262" s="1"/>
  <c r="CA66" i="260"/>
  <c r="CE66" i="260" s="1"/>
  <c r="CA66" i="259"/>
  <c r="CE66" i="259" s="1"/>
  <c r="CA66" i="258"/>
  <c r="CE66" i="258" s="1"/>
  <c r="CA66" i="257"/>
  <c r="CE66" i="257" s="1"/>
  <c r="CA66" i="265"/>
  <c r="CE66" i="265" s="1"/>
  <c r="CA66" i="261"/>
  <c r="CE66" i="261" s="1"/>
  <c r="BX53" i="257"/>
  <c r="BX53" i="259"/>
  <c r="BX53" i="261"/>
  <c r="BX53" i="263"/>
  <c r="BX53" i="250"/>
  <c r="BX53" i="267"/>
  <c r="BX53" i="269"/>
  <c r="BX53" i="271"/>
  <c r="BX53" i="273"/>
  <c r="BX53" i="275"/>
  <c r="BX53" i="277"/>
  <c r="BX53" i="279"/>
  <c r="BX53" i="281"/>
  <c r="BX53" i="283"/>
  <c r="BX53" i="285"/>
  <c r="BX53" i="287"/>
  <c r="BX53" i="289"/>
  <c r="BX53" i="291"/>
  <c r="BX53" i="293"/>
  <c r="BX53" i="295"/>
  <c r="BX53" i="296"/>
  <c r="BX53" i="299"/>
  <c r="BX53" i="301"/>
  <c r="BX53" i="303"/>
  <c r="CA58" i="304"/>
  <c r="CE58" i="304" s="1"/>
  <c r="CA58" i="303"/>
  <c r="CE58" i="303" s="1"/>
  <c r="CA58" i="302"/>
  <c r="CE58" i="302" s="1"/>
  <c r="CA58" i="301"/>
  <c r="CE58" i="301" s="1"/>
  <c r="CA58" i="297"/>
  <c r="CE58" i="297" s="1"/>
  <c r="CA58" i="300"/>
  <c r="CE58" i="300" s="1"/>
  <c r="CA58" i="299"/>
  <c r="CE58" i="299" s="1"/>
  <c r="CA58" i="298"/>
  <c r="CE58" i="298" s="1"/>
  <c r="CA58" i="296"/>
  <c r="CE58" i="296" s="1"/>
  <c r="CA58" i="295"/>
  <c r="CE58" i="295" s="1"/>
  <c r="CA58" i="294"/>
  <c r="CE58" i="294" s="1"/>
  <c r="CA58" i="293"/>
  <c r="CE58" i="293" s="1"/>
  <c r="CA58" i="292"/>
  <c r="CE58" i="292" s="1"/>
  <c r="CA58" i="291"/>
  <c r="CE58" i="291" s="1"/>
  <c r="CA58" i="290"/>
  <c r="CE58" i="290" s="1"/>
  <c r="CA58" i="289"/>
  <c r="CE58" i="289" s="1"/>
  <c r="CA58" i="288"/>
  <c r="CE58" i="288" s="1"/>
  <c r="CA58" i="287"/>
  <c r="CE58" i="287" s="1"/>
  <c r="CA58" i="286"/>
  <c r="CE58" i="286" s="1"/>
  <c r="CA58" i="285"/>
  <c r="CE58" i="285" s="1"/>
  <c r="CA58" i="284"/>
  <c r="CE58" i="284" s="1"/>
  <c r="CA58" i="283"/>
  <c r="CE58" i="283" s="1"/>
  <c r="CA58" i="282"/>
  <c r="CE58" i="282" s="1"/>
  <c r="CA58" i="281"/>
  <c r="CE58" i="281" s="1"/>
  <c r="CA58" i="280"/>
  <c r="CE58" i="280" s="1"/>
  <c r="CA58" i="279"/>
  <c r="CE58" i="279" s="1"/>
  <c r="CA58" i="278"/>
  <c r="CE58" i="278" s="1"/>
  <c r="CA58" i="277"/>
  <c r="CE58" i="277" s="1"/>
  <c r="CA58" i="276"/>
  <c r="CE58" i="276" s="1"/>
  <c r="CA58" i="275"/>
  <c r="CE58" i="275" s="1"/>
  <c r="CA58" i="274"/>
  <c r="CE58" i="274" s="1"/>
  <c r="CA58" i="273"/>
  <c r="CE58" i="273" s="1"/>
  <c r="CA58" i="272"/>
  <c r="CE58" i="272" s="1"/>
  <c r="CA58" i="271"/>
  <c r="CE58" i="271" s="1"/>
  <c r="CA58" i="270"/>
  <c r="CE58" i="270" s="1"/>
  <c r="CA58" i="269"/>
  <c r="CE58" i="269" s="1"/>
  <c r="CA58" i="268"/>
  <c r="CE58" i="268" s="1"/>
  <c r="CA58" i="267"/>
  <c r="CE58" i="267" s="1"/>
  <c r="CA58" i="266"/>
  <c r="CE58" i="266" s="1"/>
  <c r="CA58" i="250"/>
  <c r="CE58" i="250" s="1"/>
  <c r="CA58" i="264"/>
  <c r="CE58" i="264" s="1"/>
  <c r="CA58" i="263"/>
  <c r="CE58" i="263" s="1"/>
  <c r="CA58" i="262"/>
  <c r="CE58" i="262" s="1"/>
  <c r="CA58" i="261"/>
  <c r="CE58" i="261" s="1"/>
  <c r="CA58" i="260"/>
  <c r="CE58" i="260" s="1"/>
  <c r="CA58" i="259"/>
  <c r="CE58" i="259" s="1"/>
  <c r="CA58" i="258"/>
  <c r="CE58" i="258" s="1"/>
  <c r="CA58" i="257"/>
  <c r="CE58" i="257" s="1"/>
  <c r="CA58" i="265"/>
  <c r="CE58" i="265" s="1"/>
  <c r="CA51" i="304"/>
  <c r="CE51" i="304" s="1"/>
  <c r="CA51" i="303"/>
  <c r="CE51" i="303" s="1"/>
  <c r="CA51" i="302"/>
  <c r="CE51" i="302" s="1"/>
  <c r="CA51" i="301"/>
  <c r="CE51" i="301" s="1"/>
  <c r="CA51" i="300"/>
  <c r="CE51" i="300" s="1"/>
  <c r="CA51" i="299"/>
  <c r="CE51" i="299" s="1"/>
  <c r="CA51" i="297"/>
  <c r="CE51" i="297" s="1"/>
  <c r="CA51" i="296"/>
  <c r="CE51" i="296" s="1"/>
  <c r="CA51" i="298"/>
  <c r="CE51" i="298" s="1"/>
  <c r="CA51" i="295"/>
  <c r="CE51" i="295" s="1"/>
  <c r="CA51" i="294"/>
  <c r="CE51" i="294" s="1"/>
  <c r="CA51" i="293"/>
  <c r="CE51" i="293" s="1"/>
  <c r="CA51" i="292"/>
  <c r="CE51" i="292" s="1"/>
  <c r="CA51" i="291"/>
  <c r="CE51" i="291" s="1"/>
  <c r="CA51" i="290"/>
  <c r="CE51" i="290" s="1"/>
  <c r="CA51" i="289"/>
  <c r="CE51" i="289" s="1"/>
  <c r="CA51" i="288"/>
  <c r="CE51" i="288" s="1"/>
  <c r="CA51" i="287"/>
  <c r="CE51" i="287" s="1"/>
  <c r="CA51" i="286"/>
  <c r="CE51" i="286" s="1"/>
  <c r="CA51" i="285"/>
  <c r="CE51" i="285" s="1"/>
  <c r="CA51" i="284"/>
  <c r="CE51" i="284" s="1"/>
  <c r="CA51" i="283"/>
  <c r="CE51" i="283" s="1"/>
  <c r="CA51" i="282"/>
  <c r="CE51" i="282" s="1"/>
  <c r="CA51" i="281"/>
  <c r="CE51" i="281" s="1"/>
  <c r="CA51" i="280"/>
  <c r="CE51" i="280" s="1"/>
  <c r="CA51" i="279"/>
  <c r="CE51" i="279" s="1"/>
  <c r="CA51" i="278"/>
  <c r="CE51" i="278" s="1"/>
  <c r="CA51" i="277"/>
  <c r="CE51" i="277" s="1"/>
  <c r="CA51" i="276"/>
  <c r="CE51" i="276" s="1"/>
  <c r="CA51" i="275"/>
  <c r="CE51" i="275" s="1"/>
  <c r="CA51" i="274"/>
  <c r="CE51" i="274" s="1"/>
  <c r="CA51" i="273"/>
  <c r="CE51" i="273" s="1"/>
  <c r="CA51" i="272"/>
  <c r="CE51" i="272" s="1"/>
  <c r="CA51" i="271"/>
  <c r="CE51" i="271" s="1"/>
  <c r="CA51" i="270"/>
  <c r="CE51" i="270" s="1"/>
  <c r="CA51" i="269"/>
  <c r="CE51" i="269" s="1"/>
  <c r="CA51" i="268"/>
  <c r="CE51" i="268" s="1"/>
  <c r="CA51" i="267"/>
  <c r="CE51" i="267" s="1"/>
  <c r="CA51" i="266"/>
  <c r="CE51" i="266" s="1"/>
  <c r="CA51" i="250"/>
  <c r="CE51" i="250" s="1"/>
  <c r="CA51" i="264"/>
  <c r="CE51" i="264" s="1"/>
  <c r="CA51" i="263"/>
  <c r="CE51" i="263" s="1"/>
  <c r="CA51" i="262"/>
  <c r="CE51" i="262" s="1"/>
  <c r="CA51" i="261"/>
  <c r="CE51" i="261" s="1"/>
  <c r="CA51" i="260"/>
  <c r="CE51" i="260" s="1"/>
  <c r="CA51" i="259"/>
  <c r="CE51" i="259" s="1"/>
  <c r="CA51" i="258"/>
  <c r="CE51" i="258" s="1"/>
  <c r="CA51" i="257"/>
  <c r="CE51" i="257" s="1"/>
  <c r="CA51" i="265"/>
  <c r="CE51" i="265" s="1"/>
  <c r="BX53" i="265"/>
  <c r="BX53" i="258"/>
  <c r="BX53" i="260"/>
  <c r="BX53" i="262"/>
  <c r="BX53" i="264"/>
  <c r="BX53" i="266"/>
  <c r="BX53" i="268"/>
  <c r="BX53" i="270"/>
  <c r="BX53" i="272"/>
  <c r="BX53" i="274"/>
  <c r="BX53" i="276"/>
  <c r="BX53" i="278"/>
  <c r="BX53" i="280"/>
  <c r="BX53" i="282"/>
  <c r="BX53" i="284"/>
  <c r="BX53" i="286"/>
  <c r="BX53" i="288"/>
  <c r="BX53" i="290"/>
  <c r="BX53" i="292"/>
  <c r="BX53" i="294"/>
  <c r="BX53" i="298"/>
  <c r="BX53" i="297"/>
  <c r="BX53" i="300"/>
  <c r="BX53" i="302"/>
  <c r="BX53" i="304"/>
  <c r="BX35" i="1"/>
  <c r="CC24" i="1" s="1"/>
  <c r="BX18" i="1"/>
  <c r="CC23" i="1" s="1"/>
  <c r="CF18" i="66"/>
  <c r="CK23" i="66" s="1"/>
  <c r="CF55" i="66"/>
  <c r="CJ55" i="66" s="1"/>
  <c r="CF70" i="66"/>
  <c r="CJ70" i="66" s="1"/>
  <c r="CF35" i="66"/>
  <c r="CF34" i="66"/>
  <c r="CI23" i="1" l="1"/>
  <c r="CQ59" i="303" s="1"/>
  <c r="CS54" i="303" s="1"/>
  <c r="CS79" i="303" s="1"/>
  <c r="CK60" i="303"/>
  <c r="CO60" i="303" s="1"/>
  <c r="CK60" i="301"/>
  <c r="CO60" i="301" s="1"/>
  <c r="CK60" i="300"/>
  <c r="CO60" i="300" s="1"/>
  <c r="CK60" i="298"/>
  <c r="CO60" i="298" s="1"/>
  <c r="CK60" i="295"/>
  <c r="CO60" i="295" s="1"/>
  <c r="CK60" i="293"/>
  <c r="CO60" i="293" s="1"/>
  <c r="CK60" i="291"/>
  <c r="CO60" i="291" s="1"/>
  <c r="CK60" i="289"/>
  <c r="CO60" i="289" s="1"/>
  <c r="CK60" i="287"/>
  <c r="CO60" i="287" s="1"/>
  <c r="CK60" i="285"/>
  <c r="CO60" i="285" s="1"/>
  <c r="CK60" i="283"/>
  <c r="CO60" i="283" s="1"/>
  <c r="CK60" i="281"/>
  <c r="CO60" i="281" s="1"/>
  <c r="CK60" i="279"/>
  <c r="CO60" i="279" s="1"/>
  <c r="CK60" i="277"/>
  <c r="CO60" i="277" s="1"/>
  <c r="CK60" i="275"/>
  <c r="CO60" i="275" s="1"/>
  <c r="CK60" i="273"/>
  <c r="CO60" i="273" s="1"/>
  <c r="CK60" i="271"/>
  <c r="CO60" i="271" s="1"/>
  <c r="CK60" i="269"/>
  <c r="CO60" i="269" s="1"/>
  <c r="CK60" i="267"/>
  <c r="CO60" i="267" s="1"/>
  <c r="CK60" i="250"/>
  <c r="CO60" i="250" s="1"/>
  <c r="CK60" i="263"/>
  <c r="CO60" i="263" s="1"/>
  <c r="CK60" i="261"/>
  <c r="CO60" i="261" s="1"/>
  <c r="CK60" i="259"/>
  <c r="CO60" i="259" s="1"/>
  <c r="CK60" i="257"/>
  <c r="CO60" i="257" s="1"/>
  <c r="CK60" i="304"/>
  <c r="CO60" i="304" s="1"/>
  <c r="CK60" i="302"/>
  <c r="CO60" i="302" s="1"/>
  <c r="CK60" i="297"/>
  <c r="CO60" i="297" s="1"/>
  <c r="CK60" i="299"/>
  <c r="CO60" i="299" s="1"/>
  <c r="CK60" i="296"/>
  <c r="CO60" i="296" s="1"/>
  <c r="CK60" i="294"/>
  <c r="CO60" i="294" s="1"/>
  <c r="CK60" i="292"/>
  <c r="CO60" i="292" s="1"/>
  <c r="CK60" i="290"/>
  <c r="CO60" i="290" s="1"/>
  <c r="CK60" i="288"/>
  <c r="CO60" i="288" s="1"/>
  <c r="CK60" i="286"/>
  <c r="CO60" i="286" s="1"/>
  <c r="CK60" i="284"/>
  <c r="CO60" i="284" s="1"/>
  <c r="CK60" i="282"/>
  <c r="CO60" i="282" s="1"/>
  <c r="CK60" i="280"/>
  <c r="CO60" i="280" s="1"/>
  <c r="CK60" i="278"/>
  <c r="CO60" i="278" s="1"/>
  <c r="CK60" i="276"/>
  <c r="CO60" i="276" s="1"/>
  <c r="CK60" i="274"/>
  <c r="CO60" i="274" s="1"/>
  <c r="CK60" i="272"/>
  <c r="CO60" i="272" s="1"/>
  <c r="CK60" i="270"/>
  <c r="CO60" i="270" s="1"/>
  <c r="CK60" i="268"/>
  <c r="CO60" i="268" s="1"/>
  <c r="CK60" i="266"/>
  <c r="CO60" i="266" s="1"/>
  <c r="CK60" i="264"/>
  <c r="CO60" i="264" s="1"/>
  <c r="CK60" i="262"/>
  <c r="CO60" i="262" s="1"/>
  <c r="CK60" i="260"/>
  <c r="CO60" i="260" s="1"/>
  <c r="CK60" i="258"/>
  <c r="CO60" i="258" s="1"/>
  <c r="CK60" i="265"/>
  <c r="CO60" i="265" s="1"/>
  <c r="CK60" i="66"/>
  <c r="CO60" i="66" s="1"/>
  <c r="CE79" i="298"/>
  <c r="CE79" i="300"/>
  <c r="CE79" i="265"/>
  <c r="CE79" i="258"/>
  <c r="CE79" i="260"/>
  <c r="CE79" i="262"/>
  <c r="CE79" i="264"/>
  <c r="CE79" i="266"/>
  <c r="CE79" i="268"/>
  <c r="CE79" i="270"/>
  <c r="CE79" i="272"/>
  <c r="CE79" i="274"/>
  <c r="CE79" i="276"/>
  <c r="CE79" i="278"/>
  <c r="CE79" i="280"/>
  <c r="CE79" i="282"/>
  <c r="CE79" i="284"/>
  <c r="CE79" i="286"/>
  <c r="CE79" i="288"/>
  <c r="CE79" i="290"/>
  <c r="CE79" i="292"/>
  <c r="CE79" i="294"/>
  <c r="CE79" i="297"/>
  <c r="CE79" i="302"/>
  <c r="CE79" i="304"/>
  <c r="CE79" i="257"/>
  <c r="CE79" i="259"/>
  <c r="CE79" i="261"/>
  <c r="CE79" i="263"/>
  <c r="CE79" i="250"/>
  <c r="CE79" i="267"/>
  <c r="CE79" i="269"/>
  <c r="CE79" i="271"/>
  <c r="CE79" i="273"/>
  <c r="CE79" i="275"/>
  <c r="CE79" i="277"/>
  <c r="CE79" i="279"/>
  <c r="CE79" i="281"/>
  <c r="CE79" i="283"/>
  <c r="CE79" i="285"/>
  <c r="CE79" i="287"/>
  <c r="CE79" i="289"/>
  <c r="CE79" i="291"/>
  <c r="CE79" i="293"/>
  <c r="CE79" i="295"/>
  <c r="CE79" i="296"/>
  <c r="CE79" i="299"/>
  <c r="CE79" i="301"/>
  <c r="CE79" i="303"/>
  <c r="CK59" i="304"/>
  <c r="CO59" i="304" s="1"/>
  <c r="CO79" i="304" s="1"/>
  <c r="CK59" i="303"/>
  <c r="CO59" i="303" s="1"/>
  <c r="CO79" i="303" s="1"/>
  <c r="CK59" i="302"/>
  <c r="CO59" i="302" s="1"/>
  <c r="CK59" i="301"/>
  <c r="CO59" i="301" s="1"/>
  <c r="CO79" i="301" s="1"/>
  <c r="CK59" i="297"/>
  <c r="CO59" i="297" s="1"/>
  <c r="CO79" i="297" s="1"/>
  <c r="CK59" i="300"/>
  <c r="CO59" i="300" s="1"/>
  <c r="CO79" i="300" s="1"/>
  <c r="CK59" i="299"/>
  <c r="CO59" i="299" s="1"/>
  <c r="CK59" i="298"/>
  <c r="CO59" i="298" s="1"/>
  <c r="CO79" i="298" s="1"/>
  <c r="CK59" i="296"/>
  <c r="CO59" i="296" s="1"/>
  <c r="CO79" i="296" s="1"/>
  <c r="CK59" i="295"/>
  <c r="CO59" i="295" s="1"/>
  <c r="CO79" i="295" s="1"/>
  <c r="CK59" i="294"/>
  <c r="CO59" i="294" s="1"/>
  <c r="CK59" i="293"/>
  <c r="CO59" i="293" s="1"/>
  <c r="CO79" i="293" s="1"/>
  <c r="CK59" i="292"/>
  <c r="CO59" i="292" s="1"/>
  <c r="CO79" i="292" s="1"/>
  <c r="CK59" i="291"/>
  <c r="CO59" i="291" s="1"/>
  <c r="CO79" i="291" s="1"/>
  <c r="CK59" i="290"/>
  <c r="CO59" i="290" s="1"/>
  <c r="CK59" i="289"/>
  <c r="CO59" i="289" s="1"/>
  <c r="CO79" i="289" s="1"/>
  <c r="CK59" i="288"/>
  <c r="CO59" i="288" s="1"/>
  <c r="CO79" i="288" s="1"/>
  <c r="CK59" i="287"/>
  <c r="CO59" i="287" s="1"/>
  <c r="CO79" i="287" s="1"/>
  <c r="CK59" i="286"/>
  <c r="CO59" i="286" s="1"/>
  <c r="CK59" i="285"/>
  <c r="CO59" i="285" s="1"/>
  <c r="CO79" i="285" s="1"/>
  <c r="CK59" i="284"/>
  <c r="CO59" i="284" s="1"/>
  <c r="CO79" i="284" s="1"/>
  <c r="CK59" i="283"/>
  <c r="CO59" i="283" s="1"/>
  <c r="CO79" i="283" s="1"/>
  <c r="CK59" i="282"/>
  <c r="CO59" i="282" s="1"/>
  <c r="CK59" i="281"/>
  <c r="CO59" i="281" s="1"/>
  <c r="CO79" i="281" s="1"/>
  <c r="CK59" i="280"/>
  <c r="CO59" i="280" s="1"/>
  <c r="CO79" i="280" s="1"/>
  <c r="CK59" i="279"/>
  <c r="CO59" i="279" s="1"/>
  <c r="CO79" i="279" s="1"/>
  <c r="CK59" i="278"/>
  <c r="CO59" i="278" s="1"/>
  <c r="CK59" i="277"/>
  <c r="CO59" i="277" s="1"/>
  <c r="CO79" i="277" s="1"/>
  <c r="CK59" i="276"/>
  <c r="CO59" i="276" s="1"/>
  <c r="CO79" i="276" s="1"/>
  <c r="CK59" i="275"/>
  <c r="CO59" i="275" s="1"/>
  <c r="CO79" i="275" s="1"/>
  <c r="CK59" i="274"/>
  <c r="CO59" i="274" s="1"/>
  <c r="CK59" i="273"/>
  <c r="CO59" i="273" s="1"/>
  <c r="CO79" i="273" s="1"/>
  <c r="CK59" i="272"/>
  <c r="CO59" i="272" s="1"/>
  <c r="CO79" i="272" s="1"/>
  <c r="CK59" i="271"/>
  <c r="CO59" i="271" s="1"/>
  <c r="CO79" i="271" s="1"/>
  <c r="CK59" i="270"/>
  <c r="CO59" i="270" s="1"/>
  <c r="CK59" i="269"/>
  <c r="CO59" i="269" s="1"/>
  <c r="CO79" i="269" s="1"/>
  <c r="CK59" i="268"/>
  <c r="CO59" i="268" s="1"/>
  <c r="CO79" i="268" s="1"/>
  <c r="CK59" i="267"/>
  <c r="CO59" i="267" s="1"/>
  <c r="CO79" i="267" s="1"/>
  <c r="CK59" i="266"/>
  <c r="CO59" i="266" s="1"/>
  <c r="CK59" i="250"/>
  <c r="CO59" i="250" s="1"/>
  <c r="CO79" i="250" s="1"/>
  <c r="CK59" i="264"/>
  <c r="CO59" i="264" s="1"/>
  <c r="CO79" i="264" s="1"/>
  <c r="CK59" i="263"/>
  <c r="CO59" i="263" s="1"/>
  <c r="CO79" i="263" s="1"/>
  <c r="CK59" i="262"/>
  <c r="CO59" i="262" s="1"/>
  <c r="CK59" i="261"/>
  <c r="CO59" i="261" s="1"/>
  <c r="CO79" i="261" s="1"/>
  <c r="CK59" i="260"/>
  <c r="CO59" i="260" s="1"/>
  <c r="CO79" i="260" s="1"/>
  <c r="CK59" i="259"/>
  <c r="CO59" i="259" s="1"/>
  <c r="CO79" i="259" s="1"/>
  <c r="CK59" i="258"/>
  <c r="CO59" i="258" s="1"/>
  <c r="CK59" i="257"/>
  <c r="CO59" i="257" s="1"/>
  <c r="CO79" i="257" s="1"/>
  <c r="CK59" i="265"/>
  <c r="CO59" i="265" s="1"/>
  <c r="CO79" i="265" s="1"/>
  <c r="CF71" i="304"/>
  <c r="CJ71" i="304" s="1"/>
  <c r="CF71" i="303"/>
  <c r="CJ71" i="303" s="1"/>
  <c r="CF71" i="302"/>
  <c r="CJ71" i="302" s="1"/>
  <c r="CF71" i="301"/>
  <c r="CJ71" i="301" s="1"/>
  <c r="CF71" i="300"/>
  <c r="CJ71" i="300" s="1"/>
  <c r="CF71" i="299"/>
  <c r="CJ71" i="299" s="1"/>
  <c r="CF71" i="298"/>
  <c r="CJ71" i="298" s="1"/>
  <c r="CF71" i="296"/>
  <c r="CJ71" i="296" s="1"/>
  <c r="CF71" i="297"/>
  <c r="CJ71" i="297" s="1"/>
  <c r="CF71" i="295"/>
  <c r="CJ71" i="295" s="1"/>
  <c r="CF71" i="294"/>
  <c r="CJ71" i="294" s="1"/>
  <c r="CF71" i="293"/>
  <c r="CJ71" i="293" s="1"/>
  <c r="CF71" i="292"/>
  <c r="CJ71" i="292" s="1"/>
  <c r="CF71" i="291"/>
  <c r="CJ71" i="291" s="1"/>
  <c r="CF71" i="290"/>
  <c r="CJ71" i="290" s="1"/>
  <c r="CF71" i="289"/>
  <c r="CJ71" i="289" s="1"/>
  <c r="CF71" i="288"/>
  <c r="CJ71" i="288" s="1"/>
  <c r="CF71" i="287"/>
  <c r="CJ71" i="287" s="1"/>
  <c r="CF71" i="286"/>
  <c r="CJ71" i="286" s="1"/>
  <c r="CF71" i="285"/>
  <c r="CJ71" i="285" s="1"/>
  <c r="CF71" i="284"/>
  <c r="CJ71" i="284" s="1"/>
  <c r="CF71" i="283"/>
  <c r="CJ71" i="283" s="1"/>
  <c r="CF71" i="282"/>
  <c r="CJ71" i="282" s="1"/>
  <c r="CF71" i="281"/>
  <c r="CJ71" i="281" s="1"/>
  <c r="CF71" i="280"/>
  <c r="CJ71" i="280" s="1"/>
  <c r="CF71" i="279"/>
  <c r="CJ71" i="279" s="1"/>
  <c r="CF71" i="278"/>
  <c r="CJ71" i="278" s="1"/>
  <c r="CF71" i="277"/>
  <c r="CJ71" i="277" s="1"/>
  <c r="CF71" i="276"/>
  <c r="CJ71" i="276" s="1"/>
  <c r="CF71" i="275"/>
  <c r="CJ71" i="275" s="1"/>
  <c r="CF71" i="274"/>
  <c r="CJ71" i="274" s="1"/>
  <c r="CF71" i="273"/>
  <c r="CJ71" i="273" s="1"/>
  <c r="CF71" i="272"/>
  <c r="CJ71" i="272" s="1"/>
  <c r="CF71" i="271"/>
  <c r="CJ71" i="271" s="1"/>
  <c r="CF71" i="270"/>
  <c r="CJ71" i="270" s="1"/>
  <c r="CF71" i="269"/>
  <c r="CJ71" i="269" s="1"/>
  <c r="CF71" i="268"/>
  <c r="CJ71" i="268" s="1"/>
  <c r="CF71" i="267"/>
  <c r="CJ71" i="267" s="1"/>
  <c r="CF71" i="266"/>
  <c r="CJ71" i="266" s="1"/>
  <c r="CF71" i="250"/>
  <c r="CJ71" i="250" s="1"/>
  <c r="CF71" i="264"/>
  <c r="CJ71" i="264" s="1"/>
  <c r="CF71" i="263"/>
  <c r="CJ71" i="263" s="1"/>
  <c r="CF71" i="262"/>
  <c r="CJ71" i="262" s="1"/>
  <c r="CF71" i="261"/>
  <c r="CJ71" i="261" s="1"/>
  <c r="CF71" i="260"/>
  <c r="CJ71" i="260" s="1"/>
  <c r="CF71" i="259"/>
  <c r="CJ71" i="259" s="1"/>
  <c r="CF71" i="258"/>
  <c r="CJ71" i="258" s="1"/>
  <c r="CF71" i="257"/>
  <c r="CJ71" i="257" s="1"/>
  <c r="CF71" i="265"/>
  <c r="CJ71" i="265" s="1"/>
  <c r="BZ79" i="302"/>
  <c r="BZ79" i="297"/>
  <c r="BZ79" i="294"/>
  <c r="BZ79" i="290"/>
  <c r="BZ79" i="286"/>
  <c r="BZ79" i="282"/>
  <c r="BZ79" i="278"/>
  <c r="BZ79" i="274"/>
  <c r="BZ79" i="270"/>
  <c r="BZ79" i="266"/>
  <c r="BZ79" i="262"/>
  <c r="BZ79" i="258"/>
  <c r="BZ79" i="303"/>
  <c r="BZ79" i="299"/>
  <c r="BZ79" i="295"/>
  <c r="BZ79" i="291"/>
  <c r="BZ79" i="287"/>
  <c r="BZ79" i="283"/>
  <c r="BZ79" i="279"/>
  <c r="BZ79" i="275"/>
  <c r="BZ79" i="271"/>
  <c r="BZ79" i="267"/>
  <c r="BZ79" i="263"/>
  <c r="BZ79" i="259"/>
  <c r="CF54" i="304"/>
  <c r="CJ54" i="304" s="1"/>
  <c r="CF54" i="303"/>
  <c r="CJ54" i="303" s="1"/>
  <c r="CF54" i="302"/>
  <c r="CJ54" i="302" s="1"/>
  <c r="CF54" i="301"/>
  <c r="CJ54" i="301" s="1"/>
  <c r="CF54" i="300"/>
  <c r="CJ54" i="300" s="1"/>
  <c r="CF54" i="299"/>
  <c r="CJ54" i="299" s="1"/>
  <c r="CF54" i="297"/>
  <c r="CJ54" i="297" s="1"/>
  <c r="CF54" i="296"/>
  <c r="CJ54" i="296" s="1"/>
  <c r="CF54" i="298"/>
  <c r="CJ54" i="298" s="1"/>
  <c r="CF54" i="295"/>
  <c r="CJ54" i="295" s="1"/>
  <c r="CF54" i="294"/>
  <c r="CJ54" i="294" s="1"/>
  <c r="CF54" i="293"/>
  <c r="CJ54" i="293" s="1"/>
  <c r="CF54" i="292"/>
  <c r="CJ54" i="292" s="1"/>
  <c r="CF54" i="291"/>
  <c r="CJ54" i="291" s="1"/>
  <c r="CF54" i="290"/>
  <c r="CJ54" i="290" s="1"/>
  <c r="CF54" i="289"/>
  <c r="CJ54" i="289" s="1"/>
  <c r="CF54" i="288"/>
  <c r="CJ54" i="288" s="1"/>
  <c r="CF54" i="287"/>
  <c r="CJ54" i="287" s="1"/>
  <c r="CF54" i="286"/>
  <c r="CJ54" i="286" s="1"/>
  <c r="CF54" i="285"/>
  <c r="CJ54" i="285" s="1"/>
  <c r="CF54" i="284"/>
  <c r="CJ54" i="284" s="1"/>
  <c r="CF54" i="283"/>
  <c r="CJ54" i="283" s="1"/>
  <c r="CF54" i="282"/>
  <c r="CJ54" i="282" s="1"/>
  <c r="CF54" i="281"/>
  <c r="CJ54" i="281" s="1"/>
  <c r="CF54" i="280"/>
  <c r="CJ54" i="280" s="1"/>
  <c r="CF54" i="279"/>
  <c r="CJ54" i="279" s="1"/>
  <c r="CF54" i="278"/>
  <c r="CJ54" i="278" s="1"/>
  <c r="CF54" i="277"/>
  <c r="CJ54" i="277" s="1"/>
  <c r="CF54" i="276"/>
  <c r="CJ54" i="276" s="1"/>
  <c r="CF54" i="275"/>
  <c r="CJ54" i="275" s="1"/>
  <c r="CF54" i="274"/>
  <c r="CJ54" i="274" s="1"/>
  <c r="CF54" i="273"/>
  <c r="CJ54" i="273" s="1"/>
  <c r="CF54" i="272"/>
  <c r="CJ54" i="272" s="1"/>
  <c r="CF54" i="271"/>
  <c r="CJ54" i="271" s="1"/>
  <c r="CF54" i="270"/>
  <c r="CJ54" i="270" s="1"/>
  <c r="CF54" i="269"/>
  <c r="CJ54" i="269" s="1"/>
  <c r="CF54" i="268"/>
  <c r="CJ54" i="268" s="1"/>
  <c r="CF54" i="267"/>
  <c r="CJ54" i="267" s="1"/>
  <c r="CF54" i="266"/>
  <c r="CJ54" i="266" s="1"/>
  <c r="CF54" i="250"/>
  <c r="CJ54" i="250" s="1"/>
  <c r="CF54" i="264"/>
  <c r="CJ54" i="264" s="1"/>
  <c r="CF54" i="263"/>
  <c r="CJ54" i="263" s="1"/>
  <c r="CF54" i="262"/>
  <c r="CJ54" i="262" s="1"/>
  <c r="CF54" i="261"/>
  <c r="CJ54" i="261" s="1"/>
  <c r="CF54" i="260"/>
  <c r="CJ54" i="260" s="1"/>
  <c r="CF54" i="259"/>
  <c r="CJ54" i="259" s="1"/>
  <c r="CF54" i="258"/>
  <c r="CJ54" i="258" s="1"/>
  <c r="CF54" i="257"/>
  <c r="CJ54" i="257" s="1"/>
  <c r="CF54" i="265"/>
  <c r="CJ54" i="265" s="1"/>
  <c r="BZ79" i="304"/>
  <c r="BZ79" i="300"/>
  <c r="BX92" i="300" s="1"/>
  <c r="BZ79" i="298"/>
  <c r="BZ79" i="292"/>
  <c r="BX92" i="292" s="1"/>
  <c r="BZ79" i="288"/>
  <c r="BZ79" i="284"/>
  <c r="BZ79" i="280"/>
  <c r="BZ79" i="276"/>
  <c r="BZ79" i="272"/>
  <c r="BZ79" i="268"/>
  <c r="BZ79" i="264"/>
  <c r="BZ79" i="260"/>
  <c r="BX92" i="260" s="1"/>
  <c r="BZ79" i="265"/>
  <c r="BZ79" i="301"/>
  <c r="BX92" i="301" s="1"/>
  <c r="BZ79" i="296"/>
  <c r="BZ79" i="293"/>
  <c r="BX92" i="293" s="1"/>
  <c r="BZ79" i="289"/>
  <c r="BZ79" i="285"/>
  <c r="BZ79" i="281"/>
  <c r="BX92" i="281" s="1"/>
  <c r="BZ79" i="277"/>
  <c r="BZ79" i="273"/>
  <c r="BX92" i="273" s="1"/>
  <c r="BZ79" i="269"/>
  <c r="BZ79" i="250"/>
  <c r="BZ79" i="261"/>
  <c r="BX92" i="261" s="1"/>
  <c r="BZ79" i="257"/>
  <c r="CF54" i="66"/>
  <c r="CJ54" i="66" s="1"/>
  <c r="CF71" i="66"/>
  <c r="CJ71" i="66" s="1"/>
  <c r="BZ79" i="66"/>
  <c r="CK59" i="66"/>
  <c r="CO59" i="66" s="1"/>
  <c r="CK24" i="66"/>
  <c r="CE79" i="66"/>
  <c r="CQ59" i="304" l="1"/>
  <c r="CS54" i="304" s="1"/>
  <c r="CS79" i="304" s="1"/>
  <c r="CQ59" i="250"/>
  <c r="CS54" i="250" s="1"/>
  <c r="CS79" i="250" s="1"/>
  <c r="CQ59" i="257"/>
  <c r="CS54" i="257" s="1"/>
  <c r="CS79" i="257" s="1"/>
  <c r="CQ59" i="273"/>
  <c r="CS54" i="273" s="1"/>
  <c r="CS79" i="273" s="1"/>
  <c r="CQ59" i="261"/>
  <c r="CS54" i="261" s="1"/>
  <c r="CS79" i="261" s="1"/>
  <c r="CQ59" i="269"/>
  <c r="CS54" i="269" s="1"/>
  <c r="CS79" i="269" s="1"/>
  <c r="CQ59" i="281"/>
  <c r="CS54" i="281" s="1"/>
  <c r="CS79" i="281" s="1"/>
  <c r="CQ59" i="277"/>
  <c r="CS54" i="277" s="1"/>
  <c r="CS79" i="277" s="1"/>
  <c r="CQ59" i="289"/>
  <c r="CS54" i="289" s="1"/>
  <c r="CS79" i="289" s="1"/>
  <c r="CQ59" i="66"/>
  <c r="CO79" i="258"/>
  <c r="CO79" i="262"/>
  <c r="CO79" i="266"/>
  <c r="CO79" i="270"/>
  <c r="CO79" i="274"/>
  <c r="CO79" i="278"/>
  <c r="CO79" i="282"/>
  <c r="CO79" i="286"/>
  <c r="CO79" i="290"/>
  <c r="CO79" i="294"/>
  <c r="CO79" i="299"/>
  <c r="CO79" i="302"/>
  <c r="CQ59" i="259"/>
  <c r="CS54" i="259" s="1"/>
  <c r="CS79" i="259" s="1"/>
  <c r="CQ59" i="263"/>
  <c r="CS54" i="263" s="1"/>
  <c r="CS79" i="263" s="1"/>
  <c r="BX89" i="263" s="1"/>
  <c r="BX92" i="263" s="1"/>
  <c r="CQ59" i="267"/>
  <c r="CS54" i="267" s="1"/>
  <c r="CS79" i="267" s="1"/>
  <c r="CQ59" i="271"/>
  <c r="CS54" i="271" s="1"/>
  <c r="CS79" i="271" s="1"/>
  <c r="CQ59" i="275"/>
  <c r="CS54" i="275" s="1"/>
  <c r="CS79" i="275" s="1"/>
  <c r="CQ59" i="279"/>
  <c r="CS54" i="279" s="1"/>
  <c r="CS79" i="279" s="1"/>
  <c r="CQ59" i="285"/>
  <c r="CS54" i="285" s="1"/>
  <c r="CS79" i="285" s="1"/>
  <c r="CQ59" i="293"/>
  <c r="CS54" i="293" s="1"/>
  <c r="CS79" i="293" s="1"/>
  <c r="CQ59" i="298"/>
  <c r="CS54" i="298" s="1"/>
  <c r="CS79" i="298" s="1"/>
  <c r="CQ59" i="265"/>
  <c r="CS54" i="265" s="1"/>
  <c r="CS79" i="265" s="1"/>
  <c r="CQ59" i="258"/>
  <c r="CS54" i="258" s="1"/>
  <c r="CS79" i="258" s="1"/>
  <c r="CQ59" i="260"/>
  <c r="CS54" i="260" s="1"/>
  <c r="CS79" i="260" s="1"/>
  <c r="CQ59" i="262"/>
  <c r="CS54" i="262" s="1"/>
  <c r="CS79" i="262" s="1"/>
  <c r="CQ59" i="264"/>
  <c r="CS54" i="264" s="1"/>
  <c r="CS79" i="264" s="1"/>
  <c r="CQ59" i="266"/>
  <c r="CS54" i="266" s="1"/>
  <c r="CS79" i="266" s="1"/>
  <c r="CQ59" i="268"/>
  <c r="CS54" i="268" s="1"/>
  <c r="CS79" i="268" s="1"/>
  <c r="CQ59" i="270"/>
  <c r="CS54" i="270" s="1"/>
  <c r="CS79" i="270" s="1"/>
  <c r="CQ59" i="272"/>
  <c r="CS54" i="272" s="1"/>
  <c r="CS79" i="272" s="1"/>
  <c r="BX89" i="272" s="1"/>
  <c r="BX92" i="272" s="1"/>
  <c r="CQ59" i="274"/>
  <c r="CS54" i="274" s="1"/>
  <c r="CS79" i="274" s="1"/>
  <c r="CQ59" i="276"/>
  <c r="CS54" i="276" s="1"/>
  <c r="CS79" i="276" s="1"/>
  <c r="CQ59" i="278"/>
  <c r="CS54" i="278" s="1"/>
  <c r="CS79" i="278" s="1"/>
  <c r="CQ59" i="280"/>
  <c r="CS54" i="280" s="1"/>
  <c r="CS79" i="280" s="1"/>
  <c r="CQ59" i="283"/>
  <c r="CS54" i="283" s="1"/>
  <c r="CS79" i="283" s="1"/>
  <c r="CQ59" i="287"/>
  <c r="CS54" i="287" s="1"/>
  <c r="CS79" i="287" s="1"/>
  <c r="BX89" i="287" s="1"/>
  <c r="BX92" i="287" s="1"/>
  <c r="CQ59" i="291"/>
  <c r="CS54" i="291" s="1"/>
  <c r="CS79" i="291" s="1"/>
  <c r="CQ59" i="295"/>
  <c r="CS54" i="295" s="1"/>
  <c r="CS79" i="295" s="1"/>
  <c r="CQ59" i="300"/>
  <c r="CS54" i="300" s="1"/>
  <c r="CS79" i="300" s="1"/>
  <c r="CQ59" i="282"/>
  <c r="CS54" i="282" s="1"/>
  <c r="CS79" i="282" s="1"/>
  <c r="BX89" i="282" s="1"/>
  <c r="BX92" i="282" s="1"/>
  <c r="D34" i="30" s="1"/>
  <c r="F34" i="30" s="1"/>
  <c r="CQ59" i="284"/>
  <c r="CS54" i="284" s="1"/>
  <c r="CS79" i="284" s="1"/>
  <c r="CQ59" i="286"/>
  <c r="CS54" i="286" s="1"/>
  <c r="CS79" i="286" s="1"/>
  <c r="CQ59" i="288"/>
  <c r="CS54" i="288" s="1"/>
  <c r="CS79" i="288" s="1"/>
  <c r="CQ59" i="290"/>
  <c r="CS54" i="290" s="1"/>
  <c r="CS79" i="290" s="1"/>
  <c r="CQ59" i="292"/>
  <c r="CS54" i="292" s="1"/>
  <c r="CS79" i="292" s="1"/>
  <c r="CQ59" i="294"/>
  <c r="CS54" i="294" s="1"/>
  <c r="CS79" i="294" s="1"/>
  <c r="CQ59" i="296"/>
  <c r="CS54" i="296" s="1"/>
  <c r="CS79" i="296" s="1"/>
  <c r="CQ59" i="299"/>
  <c r="CS54" i="299" s="1"/>
  <c r="CS79" i="299" s="1"/>
  <c r="CQ59" i="297"/>
  <c r="CS54" i="297" s="1"/>
  <c r="CS79" i="297" s="1"/>
  <c r="CQ59" i="302"/>
  <c r="CS54" i="302" s="1"/>
  <c r="CS79" i="302" s="1"/>
  <c r="CQ59" i="301"/>
  <c r="CS54" i="301" s="1"/>
  <c r="CS79" i="301" s="1"/>
  <c r="CJ79" i="261"/>
  <c r="CJ79" i="263"/>
  <c r="CJ79" i="250"/>
  <c r="BX89" i="250" s="1"/>
  <c r="BX92" i="250" s="1"/>
  <c r="BY4" i="250" s="1"/>
  <c r="CJ79" i="267"/>
  <c r="CJ79" i="269"/>
  <c r="BX89" i="269" s="1"/>
  <c r="BX92" i="269" s="1"/>
  <c r="CJ79" i="273"/>
  <c r="CJ79" i="275"/>
  <c r="BX89" i="275" s="1"/>
  <c r="BX92" i="275" s="1"/>
  <c r="CJ79" i="277"/>
  <c r="BX89" i="277" s="1"/>
  <c r="BX92" i="277" s="1"/>
  <c r="CJ79" i="281"/>
  <c r="CJ79" i="283"/>
  <c r="CJ79" i="285"/>
  <c r="BX89" i="285" s="1"/>
  <c r="BX92" i="285" s="1"/>
  <c r="CJ79" i="287"/>
  <c r="CJ79" i="289"/>
  <c r="BX89" i="289" s="1"/>
  <c r="BX92" i="289" s="1"/>
  <c r="CJ79" i="291"/>
  <c r="CJ79" i="293"/>
  <c r="CJ79" i="295"/>
  <c r="CJ79" i="296"/>
  <c r="CJ79" i="299"/>
  <c r="CJ79" i="301"/>
  <c r="CJ79" i="257"/>
  <c r="BX89" i="257" s="1"/>
  <c r="BX92" i="257" s="1"/>
  <c r="CJ79" i="265"/>
  <c r="CJ79" i="262"/>
  <c r="CJ79" i="264"/>
  <c r="BX89" i="264" s="1"/>
  <c r="BX92" i="264" s="1"/>
  <c r="CJ79" i="266"/>
  <c r="CJ79" i="270"/>
  <c r="CJ79" i="272"/>
  <c r="CJ79" i="274"/>
  <c r="CJ79" i="278"/>
  <c r="CJ79" i="280"/>
  <c r="CJ79" i="282"/>
  <c r="CJ79" i="284"/>
  <c r="CJ79" i="288"/>
  <c r="CJ79" i="290"/>
  <c r="CJ79" i="292"/>
  <c r="CJ79" i="294"/>
  <c r="BX89" i="294" s="1"/>
  <c r="BX92" i="294" s="1"/>
  <c r="CJ79" i="298"/>
  <c r="CJ79" i="297"/>
  <c r="CJ79" i="300"/>
  <c r="CJ79" i="302"/>
  <c r="CJ79" i="304"/>
  <c r="CJ79" i="271"/>
  <c r="CJ79" i="268"/>
  <c r="CJ79" i="286"/>
  <c r="BX89" i="286" s="1"/>
  <c r="BX92" i="286" s="1"/>
  <c r="CJ79" i="258"/>
  <c r="CJ79" i="279"/>
  <c r="BX89" i="279" s="1"/>
  <c r="BX92" i="279" s="1"/>
  <c r="CJ79" i="260"/>
  <c r="CJ79" i="259"/>
  <c r="BX89" i="259" s="1"/>
  <c r="BX92" i="259" s="1"/>
  <c r="CJ79" i="276"/>
  <c r="CJ79" i="303"/>
  <c r="BX89" i="280"/>
  <c r="BX92" i="280" s="1"/>
  <c r="D32" i="30" s="1"/>
  <c r="F32" i="30" s="1"/>
  <c r="BX92" i="288"/>
  <c r="BX89" i="298"/>
  <c r="BX92" i="298" s="1"/>
  <c r="BX92" i="304"/>
  <c r="BX89" i="265"/>
  <c r="BX92" i="265" s="1"/>
  <c r="D8" i="30" s="1"/>
  <c r="F8" i="30" s="1"/>
  <c r="BX89" i="271"/>
  <c r="BX92" i="271" s="1"/>
  <c r="BX92" i="295"/>
  <c r="BX92" i="303"/>
  <c r="BX92" i="262"/>
  <c r="BX92" i="302"/>
  <c r="BX89" i="267"/>
  <c r="BX92" i="267" s="1"/>
  <c r="BX92" i="283"/>
  <c r="BX92" i="291"/>
  <c r="BY4" i="291" s="1"/>
  <c r="BX92" i="299"/>
  <c r="BX89" i="266"/>
  <c r="BX92" i="266" s="1"/>
  <c r="BX92" i="290"/>
  <c r="D12" i="30"/>
  <c r="F12" i="30" s="1"/>
  <c r="D45" i="30"/>
  <c r="F45" i="30" s="1"/>
  <c r="CQ23" i="66"/>
  <c r="CJ79" i="66"/>
  <c r="CO79" i="66"/>
  <c r="BY4" i="293"/>
  <c r="BX89" i="270" l="1"/>
  <c r="BX92" i="270" s="1"/>
  <c r="D24" i="30"/>
  <c r="F24" i="30" s="1"/>
  <c r="BY4" i="272"/>
  <c r="CS54" i="66"/>
  <c r="CS79" i="66" s="1"/>
  <c r="BX89" i="66" s="1"/>
  <c r="BX92" i="66" s="1"/>
  <c r="D7" i="30" s="1"/>
  <c r="BX89" i="276"/>
  <c r="BX92" i="276" s="1"/>
  <c r="BX89" i="268"/>
  <c r="BX92" i="268" s="1"/>
  <c r="BY4" i="268" s="1"/>
  <c r="BX89" i="297"/>
  <c r="BX92" i="297" s="1"/>
  <c r="BX89" i="278"/>
  <c r="BX92" i="278" s="1"/>
  <c r="D30" i="30" s="1"/>
  <c r="F30" i="30" s="1"/>
  <c r="BX89" i="258"/>
  <c r="BX92" i="258" s="1"/>
  <c r="D10" i="30" s="1"/>
  <c r="F10" i="30" s="1"/>
  <c r="BX89" i="284"/>
  <c r="BX92" i="284" s="1"/>
  <c r="BY4" i="284" s="1"/>
  <c r="BX89" i="274"/>
  <c r="BX92" i="274" s="1"/>
  <c r="BY4" i="274" s="1"/>
  <c r="BX89" i="296"/>
  <c r="BX92" i="296" s="1"/>
  <c r="BY4" i="296" s="1"/>
  <c r="BY4" i="280"/>
  <c r="BY4" i="258"/>
  <c r="D26" i="30"/>
  <c r="F26" i="30" s="1"/>
  <c r="BY4" i="282"/>
  <c r="D41" i="30"/>
  <c r="F41" i="30" s="1"/>
  <c r="BY4" i="289"/>
  <c r="D43" i="30"/>
  <c r="F43" i="30" s="1"/>
  <c r="BY4" i="278"/>
  <c r="BY4" i="304"/>
  <c r="D56" i="30"/>
  <c r="F56" i="30" s="1"/>
  <c r="BY4" i="285"/>
  <c r="D37" i="30"/>
  <c r="F37" i="30" s="1"/>
  <c r="BY4" i="271"/>
  <c r="D23" i="30"/>
  <c r="F23" i="30" s="1"/>
  <c r="BY4" i="301"/>
  <c r="D53" i="30"/>
  <c r="F53" i="30" s="1"/>
  <c r="BY4" i="298"/>
  <c r="D50" i="30"/>
  <c r="F50" i="30" s="1"/>
  <c r="BY4" i="295"/>
  <c r="D47" i="30"/>
  <c r="F47" i="30" s="1"/>
  <c r="BY4" i="279"/>
  <c r="D31" i="30"/>
  <c r="F31" i="30" s="1"/>
  <c r="BY4" i="267"/>
  <c r="D19" i="30"/>
  <c r="F19" i="30" s="1"/>
  <c r="D11" i="30"/>
  <c r="BY4" i="259"/>
  <c r="BY4" i="300"/>
  <c r="D52" i="30"/>
  <c r="F52" i="30" s="1"/>
  <c r="BY4" i="297"/>
  <c r="D49" i="30"/>
  <c r="F49" i="30" s="1"/>
  <c r="BY4" i="287"/>
  <c r="D39" i="30"/>
  <c r="F39" i="30" s="1"/>
  <c r="BY4" i="281"/>
  <c r="D33" i="30"/>
  <c r="F33" i="30" s="1"/>
  <c r="BY4" i="275"/>
  <c r="D27" i="30"/>
  <c r="F27" i="30" s="1"/>
  <c r="D20" i="30"/>
  <c r="F20" i="30" s="1"/>
  <c r="D9" i="30"/>
  <c r="F9" i="30" s="1"/>
  <c r="BY4" i="257"/>
  <c r="BY4" i="302"/>
  <c r="D54" i="30"/>
  <c r="F54" i="30" s="1"/>
  <c r="BY4" i="290"/>
  <c r="D42" i="30"/>
  <c r="F42" i="30" s="1"/>
  <c r="BY4" i="283"/>
  <c r="D35" i="30"/>
  <c r="F35" i="30" s="1"/>
  <c r="BY4" i="277"/>
  <c r="D29" i="30"/>
  <c r="F29" i="30" s="1"/>
  <c r="BY4" i="270"/>
  <c r="D22" i="30"/>
  <c r="F22" i="30" s="1"/>
  <c r="BY4" i="263"/>
  <c r="D15" i="30"/>
  <c r="F15" i="30" s="1"/>
  <c r="BY4" i="262"/>
  <c r="D14" i="30"/>
  <c r="F14" i="30" s="1"/>
  <c r="D13" i="30"/>
  <c r="F13" i="30" s="1"/>
  <c r="BY4" i="261"/>
  <c r="BY4" i="260"/>
  <c r="BY4" i="265"/>
  <c r="D28" i="30"/>
  <c r="F28" i="30" s="1"/>
  <c r="BY4" i="276"/>
  <c r="D40" i="30"/>
  <c r="F40" i="30" s="1"/>
  <c r="BY4" i="288"/>
  <c r="D21" i="30"/>
  <c r="F21" i="30" s="1"/>
  <c r="BY4" i="269"/>
  <c r="D16" i="30"/>
  <c r="F16" i="30" s="1"/>
  <c r="BY4" i="264"/>
  <c r="BY4" i="266"/>
  <c r="D18" i="30"/>
  <c r="F18" i="30" s="1"/>
  <c r="D55" i="30"/>
  <c r="F55" i="30" s="1"/>
  <c r="BY4" i="303"/>
  <c r="D46" i="30"/>
  <c r="F46" i="30" s="1"/>
  <c r="BY4" i="294"/>
  <c r="D51" i="30"/>
  <c r="F51" i="30" s="1"/>
  <c r="BY4" i="299"/>
  <c r="D44" i="30"/>
  <c r="F44" i="30" s="1"/>
  <c r="BY4" i="292"/>
  <c r="D36" i="30"/>
  <c r="F36" i="30" s="1"/>
  <c r="D48" i="30"/>
  <c r="F48" i="30" s="1"/>
  <c r="D38" i="30"/>
  <c r="F38" i="30" s="1"/>
  <c r="BY4" i="286"/>
  <c r="D25" i="30"/>
  <c r="F25" i="30" s="1"/>
  <c r="BY4" i="273"/>
  <c r="D17" i="30"/>
  <c r="F17" i="30" s="1"/>
  <c r="F7" i="30" l="1"/>
  <c r="L6" i="30"/>
  <c r="L8" i="30" s="1"/>
  <c r="D7" i="145" s="1"/>
  <c r="F11" i="30"/>
  <c r="G11" i="30" s="1"/>
  <c r="M6" i="30"/>
  <c r="M8" i="30" s="1"/>
  <c r="D6" i="145" s="1"/>
  <c r="G47" i="30"/>
  <c r="BY4" i="66"/>
  <c r="G48" i="30"/>
  <c r="G45" i="30" l="1"/>
  <c r="G37" i="30"/>
  <c r="G12" i="30"/>
  <c r="G53" i="30"/>
  <c r="G55" i="30"/>
  <c r="G35" i="30"/>
  <c r="G16" i="30"/>
  <c r="G56" i="30"/>
  <c r="G26" i="30"/>
  <c r="G24" i="30"/>
  <c r="G23" i="30"/>
  <c r="G33" i="30"/>
  <c r="G44" i="30"/>
  <c r="G10" i="30"/>
  <c r="G43" i="30"/>
  <c r="G52" i="30"/>
  <c r="G9" i="30"/>
  <c r="G15" i="30"/>
  <c r="G50" i="30"/>
  <c r="G31" i="30"/>
  <c r="G17" i="30"/>
  <c r="G18" i="30"/>
  <c r="G46" i="30"/>
  <c r="G36" i="30"/>
  <c r="G27" i="30"/>
  <c r="G39" i="30"/>
  <c r="G13" i="30"/>
  <c r="G40" i="30"/>
  <c r="G19" i="30"/>
  <c r="G32" i="30"/>
  <c r="G22" i="30"/>
  <c r="G49" i="30"/>
  <c r="G34" i="30"/>
  <c r="G30" i="30"/>
  <c r="G51" i="30"/>
  <c r="G14" i="30"/>
  <c r="G20" i="30"/>
  <c r="G28" i="30"/>
  <c r="G54" i="30"/>
  <c r="G8" i="30"/>
  <c r="G42" i="30"/>
  <c r="G41" i="30"/>
  <c r="G29" i="30"/>
  <c r="G21" i="30"/>
  <c r="G25" i="30"/>
  <c r="G38" i="30"/>
  <c r="G7" i="30"/>
  <c r="H56" i="30" l="1"/>
  <c r="A59" i="145" s="1"/>
  <c r="H53" i="30"/>
  <c r="A56" i="145" s="1"/>
  <c r="H52" i="30"/>
  <c r="A55" i="145" s="1"/>
  <c r="H30" i="30"/>
  <c r="J30" i="30" s="1"/>
  <c r="D33" i="145" s="1"/>
  <c r="H35" i="30"/>
  <c r="J35" i="30" s="1"/>
  <c r="D38" i="145" s="1"/>
  <c r="H40" i="30"/>
  <c r="A43" i="145" s="1"/>
  <c r="H34" i="30"/>
  <c r="A37" i="145" s="1"/>
  <c r="H54" i="30"/>
  <c r="A57" i="145" s="1"/>
  <c r="B57" i="145" s="1"/>
  <c r="H9" i="30"/>
  <c r="A12" i="145" s="1"/>
  <c r="H14" i="30"/>
  <c r="J14" i="30" s="1"/>
  <c r="D17" i="145" s="1"/>
  <c r="H13" i="30"/>
  <c r="I13" i="30" s="1"/>
  <c r="C16" i="145" s="1"/>
  <c r="H47" i="30"/>
  <c r="A50" i="145" s="1"/>
  <c r="H17" i="30"/>
  <c r="J17" i="30" s="1"/>
  <c r="D20" i="145" s="1"/>
  <c r="H46" i="30"/>
  <c r="A49" i="145" s="1"/>
  <c r="B50" i="145" s="1"/>
  <c r="H20" i="30"/>
  <c r="I20" i="30" s="1"/>
  <c r="C23" i="145" s="1"/>
  <c r="H44" i="30"/>
  <c r="A47" i="145" s="1"/>
  <c r="H7" i="30"/>
  <c r="A10" i="145" s="1"/>
  <c r="B10" i="145" s="1"/>
  <c r="H49" i="30"/>
  <c r="A52" i="145" s="1"/>
  <c r="H18" i="30"/>
  <c r="A21" i="145" s="1"/>
  <c r="H27" i="30"/>
  <c r="I27" i="30" s="1"/>
  <c r="C30" i="145" s="1"/>
  <c r="H25" i="30"/>
  <c r="I25" i="30" s="1"/>
  <c r="C28" i="145" s="1"/>
  <c r="H11" i="30"/>
  <c r="I11" i="30" s="1"/>
  <c r="C14" i="145" s="1"/>
  <c r="H10" i="30"/>
  <c r="I10" i="30" s="1"/>
  <c r="C13" i="145" s="1"/>
  <c r="H37" i="30"/>
  <c r="I37" i="30" s="1"/>
  <c r="C40" i="145" s="1"/>
  <c r="H12" i="30"/>
  <c r="J12" i="30" s="1"/>
  <c r="D15" i="145" s="1"/>
  <c r="H22" i="30"/>
  <c r="J22" i="30" s="1"/>
  <c r="D25" i="145" s="1"/>
  <c r="H21" i="30"/>
  <c r="A24" i="145" s="1"/>
  <c r="H32" i="30"/>
  <c r="J32" i="30" s="1"/>
  <c r="D35" i="145" s="1"/>
  <c r="H23" i="30"/>
  <c r="J23" i="30" s="1"/>
  <c r="D26" i="145" s="1"/>
  <c r="H8" i="30"/>
  <c r="J8" i="30" s="1"/>
  <c r="D11" i="145" s="1"/>
  <c r="H51" i="30"/>
  <c r="A54" i="145" s="1"/>
  <c r="H36" i="30"/>
  <c r="A39" i="145" s="1"/>
  <c r="H38" i="30"/>
  <c r="A41" i="145" s="1"/>
  <c r="H19" i="30"/>
  <c r="I19" i="30" s="1"/>
  <c r="C22" i="145" s="1"/>
  <c r="H50" i="30"/>
  <c r="I50" i="30" s="1"/>
  <c r="C53" i="145" s="1"/>
  <c r="H26" i="30"/>
  <c r="A29" i="145" s="1"/>
  <c r="H42" i="30"/>
  <c r="A45" i="145" s="1"/>
  <c r="H45" i="30"/>
  <c r="A48" i="145" s="1"/>
  <c r="B49" i="145" s="1"/>
  <c r="H55" i="30"/>
  <c r="J55" i="30" s="1"/>
  <c r="D58" i="145" s="1"/>
  <c r="H31" i="30"/>
  <c r="I31" i="30" s="1"/>
  <c r="C34" i="145" s="1"/>
  <c r="H29" i="30"/>
  <c r="A32" i="145" s="1"/>
  <c r="H33" i="30"/>
  <c r="I33" i="30" s="1"/>
  <c r="C36" i="145" s="1"/>
  <c r="H41" i="30"/>
  <c r="I41" i="30" s="1"/>
  <c r="C44" i="145" s="1"/>
  <c r="H16" i="30"/>
  <c r="I16" i="30" s="1"/>
  <c r="C19" i="145" s="1"/>
  <c r="H48" i="30"/>
  <c r="J48" i="30" s="1"/>
  <c r="D51" i="145" s="1"/>
  <c r="H15" i="30"/>
  <c r="I15" i="30" s="1"/>
  <c r="C18" i="145" s="1"/>
  <c r="H43" i="30"/>
  <c r="J43" i="30" s="1"/>
  <c r="D46" i="145" s="1"/>
  <c r="H39" i="30"/>
  <c r="A42" i="145" s="1"/>
  <c r="H24" i="30"/>
  <c r="J24" i="30" s="1"/>
  <c r="D27" i="145" s="1"/>
  <c r="H28" i="30"/>
  <c r="J28" i="30" s="1"/>
  <c r="D31" i="145" s="1"/>
  <c r="I38" i="30"/>
  <c r="C41" i="145" s="1"/>
  <c r="B43" i="145"/>
  <c r="J56" i="30"/>
  <c r="D59" i="145" s="1"/>
  <c r="I56" i="30"/>
  <c r="C59" i="145" s="1"/>
  <c r="I47" i="30"/>
  <c r="C50" i="145" s="1"/>
  <c r="I35" i="30"/>
  <c r="C38" i="145" s="1"/>
  <c r="I30" i="30" l="1"/>
  <c r="C33" i="145" s="1"/>
  <c r="A30" i="145"/>
  <c r="B30" i="145" s="1"/>
  <c r="J53" i="30"/>
  <c r="D56" i="145" s="1"/>
  <c r="J40" i="30"/>
  <c r="D43" i="145" s="1"/>
  <c r="I26" i="30"/>
  <c r="C29" i="145" s="1"/>
  <c r="J45" i="30"/>
  <c r="D48" i="145" s="1"/>
  <c r="I49" i="30"/>
  <c r="C52" i="145" s="1"/>
  <c r="I8" i="30"/>
  <c r="C11" i="145" s="1"/>
  <c r="J27" i="30"/>
  <c r="D30" i="145" s="1"/>
  <c r="A14" i="145"/>
  <c r="I40" i="30"/>
  <c r="C43" i="145" s="1"/>
  <c r="I12" i="30"/>
  <c r="C15" i="145" s="1"/>
  <c r="I52" i="30"/>
  <c r="C55" i="145" s="1"/>
  <c r="I53" i="30"/>
  <c r="C56" i="145" s="1"/>
  <c r="I54" i="30"/>
  <c r="C57" i="145" s="1"/>
  <c r="I44" i="30"/>
  <c r="C47" i="145" s="1"/>
  <c r="A11" i="145"/>
  <c r="B11" i="145" s="1"/>
  <c r="J36" i="30"/>
  <c r="D39" i="145" s="1"/>
  <c r="J37" i="30"/>
  <c r="D40" i="145" s="1"/>
  <c r="A40" i="145"/>
  <c r="B40" i="145" s="1"/>
  <c r="J31" i="30"/>
  <c r="D34" i="145" s="1"/>
  <c r="A33" i="145"/>
  <c r="B33" i="145" s="1"/>
  <c r="A34" i="145"/>
  <c r="J54" i="30"/>
  <c r="D57" i="145" s="1"/>
  <c r="I39" i="30"/>
  <c r="J34" i="30"/>
  <c r="D37" i="145" s="1"/>
  <c r="A20" i="145"/>
  <c r="B21" i="145" s="1"/>
  <c r="A38" i="145"/>
  <c r="B39" i="145" s="1"/>
  <c r="B12" i="145"/>
  <c r="J52" i="30"/>
  <c r="D55" i="145" s="1"/>
  <c r="A16" i="145"/>
  <c r="J7" i="30"/>
  <c r="D10" i="145" s="1"/>
  <c r="I17" i="30"/>
  <c r="C20" i="145" s="1"/>
  <c r="A13" i="145"/>
  <c r="B13" i="145" s="1"/>
  <c r="J38" i="30"/>
  <c r="D41" i="145" s="1"/>
  <c r="J50" i="30"/>
  <c r="D53" i="145" s="1"/>
  <c r="J25" i="30"/>
  <c r="D28" i="145" s="1"/>
  <c r="J9" i="30"/>
  <c r="D12" i="145" s="1"/>
  <c r="A28" i="145"/>
  <c r="I55" i="30"/>
  <c r="C58" i="145" s="1"/>
  <c r="I42" i="30"/>
  <c r="C45" i="145" s="1"/>
  <c r="A51" i="145"/>
  <c r="B52" i="145" s="1"/>
  <c r="A53" i="145"/>
  <c r="B54" i="145" s="1"/>
  <c r="I43" i="30"/>
  <c r="C46" i="145" s="1"/>
  <c r="A58" i="145"/>
  <c r="B59" i="145" s="1"/>
  <c r="B56" i="145"/>
  <c r="J39" i="30"/>
  <c r="J15" i="30"/>
  <c r="D18" i="145" s="1"/>
  <c r="I28" i="30"/>
  <c r="C31" i="145" s="1"/>
  <c r="I7" i="30"/>
  <c r="C10" i="145" s="1"/>
  <c r="I9" i="30"/>
  <c r="C12" i="145" s="1"/>
  <c r="I34" i="30"/>
  <c r="C37" i="145" s="1"/>
  <c r="I21" i="30"/>
  <c r="C24" i="145" s="1"/>
  <c r="J21" i="30"/>
  <c r="D24" i="145" s="1"/>
  <c r="A23" i="145"/>
  <c r="B24" i="145" s="1"/>
  <c r="J20" i="30"/>
  <c r="D23" i="145" s="1"/>
  <c r="A26" i="145"/>
  <c r="J51" i="30"/>
  <c r="D54" i="145" s="1"/>
  <c r="J42" i="30"/>
  <c r="D45" i="145" s="1"/>
  <c r="A27" i="145"/>
  <c r="J10" i="30"/>
  <c r="D13" i="145" s="1"/>
  <c r="J13" i="30"/>
  <c r="D16" i="145" s="1"/>
  <c r="I51" i="30"/>
  <c r="C54" i="145" s="1"/>
  <c r="A15" i="145"/>
  <c r="B15" i="145" s="1"/>
  <c r="I24" i="30"/>
  <c r="C27" i="145" s="1"/>
  <c r="A46" i="145"/>
  <c r="B47" i="145" s="1"/>
  <c r="A44" i="145"/>
  <c r="B45" i="145" s="1"/>
  <c r="I46" i="30"/>
  <c r="C49" i="145" s="1"/>
  <c r="J46" i="30"/>
  <c r="D49" i="145" s="1"/>
  <c r="J49" i="30"/>
  <c r="D52" i="145" s="1"/>
  <c r="I14" i="30"/>
  <c r="C17" i="145" s="1"/>
  <c r="I32" i="30"/>
  <c r="C35" i="145" s="1"/>
  <c r="I45" i="30"/>
  <c r="C48" i="145" s="1"/>
  <c r="J47" i="30"/>
  <c r="D50" i="145" s="1"/>
  <c r="A22" i="145"/>
  <c r="B22" i="145" s="1"/>
  <c r="J19" i="30"/>
  <c r="D22" i="145" s="1"/>
  <c r="A25" i="145"/>
  <c r="B25" i="145" s="1"/>
  <c r="A17" i="145"/>
  <c r="A35" i="145"/>
  <c r="B35" i="145" s="1"/>
  <c r="A19" i="145"/>
  <c r="A36" i="145"/>
  <c r="B37" i="145" s="1"/>
  <c r="I36" i="30"/>
  <c r="C39" i="145" s="1"/>
  <c r="J26" i="30"/>
  <c r="D29" i="145" s="1"/>
  <c r="J11" i="30"/>
  <c r="D14" i="145" s="1"/>
  <c r="J44" i="30"/>
  <c r="D47" i="145" s="1"/>
  <c r="I22" i="30"/>
  <c r="C25" i="145" s="1"/>
  <c r="J33" i="30"/>
  <c r="D36" i="145" s="1"/>
  <c r="J16" i="30"/>
  <c r="D19" i="145" s="1"/>
  <c r="A31" i="145"/>
  <c r="B32" i="145" s="1"/>
  <c r="A18" i="145"/>
  <c r="J18" i="30"/>
  <c r="D21" i="145" s="1"/>
  <c r="I18" i="30"/>
  <c r="C21" i="145" s="1"/>
  <c r="I48" i="30"/>
  <c r="C51" i="145" s="1"/>
  <c r="I23" i="30"/>
  <c r="C26" i="145" s="1"/>
  <c r="J29" i="30"/>
  <c r="D32" i="145" s="1"/>
  <c r="I29" i="30"/>
  <c r="C32" i="145" s="1"/>
  <c r="J41" i="30"/>
  <c r="D44" i="145" s="1"/>
  <c r="B38" i="145"/>
  <c r="B55" i="145"/>
  <c r="B48" i="145"/>
  <c r="B29" i="145"/>
  <c r="B46" i="145" l="1"/>
  <c r="B58" i="145"/>
  <c r="B28" i="145"/>
  <c r="B53" i="145"/>
  <c r="B20" i="145"/>
  <c r="B17" i="145"/>
  <c r="B27" i="145"/>
  <c r="B16" i="145"/>
  <c r="B19" i="145"/>
  <c r="B41" i="145"/>
  <c r="B34" i="145"/>
  <c r="B18" i="145"/>
  <c r="B14" i="145"/>
  <c r="B51" i="145"/>
  <c r="B44" i="145"/>
  <c r="B31" i="145"/>
  <c r="B36" i="145"/>
  <c r="B26" i="145"/>
  <c r="B23" i="145"/>
</calcChain>
</file>

<file path=xl/sharedStrings.xml><?xml version="1.0" encoding="utf-8"?>
<sst xmlns="http://schemas.openxmlformats.org/spreadsheetml/2006/main" count="20323" uniqueCount="414">
  <si>
    <t>a</t>
  </si>
  <si>
    <t>b</t>
  </si>
  <si>
    <t>c</t>
  </si>
  <si>
    <t>d</t>
  </si>
  <si>
    <t>Punkte</t>
  </si>
  <si>
    <t>Tore</t>
  </si>
  <si>
    <t>Tore +</t>
  </si>
  <si>
    <t>Tore -</t>
  </si>
  <si>
    <t>Total</t>
  </si>
  <si>
    <t>Hilfswerte</t>
  </si>
  <si>
    <t>Tabelle</t>
  </si>
  <si>
    <t>Deutschland</t>
  </si>
  <si>
    <t>:</t>
  </si>
  <si>
    <t>Portugal</t>
  </si>
  <si>
    <t>Italien</t>
  </si>
  <si>
    <t>Frankreich</t>
  </si>
  <si>
    <t>Schweiz</t>
  </si>
  <si>
    <t>Spanien</t>
  </si>
  <si>
    <t>1 A</t>
  </si>
  <si>
    <t>2 A</t>
  </si>
  <si>
    <t>1 B</t>
  </si>
  <si>
    <t>2 B</t>
  </si>
  <si>
    <t>1 C</t>
  </si>
  <si>
    <t>2 C</t>
  </si>
  <si>
    <t>1 D</t>
  </si>
  <si>
    <t>2 D</t>
  </si>
  <si>
    <t>Penaltys</t>
  </si>
  <si>
    <t>Viertelfinale</t>
  </si>
  <si>
    <t>Halbfinale</t>
  </si>
  <si>
    <t>Finale</t>
  </si>
  <si>
    <t>punkt- und torgleich:</t>
  </si>
  <si>
    <t>der Direktbegegnungen</t>
  </si>
  <si>
    <r>
      <t>Rang</t>
    </r>
    <r>
      <rPr>
        <b/>
        <sz val="10"/>
        <rFont val="Arial"/>
        <family val="2"/>
      </rPr>
      <t xml:space="preserve"> ohne</t>
    </r>
    <r>
      <rPr>
        <sz val="10"/>
        <rFont val="Arial"/>
        <family val="2"/>
      </rPr>
      <t xml:space="preserve"> Wertung</t>
    </r>
  </si>
  <si>
    <r>
      <t>Rang</t>
    </r>
    <r>
      <rPr>
        <b/>
        <sz val="10"/>
        <rFont val="Arial"/>
        <family val="2"/>
      </rPr>
      <t xml:space="preserve"> mit</t>
    </r>
    <r>
      <rPr>
        <sz val="10"/>
        <rFont val="Arial"/>
        <family val="2"/>
      </rPr>
      <t xml:space="preserve"> Wertung</t>
    </r>
  </si>
  <si>
    <t>direktbegegnungsgleich:</t>
  </si>
  <si>
    <t>Hilfswert "Gewichtung Direktbegegnung"</t>
  </si>
  <si>
    <t>für Tippspiel</t>
  </si>
  <si>
    <t>RESULTATE VORRUNDE</t>
  </si>
  <si>
    <t>RESULTATE FINALRUNDE</t>
  </si>
  <si>
    <t>Punkte für Vorunde</t>
  </si>
  <si>
    <t>Punkte für richtige Vorhersage Sieg/Unentschieden/Niederlage</t>
  </si>
  <si>
    <t>Zusatzpunkte für richtiges Resultat</t>
  </si>
  <si>
    <t>Punkte für Finalrunde</t>
  </si>
  <si>
    <t>Punkte Vorrunde</t>
  </si>
  <si>
    <t>Punkte Finalrunde</t>
  </si>
  <si>
    <t>Sieg Team1</t>
  </si>
  <si>
    <t>Richtiges Resultat</t>
  </si>
  <si>
    <t>Name</t>
  </si>
  <si>
    <t>Nr.</t>
  </si>
  <si>
    <t>Generierte Tabelle</t>
  </si>
  <si>
    <t>Freitag, 11.06.2010 16:00</t>
  </si>
  <si>
    <t>Freitag, 11.06.2010 20:30</t>
  </si>
  <si>
    <t>Mittwoch, 16.06.2010 20:30</t>
  </si>
  <si>
    <t>Donnerstag, 17.06.2010 20:30</t>
  </si>
  <si>
    <t>Dienstag, 22.06.2010 16:00</t>
  </si>
  <si>
    <t>Gruppe A</t>
  </si>
  <si>
    <t>Gruppe B</t>
  </si>
  <si>
    <t>Samstag, 12.06.2010 13:30</t>
  </si>
  <si>
    <t>Samstag, 12.06.2010 16:00</t>
  </si>
  <si>
    <t>Donnerstag, 17.06.2010 13:30</t>
  </si>
  <si>
    <t>Donnerstag, 17.06.2010 16:00</t>
  </si>
  <si>
    <t>Dienstag, 22.06.2010 20:30</t>
  </si>
  <si>
    <t>Gruppe C</t>
  </si>
  <si>
    <t>Gruppe D</t>
  </si>
  <si>
    <t>England</t>
  </si>
  <si>
    <t>Samstag, 12.06.2010 20:30</t>
  </si>
  <si>
    <t>Sonntag, 13.06.2010 13:30</t>
  </si>
  <si>
    <t>Freitag, 18.06.2010 16:00</t>
  </si>
  <si>
    <t>Freitag, 18.06.2010 20:30</t>
  </si>
  <si>
    <t>Mittwoch, 23.06.2010 16:00</t>
  </si>
  <si>
    <t>Sonntag, 13.06.2010 16:00</t>
  </si>
  <si>
    <t>Sonntag, 13.06.2010 20:30</t>
  </si>
  <si>
    <t>Freitag, 18.06.2010 13:30</t>
  </si>
  <si>
    <t>Samstag, 19.06.2010 16:00</t>
  </si>
  <si>
    <t>Mittwoch, 23.06.2010 20:30</t>
  </si>
  <si>
    <t>Gruppe E</t>
  </si>
  <si>
    <t>Gruppe F</t>
  </si>
  <si>
    <t>Montag, 14.06.2010 13:30</t>
  </si>
  <si>
    <t>Montag, 14.06.2010 16:00</t>
  </si>
  <si>
    <t>Samstag, 19.06.2010 13:30</t>
  </si>
  <si>
    <t>Samstag, 19.06.2010 20:30</t>
  </si>
  <si>
    <t>Donnerstag, 24.06.2010 20:30</t>
  </si>
  <si>
    <t>Montag, 14.06.2010 20:30</t>
  </si>
  <si>
    <t>Dienstag, 15.06.2010 13:30</t>
  </si>
  <si>
    <t>Sonntag, 20.06.2010 16:00</t>
  </si>
  <si>
    <t>Sonntag, 20.06.2010 13:30</t>
  </si>
  <si>
    <t>Donnerstag, 24.06.2010 16:00</t>
  </si>
  <si>
    <t>Achtelfinale</t>
  </si>
  <si>
    <t>1 E</t>
  </si>
  <si>
    <t>2 F</t>
  </si>
  <si>
    <t>2A</t>
  </si>
  <si>
    <t>1 F</t>
  </si>
  <si>
    <t>2 E</t>
  </si>
  <si>
    <t>S 61</t>
  </si>
  <si>
    <t>S 62</t>
  </si>
  <si>
    <t>Unent Team1</t>
  </si>
  <si>
    <t>Niederl Team1</t>
  </si>
  <si>
    <t>Tore T1 richtig</t>
  </si>
  <si>
    <t>Tore T2 richtig</t>
  </si>
  <si>
    <t>Punkte aus den Gruppenspielen</t>
  </si>
  <si>
    <t>TIPPS VORRUNDE</t>
  </si>
  <si>
    <t>TIPPS FINALRUNDE</t>
  </si>
  <si>
    <t>Punkte aus Achtelfinale</t>
  </si>
  <si>
    <t>Punkte aus Viertelfinale</t>
  </si>
  <si>
    <t>Punkte für Finalisten</t>
  </si>
  <si>
    <t>Tipper:</t>
  </si>
  <si>
    <t>Punktestand aktuell:</t>
  </si>
  <si>
    <t>TOTAL Punkte</t>
  </si>
  <si>
    <t>Punkte für Halbfinale</t>
  </si>
  <si>
    <t>AUSWERTUNG</t>
  </si>
  <si>
    <t>Tipper 001</t>
  </si>
  <si>
    <t>Tipper 002</t>
  </si>
  <si>
    <t>Tipper 003</t>
  </si>
  <si>
    <t>Tipper 004</t>
  </si>
  <si>
    <t>Tipper 005</t>
  </si>
  <si>
    <t>Tipper 006</t>
  </si>
  <si>
    <t>Tipper 007</t>
  </si>
  <si>
    <t>Tipper 008</t>
  </si>
  <si>
    <t>Tipper 009</t>
  </si>
  <si>
    <t>Tipper 010</t>
  </si>
  <si>
    <t>Tipper 011</t>
  </si>
  <si>
    <t>Tipper 012</t>
  </si>
  <si>
    <t>Tipper 013</t>
  </si>
  <si>
    <t>Tipper 014</t>
  </si>
  <si>
    <t>Tipper 015</t>
  </si>
  <si>
    <t>Tipper 016</t>
  </si>
  <si>
    <t>Tipper 017</t>
  </si>
  <si>
    <t>Tipper 018</t>
  </si>
  <si>
    <t>Tipper 019</t>
  </si>
  <si>
    <t>Tipper 020</t>
  </si>
  <si>
    <t>Tipper 021</t>
  </si>
  <si>
    <t>Tipper 022</t>
  </si>
  <si>
    <t>Tipper 023</t>
  </si>
  <si>
    <t>Tipper 024</t>
  </si>
  <si>
    <t>Tipper 025</t>
  </si>
  <si>
    <t>Tipper 026</t>
  </si>
  <si>
    <t>Tipper 027</t>
  </si>
  <si>
    <t>Tipper 028</t>
  </si>
  <si>
    <t>Tipper 029</t>
  </si>
  <si>
    <t>Tipper 030</t>
  </si>
  <si>
    <t>Tipper 031</t>
  </si>
  <si>
    <t>Tipper 032</t>
  </si>
  <si>
    <t>Tipper 033</t>
  </si>
  <si>
    <t>Tipper 034</t>
  </si>
  <si>
    <t>Tipper 035</t>
  </si>
  <si>
    <t>Tipper 036</t>
  </si>
  <si>
    <t>Tipper 037</t>
  </si>
  <si>
    <t>Tipper 038</t>
  </si>
  <si>
    <t>Tipper 039</t>
  </si>
  <si>
    <t>Tipper 040</t>
  </si>
  <si>
    <t>aktueller
Zwischenstand</t>
  </si>
  <si>
    <t>vor Sortierung</t>
  </si>
  <si>
    <r>
      <t xml:space="preserve">Name
</t>
    </r>
    <r>
      <rPr>
        <sz val="9"/>
        <rFont val="Arial"/>
        <family val="2"/>
      </rPr>
      <t>(aus Tipperblatt)</t>
    </r>
  </si>
  <si>
    <t>&gt;Format &gt;Zellen &gt;Schutz und dann das Häkchen entfernt bei "Gesperrt" freigegeben.</t>
  </si>
  <si>
    <t>Tipper 041</t>
  </si>
  <si>
    <t>Tipper 042</t>
  </si>
  <si>
    <t>Tipper 043</t>
  </si>
  <si>
    <t>Tipper 044</t>
  </si>
  <si>
    <t>Tipper 045</t>
  </si>
  <si>
    <t>Tipper 046</t>
  </si>
  <si>
    <t>Tipper 047</t>
  </si>
  <si>
    <t>Michael</t>
  </si>
  <si>
    <t>Tipper 048</t>
  </si>
  <si>
    <t>Tipper 049</t>
  </si>
  <si>
    <t>Tipper 050</t>
  </si>
  <si>
    <t>Zusätzlichen Tipper einfügen</t>
  </si>
  <si>
    <t>Gleiches Vorgehen bei jedem weiteren Tipper</t>
  </si>
  <si>
    <t>Danach die Tabelle oben anpassen, indem Du die nicht benötigten Zeilen löschst.</t>
  </si>
  <si>
    <t>Datenübernahme aus Tipperblättern</t>
  </si>
  <si>
    <r>
      <t xml:space="preserve">Rang
</t>
    </r>
    <r>
      <rPr>
        <sz val="10"/>
        <rFont val="Arial"/>
        <family val="2"/>
      </rPr>
      <t>sortiert</t>
    </r>
  </si>
  <si>
    <r>
      <t xml:space="preserve">Rang
</t>
    </r>
    <r>
      <rPr>
        <sz val="10"/>
        <rFont val="Arial"/>
        <family val="2"/>
      </rPr>
      <t>unsortiert</t>
    </r>
  </si>
  <si>
    <r>
      <t xml:space="preserve">Name
</t>
    </r>
    <r>
      <rPr>
        <sz val="10"/>
        <rFont val="Arial"/>
        <family val="2"/>
      </rPr>
      <t>sortiert</t>
    </r>
  </si>
  <si>
    <r>
      <t xml:space="preserve">Punkte
</t>
    </r>
    <r>
      <rPr>
        <sz val="10"/>
        <rFont val="Arial"/>
        <family val="2"/>
      </rPr>
      <t>sortiert</t>
    </r>
  </si>
  <si>
    <t>Rangliste ergänzen / verkleinern</t>
  </si>
  <si>
    <t>Tipper löschen</t>
  </si>
  <si>
    <t>Vorschlag</t>
  </si>
  <si>
    <t xml:space="preserve">Die Zellen, die überschrieben werden dürfen, wurden vorher mittels </t>
  </si>
  <si>
    <t>Mit &lt;SHIFT&gt; &lt;CTRL&gt; &lt;ALT&gt; &amp; &lt;F9&gt; gleichzeitig gedrückt, wird Excel dazu gebracht, den gesamten Formelbaum neu zu rechnen (falls Formel "klemmen" sollte)</t>
  </si>
  <si>
    <t>Kroatien</t>
  </si>
  <si>
    <t>Belgien</t>
  </si>
  <si>
    <t>Russland</t>
  </si>
  <si>
    <t>SPIELPLAN und RESULTATE</t>
  </si>
  <si>
    <t>TIPPSPIEL - TIPPERBLATT</t>
  </si>
  <si>
    <t>Tipper</t>
  </si>
  <si>
    <t>Eindeutigkeit der Tippernamen</t>
  </si>
  <si>
    <t>Kopiere die Zeile Nr. 56 so weit nach unten, wie Du Anzahl Tipper hast. Achtung! Auch die Spalte A muss nach unten kopiert werden.</t>
  </si>
  <si>
    <t>Lösche die Zeilen (von unten her), die Du nicht brauchst. Wenn Du also nur 40 Tipper hast, löschst Du die Zeilen Nrn. 47 - 56.</t>
  </si>
  <si>
    <r>
      <t xml:space="preserve">Am Besten nimmst Du den </t>
    </r>
    <r>
      <rPr>
        <b/>
        <sz val="10"/>
        <rFont val="Arial"/>
        <family val="2"/>
      </rPr>
      <t>Tipper 050</t>
    </r>
    <r>
      <rPr>
        <sz val="10"/>
        <rFont val="Arial"/>
        <family val="2"/>
      </rPr>
      <t xml:space="preserve">. </t>
    </r>
  </si>
  <si>
    <r>
      <t xml:space="preserve">Klicke mit rechter Maustaste auf den Reiter </t>
    </r>
    <r>
      <rPr>
        <b/>
        <sz val="10"/>
        <rFont val="Arial"/>
        <family val="2"/>
      </rPr>
      <t>Tipper 050</t>
    </r>
    <r>
      <rPr>
        <sz val="10"/>
        <rFont val="Arial"/>
        <family val="2"/>
      </rPr>
      <t xml:space="preserve">. Danach "Verschieben/Kopieren", Häckchen bei "ans Ende stellen", Umbenennen des neuen Reiters </t>
    </r>
    <r>
      <rPr>
        <b/>
        <sz val="10"/>
        <rFont val="Arial"/>
        <family val="2"/>
      </rPr>
      <t>Tipper 050 (2)</t>
    </r>
    <r>
      <rPr>
        <sz val="10"/>
        <rFont val="Arial"/>
        <family val="2"/>
      </rPr>
      <t xml:space="preserve"> in </t>
    </r>
    <r>
      <rPr>
        <b/>
        <sz val="10"/>
        <rFont val="Arial"/>
        <family val="2"/>
      </rPr>
      <t>Tipper 051</t>
    </r>
  </si>
  <si>
    <t xml:space="preserve">In einer früheren Version waren die Blätter geschützt, allerdings ohne Passwort. Mittels &gt;Extras &gt;Schutz &gt;Blatt schützen kann der Schutz aufgehoben werden. Die Zellen, die überschrieben werden dürfen, wurden vorher mittels </t>
  </si>
  <si>
    <t xml:space="preserve">Für ein ordnungsgemässes Funktionieren des Programms kann der Autor Roger Podlech (www.podlech.ch) keine Haftung übernehmen. Fühl Dich frei, es einzusetzen, abzuändern und so zu verwenden, wie Du das willst. </t>
  </si>
  <si>
    <t>Rumänien</t>
  </si>
  <si>
    <t>Albanien</t>
  </si>
  <si>
    <t>11.06. 15:00</t>
  </si>
  <si>
    <t>10.06. 21:00</t>
  </si>
  <si>
    <t>15.06. 21:00</t>
  </si>
  <si>
    <t>15.06. 18:00</t>
  </si>
  <si>
    <t>19.06. 21:00</t>
  </si>
  <si>
    <t>Wales</t>
  </si>
  <si>
    <t>Slowakei</t>
  </si>
  <si>
    <t>11.06. 18:00</t>
  </si>
  <si>
    <t>11.06. 21:00</t>
  </si>
  <si>
    <t>15.06. 15:00</t>
  </si>
  <si>
    <t>16.06. 15:00</t>
  </si>
  <si>
    <t>20.06. 21:00</t>
  </si>
  <si>
    <t>Polen</t>
  </si>
  <si>
    <t>Nordirland</t>
  </si>
  <si>
    <t>Ukraine</t>
  </si>
  <si>
    <t>12.06. 18:00</t>
  </si>
  <si>
    <t>12.06. 21:00</t>
  </si>
  <si>
    <t>16.06. 21:00</t>
  </si>
  <si>
    <t>16.06. 18:00</t>
  </si>
  <si>
    <t>21.06. 18:00</t>
  </si>
  <si>
    <t>Türkei</t>
  </si>
  <si>
    <t>Tschechien</t>
  </si>
  <si>
    <t>12.06. 15:00</t>
  </si>
  <si>
    <t>13.06. 15:00</t>
  </si>
  <si>
    <t>17.06. 21:00</t>
  </si>
  <si>
    <t>17.06. 18:00</t>
  </si>
  <si>
    <t>21.06. 21:00</t>
  </si>
  <si>
    <t>Schweden</t>
  </si>
  <si>
    <t>Irland</t>
  </si>
  <si>
    <t>13.06. 18:00</t>
  </si>
  <si>
    <t>13.06. 21:00</t>
  </si>
  <si>
    <t>17.06. 15:00</t>
  </si>
  <si>
    <t>18.06. 15:00</t>
  </si>
  <si>
    <t>22.06.21:00</t>
  </si>
  <si>
    <t>Österreich</t>
  </si>
  <si>
    <t>Ungarn</t>
  </si>
  <si>
    <t>Island</t>
  </si>
  <si>
    <t>14.06. 18:00</t>
  </si>
  <si>
    <t>14.06. 21:00</t>
  </si>
  <si>
    <t>18.06. 18:00</t>
  </si>
  <si>
    <t>18.06. 21:00</t>
  </si>
  <si>
    <t>22.06. 18:00</t>
  </si>
  <si>
    <t>Ebenso qualifizieren sich die 4 besten Gruppendritten. Die Platzierung der Mannschaften in den Vorrundengruppen ergibt sich dabei in folgender Reihenfolge:</t>
  </si>
  <si>
    <t>Tore und Gegentore aus allen drei Begegnungen werden addiert. Für die Platzierung in einer Gruppe zählt zunächst die Anzahl der erreichten Punkte. Sind zwei oder mehrere Mannschaften punktgleich, dann zählen die Punkte</t>
  </si>
  <si>
    <t>im direkten Vergleich, anschließend die Tordifferenz im direkten Vergleich, dann die höhere Anzahl der erzielten Tore im direkten Vergleich. Ist noch keine Entscheidung gefallen, geht es weiter.</t>
  </si>
  <si>
    <t>Es zählen dann die bessere Tordifferenz aus allen Gruppenspielen, die höhere Anzahl der erzielten Tore in allen Gruppenspielen. Herrscht immer noch Gleichstand, setzt sich die Mannschaft mit dem höheren UEFA-Koeffizienten</t>
  </si>
  <si>
    <t>zur Auslosung der Gruppenphase durch, danach das Team mit dem besseren Fairplay-Verhalten während der EM 2016 Endrunde. Und sollte dann wirklich immer noch keine Klarheit herrschen, entscheidet das Los.</t>
  </si>
  <si>
    <t>2C</t>
  </si>
  <si>
    <t>1D</t>
  </si>
  <si>
    <t>1B</t>
  </si>
  <si>
    <t>25.06. 15:00</t>
  </si>
  <si>
    <t>25.06. 21:00</t>
  </si>
  <si>
    <t>1F</t>
  </si>
  <si>
    <t>2E</t>
  </si>
  <si>
    <t>1C</t>
  </si>
  <si>
    <t>1E</t>
  </si>
  <si>
    <t>2D</t>
  </si>
  <si>
    <t>1A</t>
  </si>
  <si>
    <t>2F</t>
  </si>
  <si>
    <t>2B</t>
  </si>
  <si>
    <t>Gruppendritte</t>
  </si>
  <si>
    <t>A</t>
  </si>
  <si>
    <t>B</t>
  </si>
  <si>
    <t>C</t>
  </si>
  <si>
    <t>D</t>
  </si>
  <si>
    <t>E</t>
  </si>
  <si>
    <t>F</t>
  </si>
  <si>
    <t>Hilfswert</t>
  </si>
  <si>
    <t>Rang</t>
  </si>
  <si>
    <t>ABCD</t>
  </si>
  <si>
    <t>ABCE</t>
  </si>
  <si>
    <t>ABCF</t>
  </si>
  <si>
    <t>ABDE</t>
  </si>
  <si>
    <t>ABDF</t>
  </si>
  <si>
    <t>ABEF</t>
  </si>
  <si>
    <t>ACDE</t>
  </si>
  <si>
    <t>ACDF</t>
  </si>
  <si>
    <t>ACEF</t>
  </si>
  <si>
    <t>ADEF</t>
  </si>
  <si>
    <t>BCDE</t>
  </si>
  <si>
    <t>BCDF</t>
  </si>
  <si>
    <t>BCEF</t>
  </si>
  <si>
    <t>BDEF</t>
  </si>
  <si>
    <t>CDEF</t>
  </si>
  <si>
    <t>Gruppenerste</t>
  </si>
  <si>
    <t>nach Sortierung</t>
  </si>
  <si>
    <t>25.06. 18:00</t>
  </si>
  <si>
    <t>26.06. 21:00</t>
  </si>
  <si>
    <t>26.06. 18:00</t>
  </si>
  <si>
    <t>27.06. 18:00</t>
  </si>
  <si>
    <t>26.06. 15:00</t>
  </si>
  <si>
    <t>27.06. 21:00</t>
  </si>
  <si>
    <t>Europameister</t>
  </si>
  <si>
    <t>30.06. 21:00</t>
  </si>
  <si>
    <t>01.07. 21:00</t>
  </si>
  <si>
    <t>02.07. 21:00</t>
  </si>
  <si>
    <t>03.07. 21:00</t>
  </si>
  <si>
    <t>06.07. 21:00</t>
  </si>
  <si>
    <t>07.07. 21:00</t>
  </si>
  <si>
    <t>10.07. 21:00</t>
  </si>
  <si>
    <t>Es gibt 6 Gruppen mit je 4 Teilnehmern. Innerhalb jeder Gruppe spielt jede Mannschaft gegen jede andere . Die jeweils ersten beiden Mannschaften qualifizieren sich direkt für das Achtelfinale.</t>
  </si>
  <si>
    <t>Die Achtelfinal-Partien der Gruppendritten</t>
  </si>
  <si>
    <t>Fussball EUROPAMEISTERSCHAFT 2016</t>
  </si>
  <si>
    <t>Frankreich / vom 10. Juni - 10. Juli 2016</t>
  </si>
  <si>
    <t>Spiel</t>
  </si>
  <si>
    <t>Europameisterschaft 2016 Frankreich</t>
  </si>
  <si>
    <t>Nur in den weissen Feldern Eingaben machen.</t>
  </si>
  <si>
    <t>RESULTATE</t>
  </si>
  <si>
    <t xml:space="preserve">Vorrunde fertig gespielt = "X"  </t>
  </si>
  <si>
    <r>
      <t xml:space="preserve">Gleiches Vorgehen bei jedem weiteren Tipper. Du musst unbedingt </t>
    </r>
    <r>
      <rPr>
        <b/>
        <sz val="10"/>
        <rFont val="Arial"/>
        <family val="2"/>
      </rPr>
      <t>Tipper 051</t>
    </r>
    <r>
      <rPr>
        <sz val="10"/>
        <rFont val="Arial"/>
        <family val="2"/>
      </rPr>
      <t xml:space="preserve"> schreiben, Syntax beachten, sonst funktioniert Programm nicht. Also nicht Tipp 051, Tipper 51, Tipper-051 oder so, sondern </t>
    </r>
    <r>
      <rPr>
        <b/>
        <sz val="10"/>
        <rFont val="Arial"/>
        <family val="2"/>
      </rPr>
      <t>Tipper 051</t>
    </r>
    <r>
      <rPr>
        <sz val="10"/>
        <rFont val="Arial"/>
        <family val="2"/>
      </rPr>
      <t>.</t>
    </r>
  </si>
  <si>
    <t>Danach die Tabelle oben anpassen, indem Du alle Zeilen einfügst und Formeln ergänzt. Die Zellen C57 und D57 und folgende musst Du einzeln von Hand ergänzen. Excel kann keine Namen von Reitern automatisch ergänzen.</t>
  </si>
  <si>
    <t>"X" bewirkt in den Tipperblättern die Punktevergabe für die richtig getippten Achtelfinalisten.</t>
  </si>
  <si>
    <t>ist das Punktemaximum gemäss gewählter Verteilung</t>
  </si>
  <si>
    <t>Die Blätter sind vielleicht geschützt, aber ohne Passwort. Mittels &gt;Extras &gt;Schutz &gt;Blatt schützen kann der Schutz aufgehoben werden.</t>
  </si>
  <si>
    <t>Hier kannst Du festlegen, wie Du die Resultate gewichten willst. Die vorgeschlagene Punkteverteilung führt im "scharfen" Einsatz des</t>
  </si>
  <si>
    <t>Tippspiels zu vielen Umstürzen an der Tabelle. Ich würde die Punktevergabe nicht ändern.</t>
  </si>
  <si>
    <t>Punktevergabe des Tippspiels</t>
  </si>
  <si>
    <t>1) Die erzielte Punktzahl</t>
  </si>
  <si>
    <t>2) Die Tordifferenz</t>
  </si>
  <si>
    <t>3) Höhere Anzahl an Toren</t>
  </si>
  <si>
    <t>4) „fair play conduct“ -  hier werden die gelben und roten Karten zusammengezählt, für eine gelbe Karte gibt es einen Punkt, für eine Rote Karte 3 Punkte.</t>
  </si>
  <si>
    <t>5) Position in der UEFA-Rangliste</t>
  </si>
  <si>
    <t>(Quelle: UEFA Reglement english, Seite 18, Kap. 18.03  http://de.uefa.com/MultimediaFiles/Download/Regulations/uefaorg/Regulations/02/03/92/81/2039281_DOWNLOAD.pdf)</t>
  </si>
  <si>
    <r>
      <t>Punktgleichheit nach den Gruppenspielen</t>
    </r>
    <r>
      <rPr>
        <sz val="12"/>
        <rFont val="Arial"/>
        <family val="2"/>
      </rPr>
      <t xml:space="preserve"> (Quelle: UEFA Reglement english / http://de.uefa.com/MultimediaFiles/Download/Regulations/uefaorg/Regulations/02/03/92/81/2039281_DOWNLOAD.pdf)</t>
    </r>
  </si>
  <si>
    <r>
      <rPr>
        <b/>
        <sz val="18"/>
        <color rgb="FF0070C0"/>
        <rFont val="Arial"/>
        <family val="2"/>
      </rPr>
      <t>Link</t>
    </r>
    <r>
      <rPr>
        <b/>
        <sz val="18"/>
        <color theme="0"/>
        <rFont val="Arial"/>
        <family val="2"/>
      </rPr>
      <t xml:space="preserve"> zur </t>
    </r>
    <r>
      <rPr>
        <b/>
        <sz val="18"/>
        <color rgb="FFFF0000"/>
        <rFont val="Arial"/>
        <family val="2"/>
      </rPr>
      <t>Anleitung</t>
    </r>
  </si>
  <si>
    <t>in dieser Reihenfolge kommen die Drittplatzierten weiter. Es werden also am Ende alle 6 Drittplatzierten verglichen.</t>
  </si>
  <si>
    <t>Zusatzpunkte für Anzahl richtige Tore pro Team</t>
  </si>
  <si>
    <t>Punktemaximum</t>
  </si>
  <si>
    <t>pro Vorrunden-Partie</t>
  </si>
  <si>
    <t>Jede Zelle muss von Hand angepasst werden.</t>
  </si>
  <si>
    <t>Die Nummern</t>
  </si>
  <si>
    <t>können mit</t>
  </si>
  <si>
    <t>Herunterziehen</t>
  </si>
  <si>
    <t>kopiert werden.</t>
  </si>
  <si>
    <t>G</t>
  </si>
  <si>
    <t>H</t>
  </si>
  <si>
    <t>I</t>
  </si>
  <si>
    <t>J</t>
  </si>
  <si>
    <t>Die Spalten E, F, G, H, I und J können in Excel mit Herunterziehen kopiert werden.</t>
  </si>
  <si>
    <t>nach Einfügen eines neuen Tippers die Formel</t>
  </si>
  <si>
    <r>
      <t>=WENN($H24="";"";INDEX(E$7:E$5</t>
    </r>
    <r>
      <rPr>
        <b/>
        <sz val="12"/>
        <color rgb="FFFF0000"/>
        <rFont val="Arial"/>
        <family val="2"/>
      </rPr>
      <t>6</t>
    </r>
    <r>
      <rPr>
        <sz val="10"/>
        <rFont val="Arial"/>
        <family val="2"/>
      </rPr>
      <t>;VERGLEICH($H24;$G$7:$G$5</t>
    </r>
    <r>
      <rPr>
        <b/>
        <sz val="12"/>
        <color rgb="FFFF0000"/>
        <rFont val="Arial"/>
        <family val="2"/>
      </rPr>
      <t>6</t>
    </r>
    <r>
      <rPr>
        <sz val="10"/>
        <rFont val="Arial"/>
        <family val="2"/>
      </rPr>
      <t>;0))) enthält,</t>
    </r>
  </si>
  <si>
    <r>
      <t>=WENN($H24="";"";INDEX(E$7:E$5</t>
    </r>
    <r>
      <rPr>
        <b/>
        <sz val="12"/>
        <color rgb="FFFF0000"/>
        <rFont val="Arial"/>
        <family val="2"/>
      </rPr>
      <t>7</t>
    </r>
    <r>
      <rPr>
        <sz val="10"/>
        <rFont val="Arial"/>
        <family val="2"/>
      </rPr>
      <t>;VERGLEICH($H24;$G$7:$G$5</t>
    </r>
    <r>
      <rPr>
        <b/>
        <sz val="12"/>
        <color rgb="FFFF0000"/>
        <rFont val="Arial"/>
        <family val="2"/>
      </rPr>
      <t>7</t>
    </r>
    <r>
      <rPr>
        <sz val="10"/>
        <rFont val="Arial"/>
        <family val="2"/>
      </rPr>
      <t>;0)))</t>
    </r>
  </si>
  <si>
    <t>Der Array muss angepasst werden, wenn zusätzliche Tipper aufgenommen werden.</t>
  </si>
  <si>
    <r>
      <t xml:space="preserve">Die Formeln in den Spalten B, C und D können in Excel </t>
    </r>
    <r>
      <rPr>
        <b/>
        <sz val="12"/>
        <color theme="0"/>
        <rFont val="Arial"/>
        <family val="2"/>
      </rPr>
      <t xml:space="preserve">NICHT </t>
    </r>
    <r>
      <rPr>
        <sz val="10"/>
        <rFont val="Arial"/>
        <family val="2"/>
      </rPr>
      <t>mit Herunterziehen</t>
    </r>
  </si>
  <si>
    <t>=10'000 - (Punkte x 1000  + Plustore * 10 + geschossene Tore )</t>
  </si>
  <si>
    <t>Hinzufügen weiterer Tipper</t>
  </si>
  <si>
    <t>Entfernen weiterer Tipper</t>
  </si>
  <si>
    <r>
      <t xml:space="preserve">Am besten nimmst Du den </t>
    </r>
    <r>
      <rPr>
        <b/>
        <sz val="10"/>
        <rFont val="Arial"/>
        <family val="2"/>
      </rPr>
      <t>Tipper 050</t>
    </r>
    <r>
      <rPr>
        <sz val="10"/>
        <rFont val="Arial"/>
        <family val="2"/>
      </rPr>
      <t xml:space="preserve">. Klicke mit der rechten Maustaste auf den Reiter </t>
    </r>
    <r>
      <rPr>
        <b/>
        <sz val="10"/>
        <rFont val="Arial"/>
        <family val="2"/>
      </rPr>
      <t>Tipper 050</t>
    </r>
    <r>
      <rPr>
        <sz val="10"/>
        <rFont val="Arial"/>
        <family val="2"/>
      </rPr>
      <t>. Klicke "Löschen".</t>
    </r>
  </si>
  <si>
    <t>Achte darauf, dass die Namen eindeutig sind, also dass Du nicht zwei "Peter" hast, sondern den einen bspw. "Peter A." und den anderen "Peter B." nennst.</t>
  </si>
  <si>
    <t>ist das Punktemaximum gemäss Vorschlag (10/3/1/   10/20/10/30/40/50)</t>
  </si>
  <si>
    <t>Punkte für Achtelfinal-Teilnehmer</t>
  </si>
  <si>
    <t>Punkte für Viertelfinal-Teilnehmer</t>
  </si>
  <si>
    <t>Punkte für  Halbfinalisten</t>
  </si>
  <si>
    <t>Punkte für Finalist</t>
  </si>
  <si>
    <t>Punkte für Halbfinalist</t>
  </si>
  <si>
    <t>Punkte für Viertelfinalist</t>
  </si>
  <si>
    <t>Punkte für Achtelfinalist</t>
  </si>
  <si>
    <t>Punkte für Sieger</t>
  </si>
  <si>
    <t>Christian</t>
  </si>
  <si>
    <t>Punkte für richtigen Sieger</t>
  </si>
  <si>
    <t xml:space="preserve">   damit die Punkte der Finalrunde gezählt werden, muss im Reiter Spielplan im Feld [BH72] das "X" gesetzt werden</t>
  </si>
  <si>
    <t>Version vom</t>
  </si>
  <si>
    <t>Roger P</t>
  </si>
  <si>
    <t>Urs</t>
  </si>
  <si>
    <t>Fabrizio</t>
  </si>
  <si>
    <t>Amet</t>
  </si>
  <si>
    <t>Bice</t>
  </si>
  <si>
    <t>Markus</t>
  </si>
  <si>
    <t>Christoph</t>
  </si>
  <si>
    <t>Sophie</t>
  </si>
  <si>
    <t>Pascal</t>
  </si>
  <si>
    <t>Roman</t>
  </si>
  <si>
    <t>Verena</t>
  </si>
  <si>
    <t>Ursula</t>
  </si>
  <si>
    <t>Roger E</t>
  </si>
  <si>
    <t>Reymond</t>
  </si>
  <si>
    <t>Beat</t>
  </si>
  <si>
    <t>Mladen</t>
  </si>
  <si>
    <t>Christiane</t>
  </si>
  <si>
    <t>Mirjam</t>
  </si>
  <si>
    <t>Frederico</t>
  </si>
  <si>
    <t>Lorena</t>
  </si>
  <si>
    <t>Elisabeth</t>
  </si>
  <si>
    <t>Daniel N</t>
  </si>
  <si>
    <t>Daniel K</t>
  </si>
  <si>
    <t>Doris</t>
  </si>
  <si>
    <t>Carmen</t>
  </si>
  <si>
    <t>Chantal</t>
  </si>
  <si>
    <t>Hans-Ulrich</t>
  </si>
  <si>
    <t>Claudia S</t>
  </si>
  <si>
    <t>Claudia C</t>
  </si>
  <si>
    <t>Gabriela</t>
  </si>
  <si>
    <t>Erich</t>
  </si>
  <si>
    <t>Adriano</t>
  </si>
  <si>
    <t>Marius</t>
  </si>
  <si>
    <t>Joel</t>
  </si>
  <si>
    <t>Roberto</t>
  </si>
  <si>
    <t>Christina B</t>
  </si>
  <si>
    <t>Corinne</t>
  </si>
  <si>
    <t>Britt</t>
  </si>
  <si>
    <t>Renate D</t>
  </si>
  <si>
    <t>Renate L</t>
  </si>
  <si>
    <t>Leer 45</t>
  </si>
  <si>
    <t>Leer 46</t>
  </si>
  <si>
    <t>Leer 47</t>
  </si>
  <si>
    <t>Leer 48</t>
  </si>
  <si>
    <t>Leer 49</t>
  </si>
  <si>
    <t>Leer 50</t>
  </si>
  <si>
    <r>
      <t xml:space="preserve">Beachte aber, dass Du vor dem Kopieren auch den Array anpasst. Bspw. wird aus der Zelle </t>
    </r>
    <r>
      <rPr>
        <b/>
        <sz val="12"/>
        <rFont val="Arial"/>
        <family val="2"/>
      </rPr>
      <t>[I24] Britt</t>
    </r>
    <r>
      <rPr>
        <sz val="10"/>
        <rFont val="Arial"/>
        <family val="2"/>
      </rPr>
      <t xml:space="preserve">, die die Formel </t>
    </r>
  </si>
  <si>
    <t>Martir</t>
  </si>
  <si>
    <t>Chris</t>
  </si>
  <si>
    <t>Rangliste (Live-Tabelle) am</t>
  </si>
  <si>
    <t>Punkte Männer</t>
  </si>
  <si>
    <t>Punkte Frauen</t>
  </si>
  <si>
    <t>gewichtet</t>
  </si>
  <si>
    <t xml:space="preserve">14 Frauen im Schnitt   </t>
  </si>
  <si>
    <t xml:space="preserve">18 Männer im Schnitt   </t>
  </si>
  <si>
    <t>Die vier besten Drittplatzierten kommen weiter und spielen im Achtelfinale gegen verschiedene Gruppenerste. Wie wird nun bestimmt, welche Gruppenbesten weiterkommen? Dazu hat die UEFA einen Kriterienkatalog festgelegt,</t>
  </si>
  <si>
    <t>22. Juni 2016</t>
  </si>
  <si>
    <t>x</t>
  </si>
  <si>
    <t>nV</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</si>
</sst>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
    <numFmt numFmtId="166" formatCode="d/\ mmmm"/>
  </numFmts>
  <fonts count="48" x14ac:knownFonts="1">
    <font>
      <sz val="10"/>
      <name val="Arial"/>
    </font>
    <font>
      <sz val="10"/>
      <name val="Arial"/>
      <family val="2"/>
    </font>
    <font>
      <sz val="8"/>
      <name val="Arial"/>
      <family val="2"/>
    </font>
    <font>
      <b/>
      <sz val="10"/>
      <name val="Arial"/>
      <family val="2"/>
    </font>
    <font>
      <b/>
      <sz val="14"/>
      <name val="Arial"/>
      <family val="2"/>
    </font>
    <font>
      <b/>
      <sz val="14"/>
      <name val="Arial"/>
      <family val="2"/>
    </font>
    <font>
      <sz val="10"/>
      <color indexed="10"/>
      <name val="Arial"/>
      <family val="2"/>
    </font>
    <font>
      <b/>
      <sz val="20"/>
      <name val="Arial"/>
      <family val="2"/>
    </font>
    <font>
      <b/>
      <sz val="10"/>
      <color indexed="10"/>
      <name val="Arial"/>
      <family val="2"/>
    </font>
    <font>
      <sz val="10"/>
      <name val="Arial"/>
      <family val="2"/>
    </font>
    <font>
      <b/>
      <sz val="12"/>
      <name val="Arial"/>
      <family val="2"/>
    </font>
    <font>
      <sz val="14"/>
      <name val="Arial"/>
      <family val="2"/>
    </font>
    <font>
      <sz val="12"/>
      <name val="Arial"/>
      <family val="2"/>
    </font>
    <font>
      <sz val="20"/>
      <name val="Arial"/>
      <family val="2"/>
    </font>
    <font>
      <b/>
      <sz val="36"/>
      <name val="Arial"/>
      <family val="2"/>
    </font>
    <font>
      <b/>
      <sz val="26"/>
      <name val="Arial"/>
      <family val="2"/>
    </font>
    <font>
      <sz val="12"/>
      <name val="Arial"/>
      <family val="2"/>
    </font>
    <font>
      <b/>
      <sz val="12"/>
      <name val="Arial"/>
      <family val="2"/>
    </font>
    <font>
      <sz val="9"/>
      <name val="Arial"/>
      <family val="2"/>
    </font>
    <font>
      <b/>
      <sz val="16"/>
      <name val="Arial"/>
      <family val="2"/>
    </font>
    <font>
      <b/>
      <sz val="14"/>
      <color indexed="9"/>
      <name val="Arial"/>
      <family val="2"/>
    </font>
    <font>
      <b/>
      <sz val="18"/>
      <color indexed="9"/>
      <name val="Arial"/>
      <family val="2"/>
    </font>
    <font>
      <sz val="10"/>
      <color indexed="9"/>
      <name val="Arial"/>
      <family val="2"/>
    </font>
    <font>
      <sz val="12"/>
      <color indexed="9"/>
      <name val="Arial"/>
      <family val="2"/>
    </font>
    <font>
      <sz val="48"/>
      <color indexed="10"/>
      <name val="Arial"/>
      <family val="2"/>
    </font>
    <font>
      <b/>
      <sz val="10"/>
      <color rgb="FFFF0000"/>
      <name val="Arial"/>
      <family val="2"/>
    </font>
    <font>
      <sz val="24"/>
      <name val="Arial"/>
      <family val="2"/>
    </font>
    <font>
      <b/>
      <sz val="26"/>
      <color theme="0"/>
      <name val="Arial"/>
      <family val="2"/>
    </font>
    <font>
      <b/>
      <sz val="26"/>
      <color indexed="9"/>
      <name val="Arial"/>
      <family val="2"/>
    </font>
    <font>
      <b/>
      <sz val="64"/>
      <name val="Arial"/>
      <family val="2"/>
    </font>
    <font>
      <b/>
      <sz val="11"/>
      <name val="Arial"/>
      <family val="2"/>
    </font>
    <font>
      <sz val="11"/>
      <name val="Arial"/>
      <family val="2"/>
    </font>
    <font>
      <sz val="36"/>
      <name val="Arial"/>
      <family val="2"/>
    </font>
    <font>
      <b/>
      <sz val="18"/>
      <name val="Arial"/>
      <family val="2"/>
    </font>
    <font>
      <b/>
      <sz val="18"/>
      <color rgb="FF0070C0"/>
      <name val="Arial"/>
      <family val="2"/>
    </font>
    <font>
      <b/>
      <sz val="18"/>
      <color theme="0"/>
      <name val="Arial"/>
      <family val="2"/>
    </font>
    <font>
      <b/>
      <sz val="18"/>
      <color rgb="FFFF0000"/>
      <name val="Arial"/>
      <family val="2"/>
    </font>
    <font>
      <b/>
      <sz val="12"/>
      <color theme="3"/>
      <name val="Arial"/>
      <family val="2"/>
    </font>
    <font>
      <b/>
      <sz val="12"/>
      <color rgb="FFFF0000"/>
      <name val="Arial"/>
      <family val="2"/>
    </font>
    <font>
      <b/>
      <sz val="12"/>
      <color theme="0"/>
      <name val="Arial"/>
      <family val="2"/>
    </font>
    <font>
      <sz val="10"/>
      <color rgb="FFFF0000"/>
      <name val="Arial"/>
      <family val="2"/>
    </font>
    <font>
      <b/>
      <sz val="9"/>
      <color rgb="FFFF0000"/>
      <name val="Arial"/>
      <family val="2"/>
    </font>
    <font>
      <b/>
      <sz val="14"/>
      <color rgb="FFFF0000"/>
      <name val="Arial"/>
      <family val="2"/>
    </font>
    <font>
      <b/>
      <sz val="28"/>
      <name val="Arial"/>
      <family val="2"/>
    </font>
    <font>
      <sz val="12"/>
      <color theme="0"/>
      <name val="Arial"/>
      <family val="2"/>
    </font>
    <font>
      <sz val="12"/>
      <color theme="1" tint="0.499984740745262"/>
      <name val="Arial"/>
      <family val="2"/>
    </font>
    <font>
      <b/>
      <sz val="14"/>
      <color theme="0"/>
      <name val="Arial"/>
      <family val="2"/>
    </font>
    <font>
      <b/>
      <sz val="20"/>
      <color theme="3" tint="0.59999389629810485"/>
      <name val="Arial"/>
      <family val="2"/>
    </font>
  </fonts>
  <fills count="45">
    <fill>
      <patternFill patternType="none"/>
    </fill>
    <fill>
      <patternFill patternType="gray125"/>
    </fill>
    <fill>
      <patternFill patternType="solid">
        <fgColor indexed="11"/>
        <bgColor indexed="64"/>
      </patternFill>
    </fill>
    <fill>
      <patternFill patternType="solid">
        <fgColor indexed="45"/>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8"/>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9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CC99"/>
        <bgColor indexed="64"/>
      </patternFill>
    </fill>
    <fill>
      <patternFill patternType="solid">
        <fgColor rgb="FFFF00FF"/>
        <bgColor indexed="64"/>
      </patternFill>
    </fill>
    <fill>
      <patternFill patternType="solid">
        <fgColor rgb="FFFF99FF"/>
        <bgColor indexed="64"/>
      </patternFill>
    </fill>
    <fill>
      <patternFill patternType="solid">
        <fgColor rgb="FFCCECFF"/>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FFFF"/>
        <bgColor indexed="64"/>
      </patternFill>
    </fill>
    <fill>
      <patternFill patternType="solid">
        <fgColor theme="3" tint="0.39997558519241921"/>
        <bgColor indexed="64"/>
      </patternFill>
    </fill>
    <fill>
      <patternFill patternType="solid">
        <fgColor rgb="FF00FF00"/>
        <bgColor indexed="64"/>
      </patternFill>
    </fill>
    <fill>
      <patternFill patternType="solid">
        <fgColor rgb="FF99FF99"/>
        <bgColor indexed="64"/>
      </patternFill>
    </fill>
    <fill>
      <patternFill patternType="solid">
        <fgColor rgb="FFFF7C80"/>
        <bgColor indexed="64"/>
      </patternFill>
    </fill>
    <fill>
      <patternFill patternType="solid">
        <fgColor rgb="FFFFCCFF"/>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FFFF66"/>
        <bgColor indexed="64"/>
      </patternFill>
    </fill>
    <fill>
      <patternFill patternType="solid">
        <fgColor rgb="FFFFE7FF"/>
        <bgColor indexed="64"/>
      </patternFill>
    </fill>
    <fill>
      <patternFill patternType="solid">
        <fgColor rgb="FFE0F0F8"/>
        <bgColor indexed="64"/>
      </patternFill>
    </fill>
  </fills>
  <borders count="35">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n">
        <color auto="1"/>
      </top>
      <bottom/>
      <diagonal/>
    </border>
    <border>
      <left style="mediumDashDot">
        <color auto="1"/>
      </left>
      <right/>
      <top/>
      <bottom/>
      <diagonal/>
    </border>
    <border>
      <left/>
      <right style="mediumDashDot">
        <color auto="1"/>
      </right>
      <top/>
      <bottom/>
      <diagonal/>
    </border>
  </borders>
  <cellStyleXfs count="1">
    <xf numFmtId="0" fontId="0" fillId="0" borderId="0"/>
  </cellStyleXfs>
  <cellXfs count="530">
    <xf numFmtId="0" fontId="0" fillId="0" borderId="0" xfId="0"/>
    <xf numFmtId="0" fontId="0" fillId="0" borderId="0" xfId="0" applyAlignment="1">
      <alignment horizontal="center"/>
    </xf>
    <xf numFmtId="0" fontId="0" fillId="4" borderId="1" xfId="0" applyFill="1" applyBorder="1" applyAlignment="1">
      <alignment horizontal="left"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2" xfId="0" applyFont="1" applyFill="1" applyBorder="1" applyAlignment="1">
      <alignment horizontal="left" vertical="center"/>
    </xf>
    <xf numFmtId="0" fontId="0" fillId="5" borderId="0" xfId="0" applyFill="1"/>
    <xf numFmtId="0" fontId="0" fillId="5" borderId="0" xfId="0" applyFill="1" applyAlignment="1">
      <alignment horizontal="center"/>
    </xf>
    <xf numFmtId="0" fontId="3" fillId="5" borderId="0" xfId="0" applyFont="1" applyFill="1"/>
    <xf numFmtId="0" fontId="4" fillId="5" borderId="0" xfId="0" quotePrefix="1" applyFont="1" applyFill="1" applyAlignment="1">
      <alignment horizontal="center"/>
    </xf>
    <xf numFmtId="0" fontId="3" fillId="5" borderId="0" xfId="0" applyFont="1" applyFill="1" applyAlignment="1">
      <alignment horizontal="center"/>
    </xf>
    <xf numFmtId="18" fontId="3" fillId="4" borderId="3" xfId="0" quotePrefix="1" applyNumberFormat="1" applyFont="1" applyFill="1" applyBorder="1" applyAlignment="1">
      <alignment horizontal="center" vertical="center"/>
    </xf>
    <xf numFmtId="0" fontId="5" fillId="6" borderId="2" xfId="0" applyFont="1" applyFill="1" applyBorder="1" applyAlignment="1">
      <alignment horizontal="left" vertical="center"/>
    </xf>
    <xf numFmtId="0" fontId="6" fillId="5" borderId="0" xfId="0" applyFont="1" applyFill="1"/>
    <xf numFmtId="0" fontId="7" fillId="5" borderId="0" xfId="0" applyFont="1" applyFill="1"/>
    <xf numFmtId="0" fontId="0" fillId="2" borderId="1" xfId="0" applyFill="1" applyBorder="1" applyAlignment="1">
      <alignment horizontal="left" vertical="center"/>
    </xf>
    <xf numFmtId="0" fontId="3" fillId="2" borderId="2" xfId="0" applyFont="1" applyFill="1" applyBorder="1" applyAlignment="1">
      <alignment horizontal="center" vertical="center"/>
    </xf>
    <xf numFmtId="0" fontId="5" fillId="2" borderId="2" xfId="0" applyFont="1" applyFill="1" applyBorder="1" applyAlignment="1">
      <alignment horizontal="left" vertical="center"/>
    </xf>
    <xf numFmtId="0" fontId="5" fillId="2" borderId="2" xfId="0" applyFont="1" applyFill="1" applyBorder="1" applyAlignment="1">
      <alignment horizontal="center" vertical="center"/>
    </xf>
    <xf numFmtId="0" fontId="3" fillId="2" borderId="3" xfId="0" applyFont="1" applyFill="1" applyBorder="1" applyAlignment="1">
      <alignment horizontal="center" vertical="center"/>
    </xf>
    <xf numFmtId="18" fontId="3" fillId="2" borderId="3" xfId="0" quotePrefix="1" applyNumberFormat="1" applyFont="1" applyFill="1" applyBorder="1" applyAlignment="1">
      <alignment horizontal="center" vertical="center"/>
    </xf>
    <xf numFmtId="0" fontId="0" fillId="5" borderId="0" xfId="0" applyFill="1" applyAlignment="1">
      <alignment horizontal="right"/>
    </xf>
    <xf numFmtId="49" fontId="2" fillId="5" borderId="0" xfId="0" applyNumberFormat="1" applyFont="1" applyFill="1" applyAlignment="1">
      <alignment horizontal="left" vertical="top"/>
    </xf>
    <xf numFmtId="0" fontId="3" fillId="0" borderId="0" xfId="0" applyFont="1"/>
    <xf numFmtId="0" fontId="6" fillId="0" borderId="0" xfId="0" applyFont="1"/>
    <xf numFmtId="0" fontId="8" fillId="5" borderId="0" xfId="0" applyFont="1" applyFill="1"/>
    <xf numFmtId="0" fontId="5" fillId="5" borderId="0" xfId="0" applyFont="1" applyFill="1"/>
    <xf numFmtId="164" fontId="3" fillId="0" borderId="0" xfId="0" applyNumberFormat="1" applyFont="1"/>
    <xf numFmtId="0" fontId="9" fillId="5" borderId="0" xfId="0" applyFont="1" applyFill="1"/>
    <xf numFmtId="0" fontId="0" fillId="8" borderId="0" xfId="0" applyFill="1"/>
    <xf numFmtId="0" fontId="10" fillId="5" borderId="0" xfId="0" applyFont="1" applyFill="1"/>
    <xf numFmtId="0" fontId="11" fillId="4" borderId="1" xfId="0" applyFont="1" applyFill="1" applyBorder="1" applyAlignment="1">
      <alignment horizontal="left" vertical="center"/>
    </xf>
    <xf numFmtId="0" fontId="11" fillId="2" borderId="1" xfId="0" applyFont="1" applyFill="1" applyBorder="1" applyAlignment="1">
      <alignment horizontal="left" vertical="center"/>
    </xf>
    <xf numFmtId="0" fontId="11" fillId="6" borderId="1" xfId="0" applyFont="1" applyFill="1" applyBorder="1" applyAlignment="1">
      <alignment horizontal="left" vertical="center"/>
    </xf>
    <xf numFmtId="0" fontId="0" fillId="0" borderId="0" xfId="0" applyAlignment="1">
      <alignment horizontal="left"/>
    </xf>
    <xf numFmtId="0" fontId="0" fillId="5" borderId="9" xfId="0" applyFill="1" applyBorder="1"/>
    <xf numFmtId="0" fontId="0" fillId="5" borderId="10" xfId="0" applyFill="1" applyBorder="1"/>
    <xf numFmtId="0" fontId="5" fillId="8" borderId="2" xfId="0" applyFont="1" applyFill="1" applyBorder="1" applyAlignment="1">
      <alignment horizontal="left" vertical="center"/>
    </xf>
    <xf numFmtId="0" fontId="11" fillId="8" borderId="1" xfId="0" applyFont="1" applyFill="1" applyBorder="1" applyAlignment="1">
      <alignment horizontal="left" vertical="center"/>
    </xf>
    <xf numFmtId="0" fontId="5" fillId="9" borderId="2" xfId="0" applyFont="1" applyFill="1" applyBorder="1" applyAlignment="1">
      <alignment horizontal="left" vertical="center"/>
    </xf>
    <xf numFmtId="0" fontId="11" fillId="9" borderId="1" xfId="0" applyFont="1" applyFill="1" applyBorder="1" applyAlignment="1">
      <alignment horizontal="left" vertical="center"/>
    </xf>
    <xf numFmtId="0" fontId="3" fillId="9" borderId="2" xfId="0" applyFont="1" applyFill="1" applyBorder="1" applyAlignment="1">
      <alignment horizontal="center" vertical="center"/>
    </xf>
    <xf numFmtId="0" fontId="5" fillId="9" borderId="2" xfId="0" applyFont="1" applyFill="1" applyBorder="1" applyAlignment="1">
      <alignment horizontal="center" vertical="center"/>
    </xf>
    <xf numFmtId="0" fontId="3" fillId="9" borderId="3" xfId="0" applyFont="1" applyFill="1" applyBorder="1" applyAlignment="1">
      <alignment horizontal="center" vertical="center"/>
    </xf>
    <xf numFmtId="0" fontId="5" fillId="3" borderId="2" xfId="0" applyFont="1" applyFill="1" applyBorder="1" applyAlignment="1">
      <alignment horizontal="left" vertical="center"/>
    </xf>
    <xf numFmtId="0" fontId="0" fillId="5" borderId="11" xfId="0" applyFill="1" applyBorder="1"/>
    <xf numFmtId="0" fontId="12" fillId="5" borderId="0" xfId="0" applyFont="1" applyFill="1"/>
    <xf numFmtId="0" fontId="3" fillId="0" borderId="0" xfId="0" applyFont="1" applyAlignment="1">
      <alignment horizontal="center"/>
    </xf>
    <xf numFmtId="0" fontId="0" fillId="6" borderId="0" xfId="0" applyFill="1"/>
    <xf numFmtId="0" fontId="1" fillId="5" borderId="0" xfId="0" applyFont="1" applyFill="1" applyAlignment="1">
      <alignment horizontal="left" vertical="center"/>
    </xf>
    <xf numFmtId="0" fontId="11" fillId="3" borderId="1" xfId="0" applyFont="1" applyFill="1" applyBorder="1" applyAlignment="1">
      <alignment horizontal="left" vertical="center"/>
    </xf>
    <xf numFmtId="0" fontId="5" fillId="10" borderId="2" xfId="0" applyFont="1" applyFill="1" applyBorder="1" applyAlignment="1">
      <alignment horizontal="left" vertical="center"/>
    </xf>
    <xf numFmtId="0" fontId="11" fillId="10" borderId="1" xfId="0" applyFont="1" applyFill="1" applyBorder="1" applyAlignment="1">
      <alignment horizontal="left" vertical="center"/>
    </xf>
    <xf numFmtId="0" fontId="3" fillId="10" borderId="2" xfId="0" applyFont="1" applyFill="1" applyBorder="1" applyAlignment="1">
      <alignment horizontal="center" vertical="center"/>
    </xf>
    <xf numFmtId="0" fontId="5" fillId="10" borderId="2" xfId="0" applyFont="1" applyFill="1" applyBorder="1" applyAlignment="1">
      <alignment horizontal="center" vertical="center"/>
    </xf>
    <xf numFmtId="0" fontId="3" fillId="10" borderId="3" xfId="0" applyFont="1" applyFill="1" applyBorder="1" applyAlignment="1">
      <alignment horizontal="center" vertical="center"/>
    </xf>
    <xf numFmtId="18" fontId="3" fillId="10" borderId="3" xfId="0" quotePrefix="1" applyNumberFormat="1" applyFont="1" applyFill="1" applyBorder="1" applyAlignment="1">
      <alignment horizontal="center" vertical="center"/>
    </xf>
    <xf numFmtId="0" fontId="3" fillId="9" borderId="3" xfId="0" quotePrefix="1" applyFont="1" applyFill="1" applyBorder="1" applyAlignment="1">
      <alignment horizontal="center" vertical="center"/>
    </xf>
    <xf numFmtId="0" fontId="5" fillId="5" borderId="0" xfId="0" applyFont="1" applyFill="1" applyAlignment="1">
      <alignment horizontal="right"/>
    </xf>
    <xf numFmtId="0" fontId="12" fillId="5" borderId="0" xfId="0" applyFont="1" applyFill="1" applyAlignment="1">
      <alignment horizontal="left" indent="1"/>
    </xf>
    <xf numFmtId="0" fontId="0" fillId="6" borderId="0" xfId="0" applyFill="1" applyAlignment="1">
      <alignment horizontal="center"/>
    </xf>
    <xf numFmtId="0" fontId="3" fillId="8" borderId="0" xfId="0" applyFont="1" applyFill="1"/>
    <xf numFmtId="0" fontId="5" fillId="0" borderId="3" xfId="0" applyFont="1" applyBorder="1" applyAlignment="1" applyProtection="1">
      <alignment horizontal="center" vertical="center"/>
      <protection locked="0"/>
    </xf>
    <xf numFmtId="0" fontId="0" fillId="8" borderId="0" xfId="0" applyFill="1" applyAlignment="1">
      <alignment horizontal="center"/>
    </xf>
    <xf numFmtId="0" fontId="7" fillId="8" borderId="0" xfId="0" applyFont="1" applyFill="1"/>
    <xf numFmtId="0" fontId="3" fillId="8" borderId="0" xfId="0" quotePrefix="1" applyFont="1" applyFill="1" applyAlignment="1">
      <alignment horizontal="right"/>
    </xf>
    <xf numFmtId="0" fontId="9" fillId="8" borderId="0" xfId="0" applyFont="1" applyFill="1"/>
    <xf numFmtId="0" fontId="3" fillId="15" borderId="2" xfId="0" applyFont="1" applyFill="1" applyBorder="1" applyAlignment="1">
      <alignment horizontal="center" vertical="center"/>
    </xf>
    <xf numFmtId="0" fontId="3" fillId="15" borderId="2" xfId="0" applyFont="1" applyFill="1" applyBorder="1" applyAlignment="1">
      <alignment horizontal="left" vertical="center"/>
    </xf>
    <xf numFmtId="0" fontId="0" fillId="15" borderId="1" xfId="0" applyFill="1" applyBorder="1" applyAlignment="1">
      <alignment horizontal="left" vertical="center"/>
    </xf>
    <xf numFmtId="0" fontId="3" fillId="15" borderId="3" xfId="0" applyFont="1" applyFill="1" applyBorder="1" applyAlignment="1">
      <alignment horizontal="center" vertical="center"/>
    </xf>
    <xf numFmtId="0" fontId="0" fillId="14" borderId="0" xfId="0" applyFill="1" applyAlignment="1">
      <alignment horizontal="left"/>
    </xf>
    <xf numFmtId="0" fontId="1" fillId="14" borderId="0" xfId="0" applyFont="1" applyFill="1" applyAlignment="1">
      <alignment horizontal="left"/>
    </xf>
    <xf numFmtId="0" fontId="0" fillId="14" borderId="0" xfId="0" applyFill="1"/>
    <xf numFmtId="0" fontId="0" fillId="18" borderId="0" xfId="0" applyFill="1"/>
    <xf numFmtId="0" fontId="0" fillId="18" borderId="0" xfId="0" applyFill="1" applyAlignment="1">
      <alignment horizontal="left"/>
    </xf>
    <xf numFmtId="0" fontId="0" fillId="17" borderId="0" xfId="0" applyFill="1" applyAlignment="1">
      <alignment horizontal="left"/>
    </xf>
    <xf numFmtId="0" fontId="0" fillId="17" borderId="0" xfId="0" applyFill="1"/>
    <xf numFmtId="0" fontId="0" fillId="19" borderId="0" xfId="0" applyFill="1"/>
    <xf numFmtId="0" fontId="0" fillId="20" borderId="0" xfId="0" applyFill="1"/>
    <xf numFmtId="0" fontId="0" fillId="20" borderId="7" xfId="0" applyFill="1" applyBorder="1" applyAlignment="1">
      <alignment horizontal="center"/>
    </xf>
    <xf numFmtId="0" fontId="0" fillId="20" borderId="7" xfId="0" applyFill="1" applyBorder="1"/>
    <xf numFmtId="0" fontId="0" fillId="20" borderId="11" xfId="0" applyFill="1" applyBorder="1"/>
    <xf numFmtId="0" fontId="0" fillId="20" borderId="10" xfId="0" applyFill="1" applyBorder="1"/>
    <xf numFmtId="0" fontId="0" fillId="20" borderId="9" xfId="0" applyFill="1" applyBorder="1"/>
    <xf numFmtId="0" fontId="5" fillId="20" borderId="0" xfId="0" applyFont="1" applyFill="1"/>
    <xf numFmtId="0" fontId="5" fillId="20" borderId="2" xfId="0" applyFont="1" applyFill="1" applyBorder="1" applyAlignment="1">
      <alignment horizontal="left" vertical="center"/>
    </xf>
    <xf numFmtId="0" fontId="0" fillId="20" borderId="1" xfId="0" applyFill="1" applyBorder="1" applyAlignment="1">
      <alignment horizontal="left" vertical="center"/>
    </xf>
    <xf numFmtId="0" fontId="5" fillId="20" borderId="3" xfId="0" applyFont="1" applyFill="1" applyBorder="1" applyAlignment="1">
      <alignment horizontal="center" vertical="center"/>
    </xf>
    <xf numFmtId="0" fontId="4" fillId="20" borderId="0" xfId="0" quotePrefix="1" applyFont="1" applyFill="1" applyAlignment="1">
      <alignment horizontal="center"/>
    </xf>
    <xf numFmtId="0" fontId="0" fillId="20" borderId="0" xfId="0" applyFill="1" applyAlignment="1">
      <alignment horizontal="center"/>
    </xf>
    <xf numFmtId="49" fontId="1" fillId="20" borderId="0" xfId="0" applyNumberFormat="1" applyFont="1" applyFill="1" applyAlignment="1">
      <alignment horizontal="left" vertical="top"/>
    </xf>
    <xf numFmtId="0" fontId="3" fillId="20" borderId="0" xfId="0" applyFont="1" applyFill="1"/>
    <xf numFmtId="49" fontId="2" fillId="20" borderId="0" xfId="0" applyNumberFormat="1" applyFont="1" applyFill="1" applyAlignment="1">
      <alignment horizontal="left" vertical="top"/>
    </xf>
    <xf numFmtId="0" fontId="5" fillId="20" borderId="0" xfId="0" applyFont="1" applyFill="1" applyAlignment="1">
      <alignment horizontal="right"/>
    </xf>
    <xf numFmtId="0" fontId="9" fillId="20" borderId="0" xfId="0" applyFont="1" applyFill="1"/>
    <xf numFmtId="0" fontId="9" fillId="20" borderId="0" xfId="0" applyFont="1" applyFill="1" applyAlignment="1"/>
    <xf numFmtId="0" fontId="5" fillId="20" borderId="0" xfId="0" quotePrefix="1" applyFont="1" applyFill="1" applyAlignment="1">
      <alignment horizontal="center"/>
    </xf>
    <xf numFmtId="0" fontId="9" fillId="20" borderId="1" xfId="0" applyFont="1" applyFill="1" applyBorder="1" applyAlignment="1">
      <alignment horizontal="left" vertical="center"/>
    </xf>
    <xf numFmtId="0" fontId="0" fillId="22" borderId="0" xfId="0" applyFill="1"/>
    <xf numFmtId="165" fontId="9" fillId="12" borderId="6" xfId="0" applyNumberFormat="1" applyFont="1" applyFill="1" applyBorder="1"/>
    <xf numFmtId="165" fontId="9" fillId="12" borderId="7" xfId="0" applyNumberFormat="1" applyFont="1" applyFill="1" applyBorder="1"/>
    <xf numFmtId="165" fontId="3" fillId="12" borderId="8" xfId="0" applyNumberFormat="1" applyFont="1" applyFill="1" applyBorder="1"/>
    <xf numFmtId="165" fontId="3" fillId="12" borderId="4" xfId="0" applyNumberFormat="1" applyFont="1" applyFill="1" applyBorder="1"/>
    <xf numFmtId="165" fontId="3" fillId="12" borderId="5" xfId="0" applyNumberFormat="1" applyFont="1" applyFill="1" applyBorder="1"/>
    <xf numFmtId="0" fontId="0" fillId="0" borderId="0" xfId="0" applyFill="1"/>
    <xf numFmtId="0" fontId="5" fillId="16" borderId="3" xfId="0" applyFont="1" applyFill="1" applyBorder="1" applyAlignment="1">
      <alignment horizontal="center"/>
    </xf>
    <xf numFmtId="0" fontId="5" fillId="23" borderId="2" xfId="0" applyFont="1" applyFill="1" applyBorder="1" applyAlignment="1">
      <alignment horizontal="left" vertical="center"/>
    </xf>
    <xf numFmtId="0" fontId="11" fillId="23" borderId="1" xfId="0" applyFont="1" applyFill="1" applyBorder="1" applyAlignment="1">
      <alignment horizontal="left" vertical="center"/>
    </xf>
    <xf numFmtId="0" fontId="5" fillId="24" borderId="2" xfId="0" applyFont="1" applyFill="1" applyBorder="1" applyAlignment="1">
      <alignment horizontal="left" vertical="center"/>
    </xf>
    <xf numFmtId="0" fontId="11" fillId="24" borderId="1" xfId="0" applyFont="1" applyFill="1" applyBorder="1" applyAlignment="1">
      <alignment horizontal="left" vertical="center"/>
    </xf>
    <xf numFmtId="0" fontId="3" fillId="23" borderId="2" xfId="0" applyFont="1" applyFill="1" applyBorder="1" applyAlignment="1">
      <alignment horizontal="center" vertical="center"/>
    </xf>
    <xf numFmtId="0" fontId="0" fillId="23" borderId="1" xfId="0" applyFill="1" applyBorder="1" applyAlignment="1">
      <alignment horizontal="left" vertical="center"/>
    </xf>
    <xf numFmtId="0" fontId="5" fillId="23" borderId="2" xfId="0" applyFont="1" applyFill="1" applyBorder="1" applyAlignment="1">
      <alignment horizontal="center" vertical="center"/>
    </xf>
    <xf numFmtId="0" fontId="3" fillId="23" borderId="3" xfId="0" applyFont="1" applyFill="1" applyBorder="1" applyAlignment="1">
      <alignment horizontal="center" vertical="center"/>
    </xf>
    <xf numFmtId="18" fontId="3" fillId="23" borderId="3" xfId="0" applyNumberFormat="1" applyFont="1" applyFill="1" applyBorder="1" applyAlignment="1">
      <alignment horizontal="center" vertical="center"/>
    </xf>
    <xf numFmtId="0" fontId="5" fillId="25" borderId="2" xfId="0" applyFont="1" applyFill="1" applyBorder="1" applyAlignment="1">
      <alignment horizontal="left" vertical="center"/>
    </xf>
    <xf numFmtId="0" fontId="11" fillId="25" borderId="1" xfId="0" applyFont="1" applyFill="1" applyBorder="1" applyAlignment="1">
      <alignment horizontal="left" vertical="center"/>
    </xf>
    <xf numFmtId="0" fontId="3" fillId="25" borderId="2" xfId="0" applyFont="1" applyFill="1" applyBorder="1" applyAlignment="1">
      <alignment horizontal="center" vertical="center"/>
    </xf>
    <xf numFmtId="0" fontId="5" fillId="25" borderId="2" xfId="0" applyFont="1" applyFill="1" applyBorder="1" applyAlignment="1">
      <alignment horizontal="center" vertical="center"/>
    </xf>
    <xf numFmtId="0" fontId="3" fillId="25" borderId="3" xfId="0" applyFont="1" applyFill="1" applyBorder="1" applyAlignment="1">
      <alignment horizontal="center" vertical="center"/>
    </xf>
    <xf numFmtId="18" fontId="3" fillId="25" borderId="3" xfId="0" applyNumberFormat="1" applyFont="1" applyFill="1" applyBorder="1" applyAlignment="1">
      <alignment horizontal="center" vertical="center"/>
    </xf>
    <xf numFmtId="0" fontId="5" fillId="26" borderId="2" xfId="0" applyFont="1" applyFill="1" applyBorder="1" applyAlignment="1">
      <alignment horizontal="left" vertical="center"/>
    </xf>
    <xf numFmtId="0" fontId="11" fillId="26" borderId="1" xfId="0" applyFont="1" applyFill="1" applyBorder="1" applyAlignment="1">
      <alignment horizontal="left" vertical="center"/>
    </xf>
    <xf numFmtId="0" fontId="5" fillId="27" borderId="2" xfId="0" applyFont="1" applyFill="1" applyBorder="1" applyAlignment="1">
      <alignment horizontal="left" vertical="center"/>
    </xf>
    <xf numFmtId="0" fontId="11" fillId="27" borderId="1" xfId="0" applyFont="1" applyFill="1" applyBorder="1" applyAlignment="1">
      <alignment horizontal="left" vertical="center"/>
    </xf>
    <xf numFmtId="0" fontId="10" fillId="13" borderId="5" xfId="0" applyFont="1" applyFill="1" applyBorder="1" applyAlignment="1">
      <alignment horizontal="center"/>
    </xf>
    <xf numFmtId="0" fontId="10" fillId="13" borderId="5" xfId="0" applyFont="1" applyFill="1" applyBorder="1"/>
    <xf numFmtId="0" fontId="10" fillId="12" borderId="5" xfId="0" applyFont="1" applyFill="1" applyBorder="1" applyAlignment="1">
      <alignment horizontal="center"/>
    </xf>
    <xf numFmtId="0" fontId="10" fillId="12" borderId="5" xfId="0" applyFont="1" applyFill="1" applyBorder="1"/>
    <xf numFmtId="0" fontId="5" fillId="0" borderId="3" xfId="0" applyFont="1" applyFill="1" applyBorder="1" applyAlignment="1">
      <alignment horizontal="center"/>
    </xf>
    <xf numFmtId="0" fontId="0" fillId="29" borderId="0" xfId="0" applyFill="1"/>
    <xf numFmtId="0" fontId="0" fillId="28" borderId="0" xfId="0" applyFill="1"/>
    <xf numFmtId="0" fontId="2" fillId="28" borderId="0" xfId="0" applyFont="1" applyFill="1"/>
    <xf numFmtId="0" fontId="3" fillId="28" borderId="0" xfId="0" applyFont="1" applyFill="1" applyAlignment="1">
      <alignment horizontal="center"/>
    </xf>
    <xf numFmtId="0" fontId="8" fillId="28" borderId="0" xfId="0" applyFont="1" applyFill="1" applyAlignment="1">
      <alignment horizontal="center" wrapText="1"/>
    </xf>
    <xf numFmtId="0" fontId="0" fillId="28" borderId="0" xfId="0" applyFill="1" applyAlignment="1">
      <alignment horizontal="center"/>
    </xf>
    <xf numFmtId="0" fontId="0" fillId="28" borderId="0" xfId="0" quotePrefix="1" applyFill="1"/>
    <xf numFmtId="0" fontId="3" fillId="28" borderId="0" xfId="0" quotePrefix="1" applyFont="1" applyFill="1" applyAlignment="1">
      <alignment horizontal="center"/>
    </xf>
    <xf numFmtId="22" fontId="3" fillId="5" borderId="0" xfId="0" applyNumberFormat="1" applyFont="1" applyFill="1" applyAlignment="1">
      <alignment horizontal="left" vertical="center"/>
    </xf>
    <xf numFmtId="0" fontId="3" fillId="5" borderId="0" xfId="0" applyFont="1" applyFill="1" applyAlignment="1">
      <alignment horizontal="left" vertical="center"/>
    </xf>
    <xf numFmtId="0" fontId="25" fillId="5" borderId="0" xfId="0" applyFont="1" applyFill="1" applyAlignment="1">
      <alignment horizontal="left" vertical="center"/>
    </xf>
    <xf numFmtId="49" fontId="3" fillId="5" borderId="0" xfId="0" applyNumberFormat="1" applyFont="1" applyFill="1" applyAlignment="1">
      <alignment horizontal="left" vertical="top"/>
    </xf>
    <xf numFmtId="0" fontId="3" fillId="30" borderId="3" xfId="0" applyFont="1" applyFill="1" applyBorder="1" applyAlignment="1">
      <alignment horizontal="center" vertical="center"/>
    </xf>
    <xf numFmtId="0" fontId="3" fillId="12" borderId="3" xfId="0" applyFont="1" applyFill="1" applyBorder="1" applyAlignment="1">
      <alignment horizontal="center" vertical="center"/>
    </xf>
    <xf numFmtId="18" fontId="5" fillId="4" borderId="3" xfId="0" quotePrefix="1" applyNumberFormat="1" applyFont="1" applyFill="1" applyBorder="1" applyAlignment="1">
      <alignment horizontal="center" vertical="center"/>
    </xf>
    <xf numFmtId="18" fontId="5" fillId="2" borderId="3" xfId="0" applyNumberFormat="1" applyFont="1" applyFill="1" applyBorder="1" applyAlignment="1">
      <alignment horizontal="center" vertical="center"/>
    </xf>
    <xf numFmtId="18" fontId="19" fillId="4" borderId="3" xfId="0" quotePrefix="1" applyNumberFormat="1" applyFont="1" applyFill="1" applyBorder="1" applyAlignment="1">
      <alignment horizontal="center" vertical="center"/>
    </xf>
    <xf numFmtId="18" fontId="19" fillId="2" borderId="3" xfId="0" applyNumberFormat="1" applyFont="1" applyFill="1" applyBorder="1" applyAlignment="1">
      <alignment horizontal="center" vertical="center"/>
    </xf>
    <xf numFmtId="0" fontId="5" fillId="30" borderId="3" xfId="0" applyFont="1" applyFill="1" applyBorder="1" applyAlignment="1">
      <alignment horizontal="center" vertical="center"/>
    </xf>
    <xf numFmtId="18" fontId="5" fillId="21" borderId="3" xfId="0" applyNumberFormat="1" applyFont="1" applyFill="1" applyBorder="1" applyAlignment="1">
      <alignment horizontal="center" vertical="center"/>
    </xf>
    <xf numFmtId="0" fontId="5" fillId="26" borderId="3" xfId="0" applyFont="1" applyFill="1" applyBorder="1" applyAlignment="1">
      <alignment horizontal="center" vertical="center"/>
    </xf>
    <xf numFmtId="18" fontId="5" fillId="23" borderId="3" xfId="0" applyNumberFormat="1" applyFont="1" applyFill="1" applyBorder="1" applyAlignment="1">
      <alignment horizontal="center" vertical="center"/>
    </xf>
    <xf numFmtId="18" fontId="19" fillId="21" borderId="3" xfId="0" applyNumberFormat="1" applyFont="1" applyFill="1" applyBorder="1" applyAlignment="1">
      <alignment horizontal="center" vertical="center"/>
    </xf>
    <xf numFmtId="0" fontId="19" fillId="26" borderId="3" xfId="0" applyFont="1" applyFill="1" applyBorder="1" applyAlignment="1">
      <alignment horizontal="center" vertical="center"/>
    </xf>
    <xf numFmtId="18" fontId="19" fillId="23" borderId="3" xfId="0" applyNumberFormat="1" applyFont="1" applyFill="1" applyBorder="1" applyAlignment="1">
      <alignment horizontal="center" vertical="center"/>
    </xf>
    <xf numFmtId="18" fontId="19" fillId="31" borderId="3" xfId="0" applyNumberFormat="1" applyFont="1" applyFill="1" applyBorder="1" applyAlignment="1">
      <alignment horizontal="center" vertical="center"/>
    </xf>
    <xf numFmtId="0" fontId="5" fillId="12" borderId="2" xfId="0" applyFont="1" applyFill="1" applyBorder="1" applyAlignment="1">
      <alignment horizontal="left" vertical="center"/>
    </xf>
    <xf numFmtId="0" fontId="5" fillId="30" borderId="2" xfId="0" applyFont="1" applyFill="1" applyBorder="1" applyAlignment="1">
      <alignment horizontal="left" vertical="center"/>
    </xf>
    <xf numFmtId="0" fontId="5" fillId="12" borderId="3" xfId="0" applyFont="1" applyFill="1" applyBorder="1" applyAlignment="1" applyProtection="1">
      <alignment horizontal="center" vertical="center"/>
      <protection locked="0"/>
    </xf>
    <xf numFmtId="0" fontId="31" fillId="12" borderId="2" xfId="0" applyFont="1" applyFill="1" applyBorder="1" applyAlignment="1">
      <alignment horizontal="right" vertical="center"/>
    </xf>
    <xf numFmtId="0" fontId="3" fillId="12" borderId="2" xfId="0" applyFont="1" applyFill="1" applyBorder="1" applyAlignment="1">
      <alignment horizontal="center" vertical="center"/>
    </xf>
    <xf numFmtId="0" fontId="0" fillId="12" borderId="1" xfId="0" applyFill="1" applyBorder="1" applyAlignment="1">
      <alignment horizontal="left" vertical="center"/>
    </xf>
    <xf numFmtId="0" fontId="5" fillId="12" borderId="3" xfId="0" applyFont="1" applyFill="1" applyBorder="1" applyAlignment="1">
      <alignment horizontal="center" vertical="center"/>
    </xf>
    <xf numFmtId="0" fontId="0" fillId="5" borderId="16" xfId="0" applyFill="1" applyBorder="1"/>
    <xf numFmtId="0" fontId="0" fillId="5" borderId="16" xfId="0" applyFill="1" applyBorder="1" applyAlignment="1">
      <alignment horizontal="center"/>
    </xf>
    <xf numFmtId="0" fontId="1" fillId="5" borderId="16" xfId="0" applyFont="1" applyFill="1" applyBorder="1" applyAlignment="1">
      <alignment horizontal="left" vertical="center"/>
    </xf>
    <xf numFmtId="0" fontId="0" fillId="5" borderId="17" xfId="0" applyFill="1" applyBorder="1"/>
    <xf numFmtId="18" fontId="5" fillId="4" borderId="3" xfId="0" quotePrefix="1" applyNumberFormat="1" applyFont="1" applyFill="1" applyBorder="1" applyAlignment="1">
      <alignment horizontal="left" vertical="center"/>
    </xf>
    <xf numFmtId="18" fontId="5" fillId="21" borderId="3" xfId="0" applyNumberFormat="1" applyFont="1" applyFill="1" applyBorder="1" applyAlignment="1">
      <alignment horizontal="left" vertical="center"/>
    </xf>
    <xf numFmtId="18" fontId="5" fillId="2" borderId="3" xfId="0" applyNumberFormat="1" applyFont="1" applyFill="1" applyBorder="1" applyAlignment="1">
      <alignment horizontal="left" vertical="center"/>
    </xf>
    <xf numFmtId="18" fontId="5" fillId="31" borderId="3" xfId="0" applyNumberFormat="1" applyFont="1" applyFill="1" applyBorder="1" applyAlignment="1">
      <alignment horizontal="left" vertical="center"/>
    </xf>
    <xf numFmtId="18" fontId="5" fillId="23" borderId="3" xfId="0" applyNumberFormat="1" applyFont="1" applyFill="1" applyBorder="1" applyAlignment="1">
      <alignment horizontal="left" vertical="center"/>
    </xf>
    <xf numFmtId="0" fontId="5" fillId="26" borderId="3" xfId="0" applyFont="1" applyFill="1" applyBorder="1" applyAlignment="1">
      <alignment horizontal="left" vertical="center"/>
    </xf>
    <xf numFmtId="0" fontId="3" fillId="12" borderId="2" xfId="0" applyFont="1" applyFill="1" applyBorder="1" applyAlignment="1">
      <alignment horizontal="left" vertical="center"/>
    </xf>
    <xf numFmtId="18" fontId="5" fillId="31" borderId="3" xfId="0" applyNumberFormat="1" applyFont="1" applyFill="1" applyBorder="1" applyAlignment="1">
      <alignment horizontal="center" vertical="center"/>
    </xf>
    <xf numFmtId="0" fontId="10" fillId="12" borderId="3" xfId="0" applyFont="1" applyFill="1" applyBorder="1"/>
    <xf numFmtId="0" fontId="5" fillId="12" borderId="3" xfId="0" applyFont="1" applyFill="1" applyBorder="1"/>
    <xf numFmtId="18" fontId="19" fillId="4" borderId="19" xfId="0" quotePrefix="1" applyNumberFormat="1" applyFont="1" applyFill="1" applyBorder="1" applyAlignment="1">
      <alignment horizontal="center" vertical="center"/>
    </xf>
    <xf numFmtId="18" fontId="19" fillId="31" borderId="19" xfId="0" applyNumberFormat="1" applyFont="1" applyFill="1" applyBorder="1" applyAlignment="1">
      <alignment horizontal="center" vertical="center"/>
    </xf>
    <xf numFmtId="0" fontId="19" fillId="12" borderId="3" xfId="0" applyFont="1" applyFill="1" applyBorder="1" applyAlignment="1">
      <alignment horizontal="center" vertical="center"/>
    </xf>
    <xf numFmtId="0" fontId="0" fillId="12" borderId="0" xfId="0" applyFill="1"/>
    <xf numFmtId="0" fontId="0" fillId="12" borderId="0" xfId="0" applyFill="1" applyAlignment="1">
      <alignment horizontal="center"/>
    </xf>
    <xf numFmtId="0" fontId="1" fillId="12" borderId="0" xfId="0" applyFont="1" applyFill="1" applyAlignment="1">
      <alignment horizontal="left" vertical="center"/>
    </xf>
    <xf numFmtId="0" fontId="5" fillId="12" borderId="0" xfId="0" applyFont="1" applyFill="1"/>
    <xf numFmtId="0" fontId="9" fillId="12" borderId="0" xfId="0" applyFont="1" applyFill="1" applyAlignment="1">
      <alignment horizontal="right"/>
    </xf>
    <xf numFmtId="0" fontId="9" fillId="12" borderId="0" xfId="0" applyFont="1" applyFill="1"/>
    <xf numFmtId="0" fontId="3" fillId="12" borderId="0" xfId="0" applyFont="1" applyFill="1"/>
    <xf numFmtId="0" fontId="9" fillId="12" borderId="0" xfId="0" applyFont="1" applyFill="1" applyAlignment="1">
      <alignment horizontal="left" vertical="center"/>
    </xf>
    <xf numFmtId="0" fontId="6" fillId="12" borderId="0" xfId="0" applyFont="1" applyFill="1"/>
    <xf numFmtId="0" fontId="3" fillId="12" borderId="0" xfId="0" applyFont="1" applyFill="1" applyAlignment="1">
      <alignment horizontal="center"/>
    </xf>
    <xf numFmtId="0" fontId="8" fillId="12" borderId="0" xfId="0" applyFont="1" applyFill="1"/>
    <xf numFmtId="0" fontId="9" fillId="12" borderId="0" xfId="0" applyFont="1" applyFill="1" applyAlignment="1">
      <alignment horizontal="right" vertical="center"/>
    </xf>
    <xf numFmtId="0" fontId="0" fillId="12" borderId="0" xfId="0" applyFill="1" applyAlignment="1">
      <alignment horizontal="left"/>
    </xf>
    <xf numFmtId="0" fontId="1" fillId="12" borderId="0" xfId="0" applyFont="1" applyFill="1" applyAlignment="1">
      <alignment horizontal="left"/>
    </xf>
    <xf numFmtId="165" fontId="0" fillId="12" borderId="0" xfId="0" applyNumberFormat="1" applyFill="1"/>
    <xf numFmtId="164" fontId="3" fillId="12" borderId="0" xfId="0" applyNumberFormat="1" applyFont="1" applyFill="1"/>
    <xf numFmtId="0" fontId="10" fillId="12" borderId="0" xfId="0" applyFont="1" applyFill="1"/>
    <xf numFmtId="0" fontId="4" fillId="12" borderId="0" xfId="0" quotePrefix="1" applyFont="1" applyFill="1" applyAlignment="1">
      <alignment horizontal="center"/>
    </xf>
    <xf numFmtId="0" fontId="3" fillId="30" borderId="2" xfId="0" applyFont="1" applyFill="1" applyBorder="1" applyAlignment="1">
      <alignment horizontal="center" vertical="center"/>
    </xf>
    <xf numFmtId="0" fontId="0" fillId="30" borderId="1" xfId="0" applyFill="1" applyBorder="1" applyAlignment="1">
      <alignment horizontal="left" vertical="center"/>
    </xf>
    <xf numFmtId="0" fontId="5" fillId="30" borderId="2" xfId="0" applyFont="1" applyFill="1" applyBorder="1" applyAlignment="1">
      <alignment horizontal="center" vertical="center"/>
    </xf>
    <xf numFmtId="18" fontId="5" fillId="34" borderId="20" xfId="0" applyNumberFormat="1" applyFont="1" applyFill="1" applyBorder="1" applyAlignment="1">
      <alignment horizontal="left" vertical="center"/>
    </xf>
    <xf numFmtId="18" fontId="5" fillId="34" borderId="3" xfId="0" applyNumberFormat="1" applyFont="1" applyFill="1" applyBorder="1" applyAlignment="1">
      <alignment horizontal="left" vertical="center"/>
    </xf>
    <xf numFmtId="18" fontId="5" fillId="18" borderId="3" xfId="0" applyNumberFormat="1" applyFont="1" applyFill="1" applyBorder="1" applyAlignment="1">
      <alignment horizontal="left" vertical="center"/>
    </xf>
    <xf numFmtId="18" fontId="5" fillId="35" borderId="20" xfId="0" applyNumberFormat="1" applyFont="1" applyFill="1" applyBorder="1" applyAlignment="1">
      <alignment horizontal="left" vertical="center"/>
    </xf>
    <xf numFmtId="18" fontId="5" fillId="24" borderId="3" xfId="0" applyNumberFormat="1" applyFont="1" applyFill="1" applyBorder="1" applyAlignment="1">
      <alignment horizontal="left" vertical="center"/>
    </xf>
    <xf numFmtId="0" fontId="5" fillId="36" borderId="3" xfId="0" applyFont="1" applyFill="1" applyBorder="1" applyAlignment="1">
      <alignment horizontal="left" vertical="center"/>
    </xf>
    <xf numFmtId="0" fontId="0" fillId="12" borderId="11" xfId="0" applyFill="1" applyBorder="1"/>
    <xf numFmtId="0" fontId="5" fillId="12" borderId="10" xfId="0" applyFont="1" applyFill="1" applyBorder="1"/>
    <xf numFmtId="0" fontId="0" fillId="12" borderId="10" xfId="0" applyFill="1" applyBorder="1"/>
    <xf numFmtId="0" fontId="0" fillId="12" borderId="14" xfId="0" applyFill="1" applyBorder="1"/>
    <xf numFmtId="0" fontId="0" fillId="12" borderId="9" xfId="0" applyFill="1" applyBorder="1"/>
    <xf numFmtId="0" fontId="5" fillId="12" borderId="0" xfId="0" applyFont="1" applyFill="1" applyBorder="1"/>
    <xf numFmtId="0" fontId="0" fillId="12" borderId="0" xfId="0" applyFill="1" applyBorder="1"/>
    <xf numFmtId="0" fontId="6" fillId="12" borderId="0" xfId="0" applyFont="1" applyFill="1" applyBorder="1"/>
    <xf numFmtId="0" fontId="9" fillId="12" borderId="0" xfId="0" applyFont="1" applyFill="1" applyBorder="1"/>
    <xf numFmtId="0" fontId="0" fillId="5" borderId="0" xfId="0" applyFill="1" applyBorder="1"/>
    <xf numFmtId="0" fontId="6" fillId="5" borderId="0" xfId="0" applyFont="1" applyFill="1" applyBorder="1"/>
    <xf numFmtId="0" fontId="9" fillId="5" borderId="0" xfId="0" applyFont="1" applyFill="1" applyBorder="1"/>
    <xf numFmtId="0" fontId="0" fillId="12" borderId="15" xfId="0" applyFill="1" applyBorder="1"/>
    <xf numFmtId="0" fontId="1" fillId="12" borderId="16" xfId="0" applyFont="1" applyFill="1" applyBorder="1" applyAlignment="1">
      <alignment horizontal="left" vertical="center"/>
    </xf>
    <xf numFmtId="0" fontId="0" fillId="12" borderId="16" xfId="0" applyFill="1" applyBorder="1"/>
    <xf numFmtId="0" fontId="6" fillId="12" borderId="16" xfId="0" applyFont="1" applyFill="1" applyBorder="1"/>
    <xf numFmtId="0" fontId="9" fillId="12" borderId="16" xfId="0" applyFont="1" applyFill="1" applyBorder="1"/>
    <xf numFmtId="0" fontId="10" fillId="12" borderId="16" xfId="0" applyFont="1" applyFill="1" applyBorder="1"/>
    <xf numFmtId="0" fontId="3" fillId="12" borderId="0" xfId="0" applyFont="1" applyFill="1" applyBorder="1"/>
    <xf numFmtId="0" fontId="0" fillId="12" borderId="23" xfId="0" applyFill="1" applyBorder="1"/>
    <xf numFmtId="0" fontId="3" fillId="12" borderId="16" xfId="0" applyFont="1" applyFill="1" applyBorder="1"/>
    <xf numFmtId="0" fontId="0" fillId="12" borderId="17" xfId="0" applyFill="1" applyBorder="1"/>
    <xf numFmtId="0" fontId="31" fillId="12" borderId="3" xfId="0" applyFont="1" applyFill="1" applyBorder="1" applyAlignment="1">
      <alignment horizontal="right" vertical="center"/>
    </xf>
    <xf numFmtId="0" fontId="25" fillId="12" borderId="0" xfId="0" applyFont="1" applyFill="1"/>
    <xf numFmtId="0" fontId="5" fillId="12" borderId="0" xfId="0" applyFont="1" applyFill="1" applyAlignment="1">
      <alignment horizontal="right"/>
    </xf>
    <xf numFmtId="49" fontId="1" fillId="12" borderId="0" xfId="0" applyNumberFormat="1" applyFont="1" applyFill="1" applyAlignment="1">
      <alignment horizontal="left" vertical="top"/>
    </xf>
    <xf numFmtId="0" fontId="7" fillId="30" borderId="2" xfId="0" applyFont="1" applyFill="1" applyBorder="1"/>
    <xf numFmtId="0" fontId="0" fillId="30" borderId="13" xfId="0" applyFill="1" applyBorder="1"/>
    <xf numFmtId="0" fontId="0" fillId="30" borderId="13" xfId="0" applyFill="1" applyBorder="1" applyAlignment="1">
      <alignment horizontal="center"/>
    </xf>
    <xf numFmtId="0" fontId="19" fillId="30" borderId="13" xfId="0" applyFont="1" applyFill="1" applyBorder="1"/>
    <xf numFmtId="0" fontId="0" fillId="30" borderId="1" xfId="0" applyFill="1" applyBorder="1"/>
    <xf numFmtId="0" fontId="7" fillId="30" borderId="13" xfId="0" applyFont="1" applyFill="1" applyBorder="1"/>
    <xf numFmtId="0" fontId="20" fillId="40" borderId="3" xfId="0" applyFont="1" applyFill="1" applyBorder="1" applyAlignment="1">
      <alignment horizontal="center" vertical="center"/>
    </xf>
    <xf numFmtId="0" fontId="21" fillId="38" borderId="3" xfId="0" applyFont="1" applyFill="1" applyBorder="1" applyAlignment="1">
      <alignment horizontal="center" vertical="center"/>
    </xf>
    <xf numFmtId="18" fontId="19" fillId="12" borderId="19" xfId="0" quotePrefix="1" applyNumberFormat="1" applyFont="1" applyFill="1" applyBorder="1" applyAlignment="1">
      <alignment horizontal="center" vertical="center"/>
    </xf>
    <xf numFmtId="18" fontId="19" fillId="12" borderId="19" xfId="0" applyNumberFormat="1" applyFont="1" applyFill="1" applyBorder="1" applyAlignment="1">
      <alignment horizontal="center" vertical="center"/>
    </xf>
    <xf numFmtId="18" fontId="5" fillId="12" borderId="20" xfId="0" applyNumberFormat="1" applyFont="1" applyFill="1" applyBorder="1" applyAlignment="1">
      <alignment horizontal="left" vertical="center"/>
    </xf>
    <xf numFmtId="18" fontId="5" fillId="12" borderId="3" xfId="0" applyNumberFormat="1" applyFont="1" applyFill="1" applyBorder="1" applyAlignment="1">
      <alignment horizontal="left" vertical="center"/>
    </xf>
    <xf numFmtId="0" fontId="5" fillId="12" borderId="3" xfId="0" applyFont="1" applyFill="1" applyBorder="1" applyAlignment="1">
      <alignment horizontal="left" vertical="center"/>
    </xf>
    <xf numFmtId="18" fontId="5" fillId="12" borderId="3" xfId="0" quotePrefix="1" applyNumberFormat="1" applyFont="1" applyFill="1" applyBorder="1" applyAlignment="1">
      <alignment horizontal="left" vertical="center"/>
    </xf>
    <xf numFmtId="18" fontId="19" fillId="12" borderId="3" xfId="0" quotePrefix="1" applyNumberFormat="1" applyFont="1" applyFill="1" applyBorder="1" applyAlignment="1">
      <alignment horizontal="center" vertical="center"/>
    </xf>
    <xf numFmtId="18" fontId="19" fillId="12" borderId="3" xfId="0" applyNumberFormat="1" applyFont="1" applyFill="1" applyBorder="1" applyAlignment="1">
      <alignment horizontal="center" vertical="center"/>
    </xf>
    <xf numFmtId="0" fontId="5" fillId="20" borderId="10" xfId="0" applyFont="1" applyFill="1" applyBorder="1"/>
    <xf numFmtId="0" fontId="5" fillId="20" borderId="0" xfId="0" applyFont="1" applyFill="1" applyBorder="1"/>
    <xf numFmtId="0" fontId="0" fillId="20" borderId="0" xfId="0" applyFill="1" applyBorder="1"/>
    <xf numFmtId="0" fontId="6" fillId="20" borderId="0" xfId="0" applyFont="1" applyFill="1" applyBorder="1"/>
    <xf numFmtId="0" fontId="9" fillId="20" borderId="0" xfId="0" applyFont="1" applyFill="1" applyBorder="1"/>
    <xf numFmtId="18" fontId="5" fillId="20" borderId="3" xfId="0" quotePrefix="1" applyNumberFormat="1" applyFont="1" applyFill="1" applyBorder="1" applyAlignment="1">
      <alignment horizontal="left" vertical="center"/>
    </xf>
    <xf numFmtId="18" fontId="5" fillId="20" borderId="3" xfId="0" applyNumberFormat="1" applyFont="1" applyFill="1" applyBorder="1" applyAlignment="1">
      <alignment horizontal="left" vertical="center"/>
    </xf>
    <xf numFmtId="0" fontId="0" fillId="20" borderId="15" xfId="0" applyFill="1" applyBorder="1"/>
    <xf numFmtId="0" fontId="1" fillId="20" borderId="16" xfId="0" applyFont="1" applyFill="1" applyBorder="1" applyAlignment="1">
      <alignment horizontal="left" vertical="center"/>
    </xf>
    <xf numFmtId="0" fontId="0" fillId="20" borderId="16" xfId="0" applyFill="1" applyBorder="1"/>
    <xf numFmtId="0" fontId="6" fillId="20" borderId="16" xfId="0" applyFont="1" applyFill="1" applyBorder="1"/>
    <xf numFmtId="0" fontId="9" fillId="20" borderId="16" xfId="0" applyFont="1" applyFill="1" applyBorder="1"/>
    <xf numFmtId="0" fontId="0" fillId="20" borderId="14" xfId="0" applyFill="1" applyBorder="1"/>
    <xf numFmtId="0" fontId="3" fillId="20" borderId="0" xfId="0" applyFont="1" applyFill="1" applyBorder="1"/>
    <xf numFmtId="0" fontId="0" fillId="20" borderId="23" xfId="0" applyFill="1" applyBorder="1"/>
    <xf numFmtId="0" fontId="0" fillId="20" borderId="17" xfId="0" applyFill="1" applyBorder="1"/>
    <xf numFmtId="0" fontId="10" fillId="20" borderId="16" xfId="0" applyFont="1" applyFill="1" applyBorder="1"/>
    <xf numFmtId="0" fontId="3" fillId="20" borderId="16" xfId="0" applyFont="1" applyFill="1" applyBorder="1"/>
    <xf numFmtId="0" fontId="11" fillId="12" borderId="3" xfId="0" applyFont="1" applyFill="1" applyBorder="1" applyAlignment="1">
      <alignment horizontal="center" vertical="center"/>
    </xf>
    <xf numFmtId="0" fontId="0" fillId="39" borderId="0" xfId="0" applyFill="1"/>
    <xf numFmtId="0" fontId="7" fillId="39" borderId="0" xfId="0" applyFont="1" applyFill="1"/>
    <xf numFmtId="0" fontId="0" fillId="39" borderId="0" xfId="0" applyFill="1" applyAlignment="1">
      <alignment horizontal="center"/>
    </xf>
    <xf numFmtId="0" fontId="8" fillId="39" borderId="0" xfId="0" applyFont="1" applyFill="1"/>
    <xf numFmtId="0" fontId="15" fillId="39" borderId="0" xfId="0" applyFont="1" applyFill="1"/>
    <xf numFmtId="0" fontId="3" fillId="39" borderId="0" xfId="0" applyFont="1" applyFill="1" applyAlignment="1">
      <alignment horizontal="center"/>
    </xf>
    <xf numFmtId="0" fontId="3" fillId="39" borderId="0" xfId="0" applyFont="1" applyFill="1"/>
    <xf numFmtId="0" fontId="7" fillId="39" borderId="0" xfId="0" applyFont="1" applyFill="1" applyAlignment="1">
      <alignment horizontal="left" vertical="center"/>
    </xf>
    <xf numFmtId="0" fontId="10" fillId="39" borderId="0" xfId="0" applyFont="1" applyFill="1" applyAlignment="1">
      <alignment horizontal="center" wrapText="1"/>
    </xf>
    <xf numFmtId="0" fontId="10" fillId="39" borderId="0" xfId="0" applyFont="1" applyFill="1"/>
    <xf numFmtId="0" fontId="10" fillId="39" borderId="0" xfId="0" applyFont="1" applyFill="1" applyAlignment="1">
      <alignment horizontal="center"/>
    </xf>
    <xf numFmtId="0" fontId="0" fillId="30" borderId="0" xfId="0" applyFill="1"/>
    <xf numFmtId="0" fontId="7" fillId="30" borderId="0" xfId="0" applyFont="1" applyFill="1" applyAlignment="1">
      <alignment horizontal="left" vertical="center"/>
    </xf>
    <xf numFmtId="0" fontId="10" fillId="41" borderId="0" xfId="0" applyFont="1" applyFill="1" applyAlignment="1">
      <alignment horizontal="left" vertical="center"/>
    </xf>
    <xf numFmtId="0" fontId="10" fillId="41" borderId="0" xfId="0" applyFont="1" applyFill="1" applyAlignment="1">
      <alignment horizontal="center" vertical="center"/>
    </xf>
    <xf numFmtId="0" fontId="12" fillId="30" borderId="5" xfId="0" applyFont="1" applyFill="1" applyBorder="1" applyAlignment="1">
      <alignment horizontal="center"/>
    </xf>
    <xf numFmtId="0" fontId="16" fillId="30" borderId="5" xfId="0" applyFont="1" applyFill="1" applyBorder="1"/>
    <xf numFmtId="0" fontId="3" fillId="29" borderId="0" xfId="0" applyFont="1" applyFill="1" applyAlignment="1">
      <alignment horizontal="center"/>
    </xf>
    <xf numFmtId="0" fontId="3" fillId="29" borderId="0" xfId="0" applyFont="1" applyFill="1" applyAlignment="1">
      <alignment horizontal="center" wrapText="1"/>
    </xf>
    <xf numFmtId="0" fontId="7" fillId="29" borderId="0" xfId="0" applyFont="1" applyFill="1" applyAlignment="1">
      <alignment horizontal="left"/>
    </xf>
    <xf numFmtId="0" fontId="8" fillId="29" borderId="0" xfId="0" applyFont="1" applyFill="1" applyAlignment="1">
      <alignment horizontal="center"/>
    </xf>
    <xf numFmtId="0" fontId="8" fillId="29" borderId="0" xfId="0" applyFont="1" applyFill="1" applyAlignment="1">
      <alignment horizontal="center" wrapText="1"/>
    </xf>
    <xf numFmtId="0" fontId="5" fillId="29" borderId="0" xfId="0" applyFont="1" applyFill="1" applyAlignment="1">
      <alignment horizontal="center" vertical="center" wrapText="1"/>
    </xf>
    <xf numFmtId="0" fontId="5" fillId="20" borderId="0" xfId="0" applyFont="1" applyFill="1" applyAlignment="1">
      <alignment horizontal="center" vertical="center" wrapText="1"/>
    </xf>
    <xf numFmtId="0" fontId="0" fillId="20" borderId="0" xfId="0" applyFill="1" applyAlignment="1">
      <alignment horizontal="left"/>
    </xf>
    <xf numFmtId="0" fontId="9" fillId="30" borderId="0" xfId="0" applyFont="1" applyFill="1"/>
    <xf numFmtId="0" fontId="16" fillId="30" borderId="5" xfId="0" applyFont="1" applyFill="1" applyBorder="1" applyAlignment="1">
      <alignment horizontal="center"/>
    </xf>
    <xf numFmtId="0" fontId="24" fillId="5" borderId="0" xfId="0" applyFont="1" applyFill="1" applyAlignment="1"/>
    <xf numFmtId="0" fontId="0" fillId="32" borderId="25" xfId="0" applyFill="1" applyBorder="1"/>
    <xf numFmtId="0" fontId="24" fillId="32" borderId="25" xfId="0" applyFont="1" applyFill="1" applyBorder="1" applyAlignment="1"/>
    <xf numFmtId="0" fontId="0" fillId="28" borderId="0" xfId="0" applyFill="1" applyBorder="1"/>
    <xf numFmtId="0" fontId="24" fillId="28" borderId="0" xfId="0" applyFont="1" applyFill="1" applyBorder="1" applyAlignment="1"/>
    <xf numFmtId="0" fontId="0" fillId="21" borderId="30" xfId="0" applyFill="1" applyBorder="1"/>
    <xf numFmtId="0" fontId="5" fillId="29" borderId="0" xfId="0" applyFont="1" applyFill="1" applyAlignment="1">
      <alignment horizontal="left" vertical="center" wrapText="1"/>
    </xf>
    <xf numFmtId="1" fontId="16" fillId="29" borderId="12" xfId="0" applyNumberFormat="1" applyFont="1" applyFill="1" applyBorder="1" applyAlignment="1">
      <alignment horizontal="center"/>
    </xf>
    <xf numFmtId="0" fontId="17" fillId="29" borderId="12" xfId="0" applyFont="1" applyFill="1" applyBorder="1"/>
    <xf numFmtId="0" fontId="17" fillId="29" borderId="12" xfId="0" applyFont="1" applyFill="1" applyBorder="1" applyAlignment="1">
      <alignment horizontal="center"/>
    </xf>
    <xf numFmtId="1" fontId="16" fillId="20" borderId="0" xfId="0" applyNumberFormat="1" applyFont="1" applyFill="1" applyAlignment="1">
      <alignment horizontal="center"/>
    </xf>
    <xf numFmtId="0" fontId="33" fillId="5" borderId="0" xfId="0" applyFont="1" applyFill="1"/>
    <xf numFmtId="0" fontId="0" fillId="34" borderId="0" xfId="0" applyFill="1"/>
    <xf numFmtId="0" fontId="0" fillId="35" borderId="0" xfId="0" applyFill="1"/>
    <xf numFmtId="0" fontId="0" fillId="35" borderId="0" xfId="0" applyFill="1" applyAlignment="1">
      <alignment horizontal="center"/>
    </xf>
    <xf numFmtId="0" fontId="9" fillId="34" borderId="0" xfId="0" applyFont="1" applyFill="1"/>
    <xf numFmtId="0" fontId="10" fillId="30" borderId="0" xfId="0" applyFont="1" applyFill="1" applyAlignment="1">
      <alignment horizontal="center"/>
    </xf>
    <xf numFmtId="0" fontId="10" fillId="29" borderId="0" xfId="0" applyFont="1" applyFill="1" applyAlignment="1">
      <alignment horizontal="center"/>
    </xf>
    <xf numFmtId="0" fontId="12" fillId="20" borderId="0" xfId="0" applyFont="1" applyFill="1" applyAlignment="1">
      <alignment horizontal="center"/>
    </xf>
    <xf numFmtId="0" fontId="12" fillId="29" borderId="0" xfId="0" applyFont="1" applyFill="1" applyAlignment="1">
      <alignment horizontal="center"/>
    </xf>
    <xf numFmtId="0" fontId="9" fillId="34" borderId="0" xfId="0" quotePrefix="1" applyFont="1" applyFill="1"/>
    <xf numFmtId="0" fontId="9" fillId="35" borderId="0" xfId="0" applyFont="1" applyFill="1"/>
    <xf numFmtId="0" fontId="38" fillId="34" borderId="0" xfId="0" quotePrefix="1" applyFont="1" applyFill="1"/>
    <xf numFmtId="0" fontId="5" fillId="28" borderId="2" xfId="0" applyFont="1" applyFill="1" applyBorder="1" applyAlignment="1">
      <alignment horizontal="left" vertical="center"/>
    </xf>
    <xf numFmtId="0" fontId="11" fillId="28" borderId="1" xfId="0" applyFont="1" applyFill="1" applyBorder="1" applyAlignment="1">
      <alignment horizontal="left" vertical="center"/>
    </xf>
    <xf numFmtId="3" fontId="0" fillId="19" borderId="0" xfId="0" applyNumberFormat="1" applyFill="1"/>
    <xf numFmtId="3" fontId="0" fillId="7" borderId="0" xfId="0" applyNumberFormat="1" applyFill="1"/>
    <xf numFmtId="3" fontId="9" fillId="12" borderId="6" xfId="0" applyNumberFormat="1" applyFont="1" applyFill="1" applyBorder="1"/>
    <xf numFmtId="3" fontId="9" fillId="12" borderId="7" xfId="0" applyNumberFormat="1" applyFont="1" applyFill="1" applyBorder="1"/>
    <xf numFmtId="3" fontId="3" fillId="12" borderId="4" xfId="0" applyNumberFormat="1" applyFont="1" applyFill="1" applyBorder="1"/>
    <xf numFmtId="3" fontId="3" fillId="12" borderId="5" xfId="0" applyNumberFormat="1" applyFont="1" applyFill="1" applyBorder="1"/>
    <xf numFmtId="3" fontId="3" fillId="12" borderId="8" xfId="0" applyNumberFormat="1" applyFont="1" applyFill="1" applyBorder="1"/>
    <xf numFmtId="3" fontId="0" fillId="30" borderId="0" xfId="0" applyNumberFormat="1" applyFill="1"/>
    <xf numFmtId="0" fontId="3" fillId="30" borderId="0" xfId="0" applyFont="1" applyFill="1"/>
    <xf numFmtId="164" fontId="3" fillId="30" borderId="0" xfId="0" applyNumberFormat="1" applyFont="1" applyFill="1"/>
    <xf numFmtId="3" fontId="9" fillId="30" borderId="6" xfId="0" applyNumberFormat="1" applyFont="1" applyFill="1" applyBorder="1"/>
    <xf numFmtId="3" fontId="9" fillId="30" borderId="7" xfId="0" applyNumberFormat="1" applyFont="1" applyFill="1" applyBorder="1"/>
    <xf numFmtId="3" fontId="3" fillId="30" borderId="4" xfId="0" applyNumberFormat="1" applyFont="1" applyFill="1" applyBorder="1"/>
    <xf numFmtId="3" fontId="3" fillId="30" borderId="5" xfId="0" applyNumberFormat="1" applyFont="1" applyFill="1" applyBorder="1"/>
    <xf numFmtId="3" fontId="3" fillId="30" borderId="8" xfId="0" applyNumberFormat="1" applyFont="1" applyFill="1" applyBorder="1"/>
    <xf numFmtId="3" fontId="0" fillId="12" borderId="0" xfId="0" applyNumberFormat="1" applyFill="1"/>
    <xf numFmtId="0" fontId="1" fillId="5" borderId="0" xfId="0" quotePrefix="1" applyFont="1" applyFill="1"/>
    <xf numFmtId="0" fontId="4" fillId="0" borderId="3" xfId="0" applyFont="1" applyBorder="1" applyAlignment="1" applyProtection="1">
      <alignment horizontal="center" vertical="center"/>
      <protection locked="0"/>
    </xf>
    <xf numFmtId="0" fontId="1" fillId="8" borderId="0" xfId="0" applyFont="1" applyFill="1"/>
    <xf numFmtId="0" fontId="7" fillId="22" borderId="0" xfId="0" applyFont="1" applyFill="1"/>
    <xf numFmtId="0" fontId="3" fillId="22" borderId="0" xfId="0" applyFont="1" applyFill="1"/>
    <xf numFmtId="0" fontId="9" fillId="22" borderId="0" xfId="0" applyFont="1" applyFill="1"/>
    <xf numFmtId="0" fontId="0" fillId="22" borderId="0" xfId="0" applyFill="1" applyAlignment="1">
      <alignment horizontal="center"/>
    </xf>
    <xf numFmtId="0" fontId="3" fillId="22" borderId="0" xfId="0" quotePrefix="1" applyFont="1" applyFill="1" applyAlignment="1">
      <alignment horizontal="right"/>
    </xf>
    <xf numFmtId="0" fontId="0" fillId="29" borderId="0" xfId="0" applyFill="1" applyAlignment="1">
      <alignment horizontal="center"/>
    </xf>
    <xf numFmtId="0" fontId="3" fillId="29" borderId="0" xfId="0" quotePrefix="1" applyFont="1" applyFill="1" applyAlignment="1">
      <alignment horizontal="right"/>
    </xf>
    <xf numFmtId="0" fontId="0" fillId="42" borderId="0" xfId="0" applyFill="1"/>
    <xf numFmtId="0" fontId="0" fillId="42" borderId="0" xfId="0" applyFill="1" applyAlignment="1">
      <alignment horizontal="center"/>
    </xf>
    <xf numFmtId="0" fontId="7" fillId="42" borderId="0" xfId="0" applyFont="1" applyFill="1"/>
    <xf numFmtId="0" fontId="3" fillId="42" borderId="0" xfId="0" applyFont="1" applyFill="1"/>
    <xf numFmtId="0" fontId="3" fillId="42" borderId="0" xfId="0" quotePrefix="1" applyFont="1" applyFill="1" applyAlignment="1">
      <alignment horizontal="right"/>
    </xf>
    <xf numFmtId="0" fontId="4" fillId="21" borderId="31" xfId="0" applyFont="1" applyFill="1" applyBorder="1" applyAlignment="1">
      <alignment horizontal="right" vertical="center"/>
    </xf>
    <xf numFmtId="0" fontId="25" fillId="20" borderId="0" xfId="0" applyFont="1" applyFill="1" applyAlignment="1">
      <alignment horizontal="center"/>
    </xf>
    <xf numFmtId="0" fontId="25" fillId="20" borderId="0" xfId="0" applyFont="1" applyFill="1"/>
    <xf numFmtId="0" fontId="25" fillId="14" borderId="0" xfId="0" applyFont="1" applyFill="1" applyAlignment="1">
      <alignment horizontal="center"/>
    </xf>
    <xf numFmtId="0" fontId="9" fillId="14" borderId="0" xfId="0" applyFont="1" applyFill="1"/>
    <xf numFmtId="0" fontId="40" fillId="20" borderId="0" xfId="0" applyFont="1" applyFill="1" applyAlignment="1">
      <alignment horizontal="left"/>
    </xf>
    <xf numFmtId="0" fontId="5" fillId="14" borderId="0" xfId="0" quotePrefix="1" applyFont="1" applyFill="1" applyAlignment="1">
      <alignment horizontal="center"/>
    </xf>
    <xf numFmtId="0" fontId="4" fillId="14" borderId="0" xfId="0" quotePrefix="1" applyFont="1" applyFill="1" applyAlignment="1">
      <alignment horizontal="center"/>
    </xf>
    <xf numFmtId="0" fontId="42" fillId="30" borderId="3" xfId="0" applyFont="1" applyFill="1" applyBorder="1" applyAlignment="1">
      <alignment horizontal="center" vertical="center"/>
    </xf>
    <xf numFmtId="0" fontId="43" fillId="32" borderId="26" xfId="0" applyFont="1" applyFill="1" applyBorder="1" applyAlignment="1">
      <alignment horizontal="right"/>
    </xf>
    <xf numFmtId="0" fontId="19" fillId="20" borderId="0" xfId="0" applyFont="1" applyFill="1"/>
    <xf numFmtId="0" fontId="10" fillId="20" borderId="0" xfId="0" applyFont="1" applyFill="1"/>
    <xf numFmtId="0" fontId="5" fillId="20" borderId="3" xfId="0" applyFont="1" applyFill="1" applyBorder="1" applyAlignment="1">
      <alignment horizontal="center"/>
    </xf>
    <xf numFmtId="0" fontId="37" fillId="29" borderId="0" xfId="0" applyFont="1" applyFill="1" applyAlignment="1">
      <alignment horizontal="right"/>
    </xf>
    <xf numFmtId="0" fontId="10" fillId="29" borderId="0" xfId="0" applyFont="1" applyFill="1" applyAlignment="1">
      <alignment horizontal="right"/>
    </xf>
    <xf numFmtId="0" fontId="5" fillId="29" borderId="3" xfId="0" applyFont="1" applyFill="1" applyBorder="1" applyAlignment="1">
      <alignment horizontal="center"/>
    </xf>
    <xf numFmtId="0" fontId="1" fillId="20" borderId="0" xfId="0" applyFont="1" applyFill="1" applyAlignment="1">
      <alignment horizontal="left"/>
    </xf>
    <xf numFmtId="0" fontId="1" fillId="12" borderId="0" xfId="0" applyFont="1" applyFill="1"/>
    <xf numFmtId="15" fontId="43" fillId="28" borderId="28" xfId="0" quotePrefix="1" applyNumberFormat="1" applyFont="1" applyFill="1" applyBorder="1" applyAlignment="1">
      <alignment horizontal="right" vertical="top"/>
    </xf>
    <xf numFmtId="0" fontId="4" fillId="5" borderId="0" xfId="0" applyFont="1" applyFill="1" applyAlignment="1">
      <alignment horizontal="right" vertical="center"/>
    </xf>
    <xf numFmtId="0" fontId="3" fillId="5" borderId="0" xfId="0" applyFont="1" applyFill="1" applyAlignment="1">
      <alignment horizontal="right"/>
    </xf>
    <xf numFmtId="0" fontId="1" fillId="34" borderId="0" xfId="0" applyFont="1" applyFill="1"/>
    <xf numFmtId="0" fontId="0" fillId="28" borderId="33" xfId="0" applyFill="1" applyBorder="1"/>
    <xf numFmtId="0" fontId="0" fillId="28" borderId="34" xfId="0" applyFill="1" applyBorder="1" applyAlignment="1">
      <alignment horizontal="center"/>
    </xf>
    <xf numFmtId="0" fontId="0" fillId="8" borderId="33" xfId="0" applyFill="1" applyBorder="1"/>
    <xf numFmtId="0" fontId="0" fillId="8" borderId="0" xfId="0" applyFill="1" applyBorder="1" applyAlignment="1">
      <alignment horizontal="center"/>
    </xf>
    <xf numFmtId="0" fontId="0" fillId="8" borderId="34" xfId="0" applyFill="1" applyBorder="1"/>
    <xf numFmtId="0" fontId="0" fillId="40" borderId="0" xfId="0" applyFill="1" applyAlignment="1">
      <alignment horizontal="center"/>
    </xf>
    <xf numFmtId="0" fontId="7" fillId="40" borderId="0" xfId="0" applyFont="1" applyFill="1" applyAlignment="1">
      <alignment horizontal="left"/>
    </xf>
    <xf numFmtId="14" fontId="5" fillId="40" borderId="0" xfId="0" applyNumberFormat="1" applyFont="1" applyFill="1" applyAlignment="1">
      <alignment horizontal="left"/>
    </xf>
    <xf numFmtId="0" fontId="0" fillId="40" borderId="0" xfId="0" applyFill="1"/>
    <xf numFmtId="0" fontId="0" fillId="40" borderId="0" xfId="0" applyFill="1" applyAlignment="1">
      <alignment horizontal="left"/>
    </xf>
    <xf numFmtId="0" fontId="39" fillId="40" borderId="0" xfId="0" applyFont="1" applyFill="1" applyAlignment="1">
      <alignment horizontal="center" wrapText="1"/>
    </xf>
    <xf numFmtId="0" fontId="39" fillId="40" borderId="0" xfId="0" applyFont="1" applyFill="1" applyAlignment="1">
      <alignment horizontal="left" wrapText="1"/>
    </xf>
    <xf numFmtId="0" fontId="44" fillId="40" borderId="5" xfId="0" applyFont="1" applyFill="1" applyBorder="1" applyAlignment="1">
      <alignment horizontal="center"/>
    </xf>
    <xf numFmtId="0" fontId="44" fillId="40" borderId="5" xfId="0" applyFont="1" applyFill="1" applyBorder="1"/>
    <xf numFmtId="0" fontId="12" fillId="40" borderId="32" xfId="0" applyFont="1" applyFill="1" applyBorder="1" applyAlignment="1">
      <alignment horizontal="center"/>
    </xf>
    <xf numFmtId="0" fontId="12" fillId="40" borderId="32" xfId="0" applyFont="1" applyFill="1" applyBorder="1"/>
    <xf numFmtId="0" fontId="16" fillId="40" borderId="32" xfId="0" applyFont="1" applyFill="1" applyBorder="1" applyAlignment="1">
      <alignment horizontal="center"/>
    </xf>
    <xf numFmtId="0" fontId="0" fillId="40" borderId="0" xfId="0" applyFill="1" applyBorder="1" applyAlignment="1">
      <alignment horizontal="center"/>
    </xf>
    <xf numFmtId="0" fontId="22" fillId="40" borderId="0" xfId="0" applyFont="1" applyFill="1" applyBorder="1"/>
    <xf numFmtId="1" fontId="23" fillId="40" borderId="0" xfId="0" applyNumberFormat="1" applyFont="1" applyFill="1" applyBorder="1" applyAlignment="1">
      <alignment horizontal="center"/>
    </xf>
    <xf numFmtId="0" fontId="10" fillId="14" borderId="5" xfId="0" applyFont="1" applyFill="1" applyBorder="1" applyAlignment="1">
      <alignment horizontal="center"/>
    </xf>
    <xf numFmtId="0" fontId="10" fillId="14" borderId="5" xfId="0" applyFont="1" applyFill="1" applyBorder="1"/>
    <xf numFmtId="1" fontId="45" fillId="40" borderId="0" xfId="0" applyNumberFormat="1" applyFont="1" applyFill="1" applyBorder="1" applyAlignment="1">
      <alignment horizontal="center"/>
    </xf>
    <xf numFmtId="0" fontId="4" fillId="0" borderId="3" xfId="0" applyFont="1" applyBorder="1" applyAlignment="1" applyProtection="1">
      <alignment horizontal="center" vertical="center"/>
      <protection locked="0"/>
    </xf>
    <xf numFmtId="0" fontId="0" fillId="12" borderId="0" xfId="0" applyFill="1"/>
    <xf numFmtId="0" fontId="0" fillId="12" borderId="0" xfId="0" applyFill="1" applyAlignment="1">
      <alignment horizontal="center"/>
    </xf>
    <xf numFmtId="0" fontId="4" fillId="12" borderId="0" xfId="0" quotePrefix="1" applyFont="1" applyFill="1" applyAlignment="1">
      <alignment horizontal="center"/>
    </xf>
    <xf numFmtId="0" fontId="4" fillId="0" borderId="3" xfId="0" applyFont="1" applyBorder="1" applyAlignment="1" applyProtection="1">
      <alignment horizontal="center" vertical="center"/>
      <protection locked="0"/>
    </xf>
    <xf numFmtId="0" fontId="0" fillId="12" borderId="0" xfId="0" applyFill="1"/>
    <xf numFmtId="0" fontId="0" fillId="12" borderId="0" xfId="0" applyFill="1" applyAlignment="1">
      <alignment horizontal="center"/>
    </xf>
    <xf numFmtId="0" fontId="4" fillId="12" borderId="0" xfId="0" quotePrefix="1" applyFont="1" applyFill="1" applyAlignment="1">
      <alignment horizontal="center"/>
    </xf>
    <xf numFmtId="0" fontId="4" fillId="0" borderId="3" xfId="0" applyFont="1" applyBorder="1" applyAlignment="1" applyProtection="1">
      <alignment horizontal="center" vertical="center"/>
      <protection locked="0"/>
    </xf>
    <xf numFmtId="0" fontId="0" fillId="12" borderId="0" xfId="0" applyFill="1"/>
    <xf numFmtId="0" fontId="4" fillId="0" borderId="3" xfId="0" applyFont="1" applyBorder="1" applyAlignment="1" applyProtection="1">
      <alignment horizontal="center" vertical="center"/>
      <protection locked="0"/>
    </xf>
    <xf numFmtId="0" fontId="0" fillId="12" borderId="0" xfId="0" applyFill="1"/>
    <xf numFmtId="0" fontId="0" fillId="12" borderId="0" xfId="0" applyFill="1" applyAlignment="1">
      <alignment horizontal="center"/>
    </xf>
    <xf numFmtId="0" fontId="4" fillId="12" borderId="0" xfId="0" quotePrefix="1" applyFont="1" applyFill="1" applyAlignment="1">
      <alignment horizontal="center"/>
    </xf>
    <xf numFmtId="0" fontId="46" fillId="40" borderId="0" xfId="0" applyFont="1" applyFill="1" applyAlignment="1">
      <alignment horizontal="right"/>
    </xf>
    <xf numFmtId="0" fontId="46" fillId="40" borderId="0" xfId="0" applyFont="1" applyFill="1" applyAlignment="1">
      <alignment horizontal="right" vertical="center"/>
    </xf>
    <xf numFmtId="1" fontId="4" fillId="43" borderId="3" xfId="0" quotePrefix="1" applyNumberFormat="1" applyFont="1" applyFill="1" applyBorder="1" applyAlignment="1">
      <alignment horizontal="center" vertical="center"/>
    </xf>
    <xf numFmtId="1" fontId="4" fillId="44" borderId="3" xfId="0" quotePrefix="1" applyNumberFormat="1" applyFont="1" applyFill="1" applyBorder="1" applyAlignment="1">
      <alignment horizontal="center" vertical="center"/>
    </xf>
    <xf numFmtId="166" fontId="4" fillId="12" borderId="3" xfId="0" quotePrefix="1" applyNumberFormat="1" applyFont="1" applyFill="1" applyBorder="1" applyAlignment="1">
      <alignment horizontal="center" vertical="center"/>
    </xf>
    <xf numFmtId="0" fontId="5" fillId="12" borderId="2" xfId="0" applyFont="1" applyFill="1" applyBorder="1" applyAlignment="1">
      <alignment horizontal="left" vertical="center"/>
    </xf>
    <xf numFmtId="0" fontId="0" fillId="12" borderId="1" xfId="0" applyFill="1" applyBorder="1" applyAlignment="1">
      <alignment horizontal="left" vertical="center"/>
    </xf>
    <xf numFmtId="18" fontId="5" fillId="33" borderId="3" xfId="0" applyNumberFormat="1" applyFont="1" applyFill="1" applyBorder="1" applyAlignment="1">
      <alignment horizontal="center" vertical="center"/>
    </xf>
    <xf numFmtId="0" fontId="42" fillId="40" borderId="0" xfId="0" applyFont="1" applyFill="1" applyAlignment="1">
      <alignment horizontal="right" vertical="center"/>
    </xf>
    <xf numFmtId="0" fontId="47" fillId="40" borderId="0" xfId="0" applyFont="1" applyFill="1"/>
    <xf numFmtId="0" fontId="29" fillId="32" borderId="24" xfId="0" applyFont="1" applyFill="1" applyBorder="1" applyAlignment="1">
      <alignment horizontal="center" vertical="center"/>
    </xf>
    <xf numFmtId="0" fontId="0" fillId="0" borderId="25" xfId="0" applyBorder="1" applyAlignment="1">
      <alignment vertical="center"/>
    </xf>
    <xf numFmtId="0" fontId="14" fillId="28" borderId="27" xfId="0" applyFont="1" applyFill="1" applyBorder="1" applyAlignment="1">
      <alignment horizontal="center" vertical="center"/>
    </xf>
    <xf numFmtId="0" fontId="32" fillId="0" borderId="0" xfId="0" applyFont="1" applyBorder="1" applyAlignment="1"/>
    <xf numFmtId="0" fontId="14" fillId="21" borderId="29" xfId="0" applyFont="1" applyFill="1" applyBorder="1" applyAlignment="1">
      <alignment horizontal="center" vertical="center"/>
    </xf>
    <xf numFmtId="0" fontId="32" fillId="0" borderId="30" xfId="0" applyFont="1" applyBorder="1" applyAlignment="1">
      <alignment vertical="center"/>
    </xf>
    <xf numFmtId="0" fontId="19" fillId="21" borderId="21" xfId="0" applyFont="1" applyFill="1" applyBorder="1" applyAlignment="1">
      <alignment horizontal="center" vertical="center"/>
    </xf>
    <xf numFmtId="0" fontId="19" fillId="21" borderId="22" xfId="0" applyFont="1" applyFill="1" applyBorder="1" applyAlignment="1">
      <alignment horizontal="center" vertical="center"/>
    </xf>
    <xf numFmtId="0" fontId="5" fillId="33" borderId="21" xfId="0" applyFont="1" applyFill="1" applyBorder="1" applyAlignment="1">
      <alignment horizontal="center" vertical="center"/>
    </xf>
    <xf numFmtId="0" fontId="5" fillId="33" borderId="22" xfId="0" applyFont="1" applyFill="1" applyBorder="1" applyAlignment="1">
      <alignment horizontal="center" vertical="center"/>
    </xf>
    <xf numFmtId="0" fontId="6" fillId="5" borderId="0" xfId="0" applyFont="1" applyFill="1" applyAlignment="1">
      <alignment textRotation="90"/>
    </xf>
    <xf numFmtId="0" fontId="0" fillId="0" borderId="0" xfId="0" applyAlignment="1"/>
    <xf numFmtId="18" fontId="5" fillId="16" borderId="2" xfId="0" quotePrefix="1" applyNumberFormat="1" applyFont="1" applyFill="1" applyBorder="1" applyAlignment="1">
      <alignment horizontal="left" vertical="center"/>
    </xf>
    <xf numFmtId="0" fontId="0" fillId="16" borderId="1" xfId="0" applyFill="1" applyBorder="1" applyAlignment="1">
      <alignment horizontal="left" vertical="center"/>
    </xf>
    <xf numFmtId="18" fontId="5" fillId="18" borderId="15" xfId="0" applyNumberFormat="1" applyFont="1" applyFill="1" applyBorder="1" applyAlignment="1">
      <alignment horizontal="left" vertical="center"/>
    </xf>
    <xf numFmtId="0" fontId="0" fillId="18" borderId="17" xfId="0" applyFill="1" applyBorder="1" applyAlignment="1">
      <alignment horizontal="left" vertical="center"/>
    </xf>
    <xf numFmtId="0" fontId="7" fillId="16" borderId="11" xfId="0" applyFont="1" applyFill="1" applyBorder="1" applyAlignment="1">
      <alignment horizontal="center" vertical="center"/>
    </xf>
    <xf numFmtId="0" fontId="7" fillId="16" borderId="10" xfId="0" applyFont="1" applyFill="1" applyBorder="1" applyAlignment="1">
      <alignment horizontal="center" vertical="center"/>
    </xf>
    <xf numFmtId="0" fontId="7" fillId="16" borderId="14" xfId="0" applyFont="1" applyFill="1" applyBorder="1" applyAlignment="1">
      <alignment horizontal="center" vertical="center"/>
    </xf>
    <xf numFmtId="0" fontId="7" fillId="16" borderId="15" xfId="0" applyFont="1" applyFill="1" applyBorder="1" applyAlignment="1">
      <alignment horizontal="center" vertical="center"/>
    </xf>
    <xf numFmtId="0" fontId="7" fillId="16" borderId="16" xfId="0" applyFont="1" applyFill="1" applyBorder="1" applyAlignment="1">
      <alignment horizontal="center" vertical="center"/>
    </xf>
    <xf numFmtId="0" fontId="7" fillId="16" borderId="17" xfId="0" applyFont="1" applyFill="1" applyBorder="1" applyAlignment="1">
      <alignment horizontal="center" vertical="center"/>
    </xf>
    <xf numFmtId="0" fontId="30" fillId="12" borderId="0" xfId="0" applyFont="1" applyFill="1" applyBorder="1" applyAlignment="1">
      <alignment horizontal="center"/>
    </xf>
    <xf numFmtId="18" fontId="5" fillId="34" borderId="2" xfId="0" applyNumberFormat="1" applyFont="1" applyFill="1" applyBorder="1" applyAlignment="1">
      <alignment horizontal="left" vertical="center"/>
    </xf>
    <xf numFmtId="0" fontId="0" fillId="34" borderId="1" xfId="0" applyFill="1" applyBorder="1" applyAlignment="1">
      <alignment horizontal="left" vertical="center"/>
    </xf>
    <xf numFmtId="18" fontId="5" fillId="16" borderId="15" xfId="0" quotePrefix="1" applyNumberFormat="1" applyFont="1" applyFill="1" applyBorder="1" applyAlignment="1">
      <alignment horizontal="left" vertical="center"/>
    </xf>
    <xf numFmtId="0" fontId="0" fillId="16" borderId="17" xfId="0" applyFill="1" applyBorder="1" applyAlignment="1">
      <alignment horizontal="left" vertical="center"/>
    </xf>
    <xf numFmtId="18" fontId="5" fillId="35" borderId="2" xfId="0" applyNumberFormat="1" applyFont="1" applyFill="1" applyBorder="1" applyAlignment="1">
      <alignment horizontal="left" vertical="center"/>
    </xf>
    <xf numFmtId="0" fontId="0" fillId="35" borderId="1" xfId="0" applyFill="1" applyBorder="1" applyAlignment="1">
      <alignment horizontal="left" vertical="center"/>
    </xf>
    <xf numFmtId="0" fontId="5" fillId="36" borderId="2" xfId="0" applyFont="1" applyFill="1" applyBorder="1" applyAlignment="1">
      <alignment horizontal="left" vertical="center"/>
    </xf>
    <xf numFmtId="0" fontId="0" fillId="36" borderId="1" xfId="0" applyFill="1" applyBorder="1" applyAlignment="1">
      <alignment horizontal="left" vertical="center"/>
    </xf>
    <xf numFmtId="0" fontId="7" fillId="12" borderId="2" xfId="0" applyFont="1" applyFill="1" applyBorder="1" applyAlignment="1">
      <alignment horizontal="center" vertical="center"/>
    </xf>
    <xf numFmtId="0" fontId="0" fillId="12" borderId="13" xfId="0" applyFill="1" applyBorder="1" applyAlignment="1">
      <alignment horizontal="center"/>
    </xf>
    <xf numFmtId="0" fontId="0" fillId="12" borderId="1" xfId="0" applyFill="1" applyBorder="1" applyAlignment="1">
      <alignment horizontal="center"/>
    </xf>
    <xf numFmtId="0" fontId="7" fillId="8" borderId="0" xfId="0" applyFont="1" applyFill="1" applyAlignment="1">
      <alignment horizontal="right"/>
    </xf>
    <xf numFmtId="0" fontId="41" fillId="20" borderId="0" xfId="0" applyFont="1" applyFill="1" applyAlignment="1">
      <alignment horizontal="left" vertical="center" textRotation="90" wrapText="1"/>
    </xf>
    <xf numFmtId="18" fontId="5" fillId="12" borderId="15" xfId="0" applyNumberFormat="1" applyFont="1" applyFill="1" applyBorder="1" applyAlignment="1">
      <alignment horizontal="left" vertical="center"/>
    </xf>
    <xf numFmtId="0" fontId="0" fillId="12" borderId="17" xfId="0" applyFill="1" applyBorder="1" applyAlignment="1">
      <alignment horizontal="left" vertical="center"/>
    </xf>
    <xf numFmtId="0" fontId="5" fillId="12" borderId="2" xfId="0" applyFont="1" applyFill="1" applyBorder="1" applyAlignment="1">
      <alignment horizontal="left" vertical="center"/>
    </xf>
    <xf numFmtId="0" fontId="0" fillId="12" borderId="1" xfId="0" applyFill="1" applyBorder="1" applyAlignment="1">
      <alignment horizontal="left" vertical="center"/>
    </xf>
    <xf numFmtId="0" fontId="21" fillId="40" borderId="11" xfId="0" applyFont="1" applyFill="1" applyBorder="1" applyAlignment="1">
      <alignment horizontal="center" vertical="center"/>
    </xf>
    <xf numFmtId="0" fontId="21" fillId="40" borderId="10" xfId="0" applyFont="1" applyFill="1" applyBorder="1" applyAlignment="1">
      <alignment horizontal="center" vertical="center"/>
    </xf>
    <xf numFmtId="0" fontId="0" fillId="40" borderId="10" xfId="0" applyFill="1" applyBorder="1" applyAlignment="1">
      <alignment horizontal="center" vertical="center"/>
    </xf>
    <xf numFmtId="0" fontId="0" fillId="40" borderId="14" xfId="0" applyFill="1" applyBorder="1" applyAlignment="1">
      <alignment horizontal="center" vertical="center"/>
    </xf>
    <xf numFmtId="0" fontId="21" fillId="40" borderId="15" xfId="0" applyFont="1" applyFill="1" applyBorder="1" applyAlignment="1">
      <alignment horizontal="center" vertical="center"/>
    </xf>
    <xf numFmtId="0" fontId="21" fillId="40" borderId="16" xfId="0" applyFont="1" applyFill="1" applyBorder="1" applyAlignment="1">
      <alignment horizontal="center" vertical="center"/>
    </xf>
    <xf numFmtId="0" fontId="0" fillId="40" borderId="16" xfId="0" applyFill="1" applyBorder="1" applyAlignment="1">
      <alignment horizontal="center" vertical="center"/>
    </xf>
    <xf numFmtId="0" fontId="0" fillId="40" borderId="17" xfId="0" applyFill="1" applyBorder="1" applyAlignment="1">
      <alignment horizontal="center" vertical="center"/>
    </xf>
    <xf numFmtId="18" fontId="5" fillId="12" borderId="2" xfId="0" applyNumberFormat="1" applyFont="1" applyFill="1" applyBorder="1" applyAlignment="1">
      <alignment horizontal="left" vertical="center"/>
    </xf>
    <xf numFmtId="18" fontId="5" fillId="12" borderId="2" xfId="0" quotePrefix="1" applyNumberFormat="1" applyFont="1" applyFill="1" applyBorder="1" applyAlignment="1">
      <alignment horizontal="left" vertical="center"/>
    </xf>
    <xf numFmtId="0" fontId="29" fillId="30" borderId="2" xfId="0" applyFont="1" applyFill="1" applyBorder="1" applyAlignment="1">
      <alignment horizontal="center"/>
    </xf>
    <xf numFmtId="0" fontId="0" fillId="30" borderId="13" xfId="0" applyFill="1" applyBorder="1" applyAlignment="1"/>
    <xf numFmtId="0" fontId="0" fillId="30" borderId="1" xfId="0" applyFill="1" applyBorder="1" applyAlignment="1"/>
    <xf numFmtId="0" fontId="19" fillId="12" borderId="21" xfId="0" applyFont="1" applyFill="1" applyBorder="1" applyAlignment="1">
      <alignment horizontal="center" vertical="center"/>
    </xf>
    <xf numFmtId="0" fontId="19" fillId="12" borderId="22" xfId="0" applyFont="1" applyFill="1" applyBorder="1" applyAlignment="1">
      <alignment horizontal="center" vertical="center"/>
    </xf>
    <xf numFmtId="0" fontId="5" fillId="12" borderId="21" xfId="0" applyFont="1" applyFill="1" applyBorder="1" applyAlignment="1">
      <alignment horizontal="center" vertical="center"/>
    </xf>
    <xf numFmtId="0" fontId="5" fillId="12" borderId="22" xfId="0" applyFont="1" applyFill="1" applyBorder="1" applyAlignment="1">
      <alignment horizontal="center" vertical="center"/>
    </xf>
    <xf numFmtId="18" fontId="5" fillId="12" borderId="15" xfId="0" quotePrefix="1" applyNumberFormat="1" applyFont="1" applyFill="1" applyBorder="1" applyAlignment="1">
      <alignment horizontal="left" vertical="center"/>
    </xf>
    <xf numFmtId="0" fontId="14" fillId="39" borderId="0" xfId="0" applyFont="1" applyFill="1" applyAlignment="1">
      <alignment horizontal="center" vertical="center"/>
    </xf>
    <xf numFmtId="0" fontId="0" fillId="39" borderId="0" xfId="0" applyFill="1" applyAlignment="1">
      <alignment horizontal="center" vertical="center"/>
    </xf>
    <xf numFmtId="0" fontId="27" fillId="40" borderId="2" xfId="0" applyFont="1" applyFill="1" applyBorder="1" applyAlignment="1">
      <alignment horizontal="center" vertical="center"/>
    </xf>
    <xf numFmtId="0" fontId="27" fillId="40" borderId="1" xfId="0" applyFont="1" applyFill="1" applyBorder="1" applyAlignment="1">
      <alignment horizontal="center" vertical="center"/>
    </xf>
    <xf numFmtId="0" fontId="15" fillId="11" borderId="2" xfId="0" applyFont="1" applyFill="1" applyBorder="1" applyAlignment="1" applyProtection="1">
      <alignment horizontal="center" vertical="center"/>
      <protection locked="0"/>
    </xf>
    <xf numFmtId="0" fontId="15" fillId="11" borderId="13"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protection locked="0"/>
    </xf>
    <xf numFmtId="0" fontId="9" fillId="20" borderId="6" xfId="0" applyFont="1" applyFill="1" applyBorder="1" applyAlignment="1">
      <alignment horizontal="center" textRotation="90" wrapText="1"/>
    </xf>
    <xf numFmtId="0" fontId="9" fillId="20" borderId="7" xfId="0" applyFont="1" applyFill="1" applyBorder="1" applyAlignment="1"/>
    <xf numFmtId="0" fontId="0" fillId="6" borderId="0" xfId="0" applyFill="1" applyAlignment="1">
      <alignment horizontal="center" textRotation="90"/>
    </xf>
    <xf numFmtId="0" fontId="9" fillId="20" borderId="7" xfId="0" applyFont="1" applyFill="1" applyBorder="1" applyAlignment="1">
      <alignment horizontal="center" textRotation="90" wrapText="1"/>
    </xf>
    <xf numFmtId="0" fontId="9" fillId="20" borderId="18" xfId="0" applyFont="1" applyFill="1" applyBorder="1" applyAlignment="1">
      <alignment horizontal="center" textRotation="90" wrapText="1"/>
    </xf>
    <xf numFmtId="0" fontId="36" fillId="40" borderId="11" xfId="0" applyFont="1" applyFill="1" applyBorder="1" applyAlignment="1">
      <alignment horizontal="center" vertical="center"/>
    </xf>
    <xf numFmtId="0" fontId="36" fillId="40" borderId="10" xfId="0" applyFont="1" applyFill="1" applyBorder="1" applyAlignment="1">
      <alignment horizontal="center" vertical="center"/>
    </xf>
    <xf numFmtId="0" fontId="40" fillId="40" borderId="10" xfId="0" applyFont="1" applyFill="1" applyBorder="1" applyAlignment="1">
      <alignment horizontal="center" vertical="center"/>
    </xf>
    <xf numFmtId="0" fontId="40" fillId="40" borderId="14" xfId="0" applyFont="1" applyFill="1" applyBorder="1" applyAlignment="1">
      <alignment horizontal="center" vertical="center"/>
    </xf>
    <xf numFmtId="0" fontId="36" fillId="40" borderId="15" xfId="0" applyFont="1" applyFill="1" applyBorder="1" applyAlignment="1">
      <alignment horizontal="center" vertical="center"/>
    </xf>
    <xf numFmtId="0" fontId="36" fillId="40" borderId="16" xfId="0" applyFont="1" applyFill="1" applyBorder="1" applyAlignment="1">
      <alignment horizontal="center" vertical="center"/>
    </xf>
    <xf numFmtId="0" fontId="40" fillId="40" borderId="16" xfId="0" applyFont="1" applyFill="1" applyBorder="1" applyAlignment="1">
      <alignment horizontal="center" vertical="center"/>
    </xf>
    <xf numFmtId="0" fontId="40" fillId="40" borderId="17" xfId="0" applyFont="1" applyFill="1" applyBorder="1" applyAlignment="1">
      <alignment horizontal="center" vertical="center"/>
    </xf>
    <xf numFmtId="0" fontId="26" fillId="11" borderId="2" xfId="0" applyFont="1" applyFill="1"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1" fillId="20" borderId="7" xfId="0" applyFont="1" applyFill="1" applyBorder="1" applyAlignment="1">
      <alignment horizontal="center" textRotation="90" wrapText="1"/>
    </xf>
    <xf numFmtId="0" fontId="41" fillId="14" borderId="0" xfId="0" applyFont="1" applyFill="1" applyAlignment="1">
      <alignment horizontal="center" textRotation="90" wrapText="1"/>
    </xf>
    <xf numFmtId="0" fontId="7" fillId="20" borderId="11"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14" xfId="0" applyFont="1" applyFill="1" applyBorder="1" applyAlignment="1">
      <alignment horizontal="center" vertical="center"/>
    </xf>
    <xf numFmtId="0" fontId="7" fillId="20" borderId="15" xfId="0" applyFont="1" applyFill="1" applyBorder="1" applyAlignment="1">
      <alignment horizontal="center" vertical="center"/>
    </xf>
    <xf numFmtId="0" fontId="7" fillId="20" borderId="16" xfId="0" applyFont="1" applyFill="1" applyBorder="1" applyAlignment="1">
      <alignment horizontal="center" vertical="center"/>
    </xf>
    <xf numFmtId="0" fontId="7" fillId="20" borderId="17" xfId="0" applyFont="1" applyFill="1" applyBorder="1" applyAlignment="1">
      <alignment horizontal="center" vertical="center"/>
    </xf>
    <xf numFmtId="0" fontId="7" fillId="30" borderId="11" xfId="0" applyFont="1" applyFill="1" applyBorder="1" applyAlignment="1">
      <alignment horizontal="center" vertical="center"/>
    </xf>
    <xf numFmtId="0" fontId="7" fillId="30" borderId="10" xfId="0" applyFont="1" applyFill="1" applyBorder="1" applyAlignment="1">
      <alignment horizontal="center" vertical="center"/>
    </xf>
    <xf numFmtId="0" fontId="7" fillId="30" borderId="14" xfId="0" applyFont="1" applyFill="1" applyBorder="1" applyAlignment="1">
      <alignment horizontal="center" vertical="center"/>
    </xf>
    <xf numFmtId="0" fontId="7" fillId="30" borderId="15" xfId="0" applyFont="1" applyFill="1" applyBorder="1" applyAlignment="1">
      <alignment horizontal="center" vertical="center"/>
    </xf>
    <xf numFmtId="0" fontId="7" fillId="30" borderId="16" xfId="0" applyFont="1" applyFill="1" applyBorder="1" applyAlignment="1">
      <alignment horizontal="center" vertical="center"/>
    </xf>
    <xf numFmtId="0" fontId="7" fillId="30" borderId="17" xfId="0" applyFont="1" applyFill="1" applyBorder="1" applyAlignment="1">
      <alignment horizontal="center" vertical="center"/>
    </xf>
    <xf numFmtId="0" fontId="3" fillId="20" borderId="0" xfId="0" applyFont="1" applyFill="1" applyAlignment="1">
      <alignment horizontal="center" textRotation="90" wrapText="1"/>
    </xf>
    <xf numFmtId="0" fontId="7" fillId="20" borderId="0" xfId="0" applyFont="1" applyFill="1" applyAlignment="1">
      <alignment vertical="center"/>
    </xf>
    <xf numFmtId="0" fontId="13" fillId="20" borderId="0" xfId="0" applyFont="1" applyFill="1" applyAlignment="1">
      <alignment vertical="center"/>
    </xf>
    <xf numFmtId="0" fontId="21" fillId="40" borderId="14" xfId="0" applyFont="1" applyFill="1" applyBorder="1" applyAlignment="1">
      <alignment horizontal="center" vertical="center"/>
    </xf>
    <xf numFmtId="0" fontId="21" fillId="40" borderId="17" xfId="0" applyFont="1" applyFill="1" applyBorder="1" applyAlignment="1">
      <alignment horizontal="center" vertical="center"/>
    </xf>
    <xf numFmtId="0" fontId="36" fillId="30" borderId="11" xfId="0" applyFont="1" applyFill="1" applyBorder="1" applyAlignment="1">
      <alignment horizontal="center" vertical="center"/>
    </xf>
    <xf numFmtId="0" fontId="36" fillId="30" borderId="14" xfId="0" applyFont="1" applyFill="1" applyBorder="1" applyAlignment="1">
      <alignment horizontal="center" vertical="center"/>
    </xf>
    <xf numFmtId="0" fontId="36" fillId="30" borderId="15" xfId="0" applyFont="1" applyFill="1" applyBorder="1" applyAlignment="1">
      <alignment horizontal="center" vertical="center"/>
    </xf>
    <xf numFmtId="0" fontId="36" fillId="30" borderId="17" xfId="0" applyFont="1" applyFill="1" applyBorder="1" applyAlignment="1">
      <alignment horizontal="center" vertical="center"/>
    </xf>
    <xf numFmtId="0" fontId="28" fillId="37" borderId="11" xfId="0" applyFont="1" applyFill="1" applyBorder="1" applyAlignment="1">
      <alignment horizontal="center" vertical="center"/>
    </xf>
    <xf numFmtId="0" fontId="28" fillId="37" borderId="14" xfId="0" applyFont="1" applyFill="1" applyBorder="1" applyAlignment="1">
      <alignment horizontal="center" vertical="center"/>
    </xf>
    <xf numFmtId="0" fontId="28" fillId="37" borderId="15" xfId="0" applyFont="1" applyFill="1" applyBorder="1" applyAlignment="1">
      <alignment horizontal="center" vertical="center"/>
    </xf>
    <xf numFmtId="0" fontId="28" fillId="37" borderId="17" xfId="0" applyFont="1" applyFill="1" applyBorder="1" applyAlignment="1">
      <alignment horizontal="center" vertical="center"/>
    </xf>
  </cellXfs>
  <cellStyles count="1">
    <cellStyle name="Standard" xfId="0" builtinId="0"/>
  </cellStyles>
  <dxfs count="1">
    <dxf>
      <font>
        <condense val="0"/>
        <extend val="0"/>
        <color indexed="13"/>
      </font>
    </dxf>
  </dxfs>
  <tableStyles count="0" defaultTableStyle="TableStyleMedium2" defaultPivotStyle="PivotStyleLight16"/>
  <colors>
    <mruColors>
      <color rgb="FF00FF00"/>
      <color rgb="FFE0F0F8"/>
      <color rgb="FFFFE7FF"/>
      <color rgb="FFFFCCFF"/>
      <color rgb="FFFFFF66"/>
      <color rgb="FF99FF99"/>
      <color rgb="FFFF7C80"/>
      <color rgb="FFCCFFFF"/>
      <color rgb="FFFFCC66"/>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4.png"/><Relationship Id="rId3" Type="http://schemas.openxmlformats.org/officeDocument/2006/relationships/image" Target="../media/image2.png"/><Relationship Id="rId21" Type="http://schemas.openxmlformats.org/officeDocument/2006/relationships/image" Target="../media/image20.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hyperlink" Target="http://www.podlech.ch/fussball-tippspiel.html" TargetMode="External"/><Relationship Id="rId2" Type="http://schemas.openxmlformats.org/officeDocument/2006/relationships/image" Target="../media/image1.jpeg"/><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hyperlink" Target="http://www.podlech.ch/fussball-tippspiel-anleitung.html" TargetMode="External"/><Relationship Id="rId1" Type="http://schemas.openxmlformats.org/officeDocument/2006/relationships/hyperlink" Target="http://www.podlech.ch/" TargetMode="External"/><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6.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2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5.png"/><Relationship Id="rId30" Type="http://schemas.openxmlformats.org/officeDocument/2006/relationships/image" Target="../media/image27.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file:///C:\Users\roger\Documents\My%20Site\em-tippspiel-2016\eigene%20vorlagen\pfs-logo-tippspiel.png" TargetMode="External"/><Relationship Id="rId2" Type="http://schemas.openxmlformats.org/officeDocument/2006/relationships/image" Target="../media/image30.png"/><Relationship Id="rId1" Type="http://schemas.openxmlformats.org/officeDocument/2006/relationships/hyperlink" Target="http://www.podle.ch/" TargetMode="External"/><Relationship Id="rId6" Type="http://schemas.openxmlformats.org/officeDocument/2006/relationships/image" Target="file:///C:\Users\roger\Documents\My%20Site\em-tippspiel-2016\eigene%20vorlagen\fussball-katze-france-edition900x600.png" TargetMode="External"/><Relationship Id="rId5" Type="http://schemas.openxmlformats.org/officeDocument/2006/relationships/image" Target="../media/image31.png"/><Relationship Id="rId4" Type="http://schemas.openxmlformats.org/officeDocument/2006/relationships/hyperlink" Target="http://www.podle.ch/zwischenstand.html"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drawing1.xml><?xml version="1.0" encoding="utf-8"?>
<xdr:wsDr xmlns:xdr="http://schemas.openxmlformats.org/drawingml/2006/spreadsheetDrawing" xmlns:a="http://schemas.openxmlformats.org/drawingml/2006/main">
  <xdr:twoCellAnchor editAs="oneCell">
    <xdr:from>
      <xdr:col>91</xdr:col>
      <xdr:colOff>25400</xdr:colOff>
      <xdr:row>1</xdr:row>
      <xdr:rowOff>2</xdr:rowOff>
    </xdr:from>
    <xdr:to>
      <xdr:col>91</xdr:col>
      <xdr:colOff>656128</xdr:colOff>
      <xdr:row>1</xdr:row>
      <xdr:rowOff>634887</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816300" y="482602"/>
          <a:ext cx="630728" cy="634885"/>
        </a:xfrm>
        <a:prstGeom prst="rect">
          <a:avLst/>
        </a:prstGeom>
      </xdr:spPr>
    </xdr:pic>
    <xdr:clientData/>
  </xdr:twoCellAnchor>
  <xdr:twoCellAnchor editAs="oneCell">
    <xdr:from>
      <xdr:col>1</xdr:col>
      <xdr:colOff>0</xdr:colOff>
      <xdr:row>11</xdr:row>
      <xdr:rowOff>0</xdr:rowOff>
    </xdr:from>
    <xdr:to>
      <xdr:col>1</xdr:col>
      <xdr:colOff>171450</xdr:colOff>
      <xdr:row>11</xdr:row>
      <xdr:rowOff>114300</xdr:rowOff>
    </xdr:to>
    <xdr:pic>
      <xdr:nvPicPr>
        <xdr:cNvPr id="3" name="Grafik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100" y="4889500"/>
          <a:ext cx="171450" cy="114300"/>
        </a:xfrm>
        <a:prstGeom prst="rect">
          <a:avLst/>
        </a:prstGeom>
      </xdr:spPr>
    </xdr:pic>
    <xdr:clientData/>
  </xdr:twoCellAnchor>
  <xdr:twoCellAnchor editAs="oneCell">
    <xdr:from>
      <xdr:col>1</xdr:col>
      <xdr:colOff>0</xdr:colOff>
      <xdr:row>13</xdr:row>
      <xdr:rowOff>0</xdr:rowOff>
    </xdr:from>
    <xdr:to>
      <xdr:col>1</xdr:col>
      <xdr:colOff>171450</xdr:colOff>
      <xdr:row>13</xdr:row>
      <xdr:rowOff>114300</xdr:rowOff>
    </xdr:to>
    <xdr:pic>
      <xdr:nvPicPr>
        <xdr:cNvPr id="5" name="Grafik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100" y="5372100"/>
          <a:ext cx="171450" cy="114300"/>
        </a:xfrm>
        <a:prstGeom prst="rect">
          <a:avLst/>
        </a:prstGeom>
      </xdr:spPr>
    </xdr:pic>
    <xdr:clientData/>
  </xdr:twoCellAnchor>
  <xdr:twoCellAnchor editAs="oneCell">
    <xdr:from>
      <xdr:col>1</xdr:col>
      <xdr:colOff>0</xdr:colOff>
      <xdr:row>15</xdr:row>
      <xdr:rowOff>0</xdr:rowOff>
    </xdr:from>
    <xdr:to>
      <xdr:col>1</xdr:col>
      <xdr:colOff>171450</xdr:colOff>
      <xdr:row>15</xdr:row>
      <xdr:rowOff>114300</xdr:rowOff>
    </xdr:to>
    <xdr:pic>
      <xdr:nvPicPr>
        <xdr:cNvPr id="6" name="Grafik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100" y="5854700"/>
          <a:ext cx="171450" cy="114300"/>
        </a:xfrm>
        <a:prstGeom prst="rect">
          <a:avLst/>
        </a:prstGeom>
      </xdr:spPr>
    </xdr:pic>
    <xdr:clientData/>
  </xdr:twoCellAnchor>
  <xdr:twoCellAnchor editAs="oneCell">
    <xdr:from>
      <xdr:col>1</xdr:col>
      <xdr:colOff>0</xdr:colOff>
      <xdr:row>12</xdr:row>
      <xdr:rowOff>0</xdr:rowOff>
    </xdr:from>
    <xdr:to>
      <xdr:col>1</xdr:col>
      <xdr:colOff>190500</xdr:colOff>
      <xdr:row>12</xdr:row>
      <xdr:rowOff>133350</xdr:rowOff>
    </xdr:to>
    <xdr:pic>
      <xdr:nvPicPr>
        <xdr:cNvPr id="7" name="Grafik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100" y="5130800"/>
          <a:ext cx="190500" cy="133350"/>
        </a:xfrm>
        <a:prstGeom prst="rect">
          <a:avLst/>
        </a:prstGeom>
      </xdr:spPr>
    </xdr:pic>
    <xdr:clientData/>
  </xdr:twoCellAnchor>
  <xdr:twoCellAnchor editAs="oneCell">
    <xdr:from>
      <xdr:col>9</xdr:col>
      <xdr:colOff>76200</xdr:colOff>
      <xdr:row>13</xdr:row>
      <xdr:rowOff>0</xdr:rowOff>
    </xdr:from>
    <xdr:to>
      <xdr:col>9</xdr:col>
      <xdr:colOff>266700</xdr:colOff>
      <xdr:row>13</xdr:row>
      <xdr:rowOff>133350</xdr:rowOff>
    </xdr:to>
    <xdr:pic>
      <xdr:nvPicPr>
        <xdr:cNvPr id="9" name="Grafik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99100" y="5372100"/>
          <a:ext cx="190500" cy="133350"/>
        </a:xfrm>
        <a:prstGeom prst="rect">
          <a:avLst/>
        </a:prstGeom>
      </xdr:spPr>
    </xdr:pic>
    <xdr:clientData/>
  </xdr:twoCellAnchor>
  <xdr:twoCellAnchor editAs="oneCell">
    <xdr:from>
      <xdr:col>9</xdr:col>
      <xdr:colOff>76200</xdr:colOff>
      <xdr:row>16</xdr:row>
      <xdr:rowOff>0</xdr:rowOff>
    </xdr:from>
    <xdr:to>
      <xdr:col>9</xdr:col>
      <xdr:colOff>266700</xdr:colOff>
      <xdr:row>16</xdr:row>
      <xdr:rowOff>133350</xdr:rowOff>
    </xdr:to>
    <xdr:pic>
      <xdr:nvPicPr>
        <xdr:cNvPr id="10" name="Grafik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99100" y="6096000"/>
          <a:ext cx="190500" cy="133350"/>
        </a:xfrm>
        <a:prstGeom prst="rect">
          <a:avLst/>
        </a:prstGeom>
      </xdr:spPr>
    </xdr:pic>
    <xdr:clientData/>
  </xdr:twoCellAnchor>
  <xdr:twoCellAnchor editAs="oneCell">
    <xdr:from>
      <xdr:col>1</xdr:col>
      <xdr:colOff>0</xdr:colOff>
      <xdr:row>14</xdr:row>
      <xdr:rowOff>0</xdr:rowOff>
    </xdr:from>
    <xdr:to>
      <xdr:col>1</xdr:col>
      <xdr:colOff>190500</xdr:colOff>
      <xdr:row>14</xdr:row>
      <xdr:rowOff>123825</xdr:rowOff>
    </xdr:to>
    <xdr:pic>
      <xdr:nvPicPr>
        <xdr:cNvPr id="11" name="Grafik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6100" y="5613400"/>
          <a:ext cx="190500" cy="123825"/>
        </a:xfrm>
        <a:prstGeom prst="rect">
          <a:avLst/>
        </a:prstGeom>
      </xdr:spPr>
    </xdr:pic>
    <xdr:clientData/>
  </xdr:twoCellAnchor>
  <xdr:twoCellAnchor editAs="oneCell">
    <xdr:from>
      <xdr:col>1</xdr:col>
      <xdr:colOff>0</xdr:colOff>
      <xdr:row>16</xdr:row>
      <xdr:rowOff>0</xdr:rowOff>
    </xdr:from>
    <xdr:to>
      <xdr:col>1</xdr:col>
      <xdr:colOff>190500</xdr:colOff>
      <xdr:row>16</xdr:row>
      <xdr:rowOff>123825</xdr:rowOff>
    </xdr:to>
    <xdr:pic>
      <xdr:nvPicPr>
        <xdr:cNvPr id="12" name="Grafik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6100" y="6096000"/>
          <a:ext cx="190500" cy="123825"/>
        </a:xfrm>
        <a:prstGeom prst="rect">
          <a:avLst/>
        </a:prstGeom>
      </xdr:spPr>
    </xdr:pic>
    <xdr:clientData/>
  </xdr:twoCellAnchor>
  <xdr:twoCellAnchor editAs="oneCell">
    <xdr:from>
      <xdr:col>9</xdr:col>
      <xdr:colOff>76200</xdr:colOff>
      <xdr:row>11</xdr:row>
      <xdr:rowOff>0</xdr:rowOff>
    </xdr:from>
    <xdr:to>
      <xdr:col>9</xdr:col>
      <xdr:colOff>266700</xdr:colOff>
      <xdr:row>11</xdr:row>
      <xdr:rowOff>123825</xdr:rowOff>
    </xdr:to>
    <xdr:pic>
      <xdr:nvPicPr>
        <xdr:cNvPr id="13" name="Grafik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99100" y="4889500"/>
          <a:ext cx="190500" cy="123825"/>
        </a:xfrm>
        <a:prstGeom prst="rect">
          <a:avLst/>
        </a:prstGeom>
      </xdr:spPr>
    </xdr:pic>
    <xdr:clientData/>
  </xdr:twoCellAnchor>
  <xdr:twoCellAnchor editAs="oneCell">
    <xdr:from>
      <xdr:col>1</xdr:col>
      <xdr:colOff>0</xdr:colOff>
      <xdr:row>22</xdr:row>
      <xdr:rowOff>0</xdr:rowOff>
    </xdr:from>
    <xdr:to>
      <xdr:col>1</xdr:col>
      <xdr:colOff>171450</xdr:colOff>
      <xdr:row>22</xdr:row>
      <xdr:rowOff>104775</xdr:rowOff>
    </xdr:to>
    <xdr:pic>
      <xdr:nvPicPr>
        <xdr:cNvPr id="17" name="Grafik 1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6100" y="7543800"/>
          <a:ext cx="171450" cy="104775"/>
        </a:xfrm>
        <a:prstGeom prst="rect">
          <a:avLst/>
        </a:prstGeom>
      </xdr:spPr>
    </xdr:pic>
    <xdr:clientData/>
  </xdr:twoCellAnchor>
  <xdr:twoCellAnchor editAs="oneCell">
    <xdr:from>
      <xdr:col>1</xdr:col>
      <xdr:colOff>0</xdr:colOff>
      <xdr:row>24</xdr:row>
      <xdr:rowOff>0</xdr:rowOff>
    </xdr:from>
    <xdr:to>
      <xdr:col>1</xdr:col>
      <xdr:colOff>171450</xdr:colOff>
      <xdr:row>24</xdr:row>
      <xdr:rowOff>104775</xdr:rowOff>
    </xdr:to>
    <xdr:pic>
      <xdr:nvPicPr>
        <xdr:cNvPr id="18" name="Grafik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6100" y="8026400"/>
          <a:ext cx="171450" cy="104775"/>
        </a:xfrm>
        <a:prstGeom prst="rect">
          <a:avLst/>
        </a:prstGeom>
      </xdr:spPr>
    </xdr:pic>
    <xdr:clientData/>
  </xdr:twoCellAnchor>
  <xdr:twoCellAnchor editAs="oneCell">
    <xdr:from>
      <xdr:col>1</xdr:col>
      <xdr:colOff>0</xdr:colOff>
      <xdr:row>26</xdr:row>
      <xdr:rowOff>0</xdr:rowOff>
    </xdr:from>
    <xdr:to>
      <xdr:col>1</xdr:col>
      <xdr:colOff>171450</xdr:colOff>
      <xdr:row>26</xdr:row>
      <xdr:rowOff>104775</xdr:rowOff>
    </xdr:to>
    <xdr:pic>
      <xdr:nvPicPr>
        <xdr:cNvPr id="19" name="Grafik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6100" y="8509000"/>
          <a:ext cx="171450" cy="104775"/>
        </a:xfrm>
        <a:prstGeom prst="rect">
          <a:avLst/>
        </a:prstGeom>
      </xdr:spPr>
    </xdr:pic>
    <xdr:clientData/>
  </xdr:twoCellAnchor>
  <xdr:twoCellAnchor editAs="oneCell">
    <xdr:from>
      <xdr:col>1</xdr:col>
      <xdr:colOff>0</xdr:colOff>
      <xdr:row>23</xdr:row>
      <xdr:rowOff>0</xdr:rowOff>
    </xdr:from>
    <xdr:to>
      <xdr:col>1</xdr:col>
      <xdr:colOff>171450</xdr:colOff>
      <xdr:row>23</xdr:row>
      <xdr:rowOff>104775</xdr:rowOff>
    </xdr:to>
    <xdr:pic>
      <xdr:nvPicPr>
        <xdr:cNvPr id="20" name="Grafik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6100" y="7785100"/>
          <a:ext cx="171450" cy="104775"/>
        </a:xfrm>
        <a:prstGeom prst="rect">
          <a:avLst/>
        </a:prstGeom>
      </xdr:spPr>
    </xdr:pic>
    <xdr:clientData/>
  </xdr:twoCellAnchor>
  <xdr:twoCellAnchor editAs="oneCell">
    <xdr:from>
      <xdr:col>9</xdr:col>
      <xdr:colOff>76200</xdr:colOff>
      <xdr:row>24</xdr:row>
      <xdr:rowOff>0</xdr:rowOff>
    </xdr:from>
    <xdr:to>
      <xdr:col>9</xdr:col>
      <xdr:colOff>247650</xdr:colOff>
      <xdr:row>24</xdr:row>
      <xdr:rowOff>104775</xdr:rowOff>
    </xdr:to>
    <xdr:pic>
      <xdr:nvPicPr>
        <xdr:cNvPr id="21" name="Grafik 2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99100" y="8026400"/>
          <a:ext cx="171450" cy="104775"/>
        </a:xfrm>
        <a:prstGeom prst="rect">
          <a:avLst/>
        </a:prstGeom>
      </xdr:spPr>
    </xdr:pic>
    <xdr:clientData/>
  </xdr:twoCellAnchor>
  <xdr:twoCellAnchor editAs="oneCell">
    <xdr:from>
      <xdr:col>9</xdr:col>
      <xdr:colOff>76200</xdr:colOff>
      <xdr:row>27</xdr:row>
      <xdr:rowOff>0</xdr:rowOff>
    </xdr:from>
    <xdr:to>
      <xdr:col>9</xdr:col>
      <xdr:colOff>247650</xdr:colOff>
      <xdr:row>27</xdr:row>
      <xdr:rowOff>104775</xdr:rowOff>
    </xdr:to>
    <xdr:pic>
      <xdr:nvPicPr>
        <xdr:cNvPr id="22" name="Grafik 2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99100" y="8750300"/>
          <a:ext cx="171450" cy="104775"/>
        </a:xfrm>
        <a:prstGeom prst="rect">
          <a:avLst/>
        </a:prstGeom>
      </xdr:spPr>
    </xdr:pic>
    <xdr:clientData/>
  </xdr:twoCellAnchor>
  <xdr:twoCellAnchor editAs="oneCell">
    <xdr:from>
      <xdr:col>1</xdr:col>
      <xdr:colOff>0</xdr:colOff>
      <xdr:row>25</xdr:row>
      <xdr:rowOff>0</xdr:rowOff>
    </xdr:from>
    <xdr:to>
      <xdr:col>1</xdr:col>
      <xdr:colOff>171450</xdr:colOff>
      <xdr:row>25</xdr:row>
      <xdr:rowOff>114300</xdr:rowOff>
    </xdr:to>
    <xdr:pic>
      <xdr:nvPicPr>
        <xdr:cNvPr id="23" name="Grafik 2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6100" y="8267700"/>
          <a:ext cx="171450" cy="114300"/>
        </a:xfrm>
        <a:prstGeom prst="rect">
          <a:avLst/>
        </a:prstGeom>
      </xdr:spPr>
    </xdr:pic>
    <xdr:clientData/>
  </xdr:twoCellAnchor>
  <xdr:twoCellAnchor editAs="oneCell">
    <xdr:from>
      <xdr:col>1</xdr:col>
      <xdr:colOff>0</xdr:colOff>
      <xdr:row>27</xdr:row>
      <xdr:rowOff>0</xdr:rowOff>
    </xdr:from>
    <xdr:to>
      <xdr:col>1</xdr:col>
      <xdr:colOff>171450</xdr:colOff>
      <xdr:row>27</xdr:row>
      <xdr:rowOff>114300</xdr:rowOff>
    </xdr:to>
    <xdr:pic>
      <xdr:nvPicPr>
        <xdr:cNvPr id="24" name="Grafik 2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6100" y="8750300"/>
          <a:ext cx="171450" cy="114300"/>
        </a:xfrm>
        <a:prstGeom prst="rect">
          <a:avLst/>
        </a:prstGeom>
      </xdr:spPr>
    </xdr:pic>
    <xdr:clientData/>
  </xdr:twoCellAnchor>
  <xdr:twoCellAnchor editAs="oneCell">
    <xdr:from>
      <xdr:col>9</xdr:col>
      <xdr:colOff>76200</xdr:colOff>
      <xdr:row>22</xdr:row>
      <xdr:rowOff>0</xdr:rowOff>
    </xdr:from>
    <xdr:to>
      <xdr:col>9</xdr:col>
      <xdr:colOff>247650</xdr:colOff>
      <xdr:row>22</xdr:row>
      <xdr:rowOff>114300</xdr:rowOff>
    </xdr:to>
    <xdr:pic>
      <xdr:nvPicPr>
        <xdr:cNvPr id="25" name="Grafik 2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99100" y="7543800"/>
          <a:ext cx="171450" cy="114300"/>
        </a:xfrm>
        <a:prstGeom prst="rect">
          <a:avLst/>
        </a:prstGeom>
      </xdr:spPr>
    </xdr:pic>
    <xdr:clientData/>
  </xdr:twoCellAnchor>
  <xdr:twoCellAnchor editAs="oneCell">
    <xdr:from>
      <xdr:col>9</xdr:col>
      <xdr:colOff>76200</xdr:colOff>
      <xdr:row>23</xdr:row>
      <xdr:rowOff>0</xdr:rowOff>
    </xdr:from>
    <xdr:to>
      <xdr:col>9</xdr:col>
      <xdr:colOff>247650</xdr:colOff>
      <xdr:row>23</xdr:row>
      <xdr:rowOff>114300</xdr:rowOff>
    </xdr:to>
    <xdr:pic>
      <xdr:nvPicPr>
        <xdr:cNvPr id="26" name="Grafik 2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499100" y="7785100"/>
          <a:ext cx="171450" cy="114300"/>
        </a:xfrm>
        <a:prstGeom prst="rect">
          <a:avLst/>
        </a:prstGeom>
      </xdr:spPr>
    </xdr:pic>
    <xdr:clientData/>
  </xdr:twoCellAnchor>
  <xdr:twoCellAnchor editAs="oneCell">
    <xdr:from>
      <xdr:col>9</xdr:col>
      <xdr:colOff>76200</xdr:colOff>
      <xdr:row>25</xdr:row>
      <xdr:rowOff>0</xdr:rowOff>
    </xdr:from>
    <xdr:to>
      <xdr:col>9</xdr:col>
      <xdr:colOff>247650</xdr:colOff>
      <xdr:row>25</xdr:row>
      <xdr:rowOff>114300</xdr:rowOff>
    </xdr:to>
    <xdr:pic>
      <xdr:nvPicPr>
        <xdr:cNvPr id="27" name="Grafik 2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499100" y="8267700"/>
          <a:ext cx="171450" cy="114300"/>
        </a:xfrm>
        <a:prstGeom prst="rect">
          <a:avLst/>
        </a:prstGeom>
      </xdr:spPr>
    </xdr:pic>
    <xdr:clientData/>
  </xdr:twoCellAnchor>
  <xdr:twoCellAnchor editAs="oneCell">
    <xdr:from>
      <xdr:col>9</xdr:col>
      <xdr:colOff>76200</xdr:colOff>
      <xdr:row>26</xdr:row>
      <xdr:rowOff>0</xdr:rowOff>
    </xdr:from>
    <xdr:to>
      <xdr:col>9</xdr:col>
      <xdr:colOff>247650</xdr:colOff>
      <xdr:row>26</xdr:row>
      <xdr:rowOff>114300</xdr:rowOff>
    </xdr:to>
    <xdr:pic>
      <xdr:nvPicPr>
        <xdr:cNvPr id="28" name="Grafik 2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499100" y="8509000"/>
          <a:ext cx="171450" cy="114300"/>
        </a:xfrm>
        <a:prstGeom prst="rect">
          <a:avLst/>
        </a:prstGeom>
      </xdr:spPr>
    </xdr:pic>
    <xdr:clientData/>
  </xdr:twoCellAnchor>
  <xdr:twoCellAnchor editAs="oneCell">
    <xdr:from>
      <xdr:col>1</xdr:col>
      <xdr:colOff>0</xdr:colOff>
      <xdr:row>33</xdr:row>
      <xdr:rowOff>0</xdr:rowOff>
    </xdr:from>
    <xdr:to>
      <xdr:col>1</xdr:col>
      <xdr:colOff>171450</xdr:colOff>
      <xdr:row>33</xdr:row>
      <xdr:rowOff>104775</xdr:rowOff>
    </xdr:to>
    <xdr:pic>
      <xdr:nvPicPr>
        <xdr:cNvPr id="29" name="Grafik 2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46100" y="10198100"/>
          <a:ext cx="171450" cy="104775"/>
        </a:xfrm>
        <a:prstGeom prst="rect">
          <a:avLst/>
        </a:prstGeom>
      </xdr:spPr>
    </xdr:pic>
    <xdr:clientData/>
  </xdr:twoCellAnchor>
  <xdr:twoCellAnchor editAs="oneCell">
    <xdr:from>
      <xdr:col>1</xdr:col>
      <xdr:colOff>0</xdr:colOff>
      <xdr:row>35</xdr:row>
      <xdr:rowOff>0</xdr:rowOff>
    </xdr:from>
    <xdr:to>
      <xdr:col>1</xdr:col>
      <xdr:colOff>171450</xdr:colOff>
      <xdr:row>35</xdr:row>
      <xdr:rowOff>104775</xdr:rowOff>
    </xdr:to>
    <xdr:pic>
      <xdr:nvPicPr>
        <xdr:cNvPr id="30" name="Grafik 2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46100" y="10680700"/>
          <a:ext cx="171450" cy="104775"/>
        </a:xfrm>
        <a:prstGeom prst="rect">
          <a:avLst/>
        </a:prstGeom>
      </xdr:spPr>
    </xdr:pic>
    <xdr:clientData/>
  </xdr:twoCellAnchor>
  <xdr:twoCellAnchor editAs="oneCell">
    <xdr:from>
      <xdr:col>1</xdr:col>
      <xdr:colOff>0</xdr:colOff>
      <xdr:row>37</xdr:row>
      <xdr:rowOff>0</xdr:rowOff>
    </xdr:from>
    <xdr:to>
      <xdr:col>1</xdr:col>
      <xdr:colOff>171450</xdr:colOff>
      <xdr:row>37</xdr:row>
      <xdr:rowOff>104775</xdr:rowOff>
    </xdr:to>
    <xdr:pic>
      <xdr:nvPicPr>
        <xdr:cNvPr id="31" name="Grafik 3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46100" y="11163300"/>
          <a:ext cx="171450" cy="104775"/>
        </a:xfrm>
        <a:prstGeom prst="rect">
          <a:avLst/>
        </a:prstGeom>
      </xdr:spPr>
    </xdr:pic>
    <xdr:clientData/>
  </xdr:twoCellAnchor>
  <xdr:twoCellAnchor editAs="oneCell">
    <xdr:from>
      <xdr:col>1</xdr:col>
      <xdr:colOff>0</xdr:colOff>
      <xdr:row>36</xdr:row>
      <xdr:rowOff>0</xdr:rowOff>
    </xdr:from>
    <xdr:to>
      <xdr:col>1</xdr:col>
      <xdr:colOff>171450</xdr:colOff>
      <xdr:row>36</xdr:row>
      <xdr:rowOff>85725</xdr:rowOff>
    </xdr:to>
    <xdr:pic>
      <xdr:nvPicPr>
        <xdr:cNvPr id="35" name="Grafik 3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46100" y="10922000"/>
          <a:ext cx="171450" cy="85725"/>
        </a:xfrm>
        <a:prstGeom prst="rect">
          <a:avLst/>
        </a:prstGeom>
      </xdr:spPr>
    </xdr:pic>
    <xdr:clientData/>
  </xdr:twoCellAnchor>
  <xdr:twoCellAnchor editAs="oneCell">
    <xdr:from>
      <xdr:col>1</xdr:col>
      <xdr:colOff>0</xdr:colOff>
      <xdr:row>38</xdr:row>
      <xdr:rowOff>0</xdr:rowOff>
    </xdr:from>
    <xdr:to>
      <xdr:col>1</xdr:col>
      <xdr:colOff>171450</xdr:colOff>
      <xdr:row>38</xdr:row>
      <xdr:rowOff>85725</xdr:rowOff>
    </xdr:to>
    <xdr:pic>
      <xdr:nvPicPr>
        <xdr:cNvPr id="36" name="Grafik 3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46100" y="11404600"/>
          <a:ext cx="171450" cy="85725"/>
        </a:xfrm>
        <a:prstGeom prst="rect">
          <a:avLst/>
        </a:prstGeom>
      </xdr:spPr>
    </xdr:pic>
    <xdr:clientData/>
  </xdr:twoCellAnchor>
  <xdr:twoCellAnchor editAs="oneCell">
    <xdr:from>
      <xdr:col>9</xdr:col>
      <xdr:colOff>76200</xdr:colOff>
      <xdr:row>33</xdr:row>
      <xdr:rowOff>0</xdr:rowOff>
    </xdr:from>
    <xdr:to>
      <xdr:col>9</xdr:col>
      <xdr:colOff>247650</xdr:colOff>
      <xdr:row>33</xdr:row>
      <xdr:rowOff>85725</xdr:rowOff>
    </xdr:to>
    <xdr:pic>
      <xdr:nvPicPr>
        <xdr:cNvPr id="37" name="Grafik 3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499100" y="10198100"/>
          <a:ext cx="171450" cy="85725"/>
        </a:xfrm>
        <a:prstGeom prst="rect">
          <a:avLst/>
        </a:prstGeom>
      </xdr:spPr>
    </xdr:pic>
    <xdr:clientData/>
  </xdr:twoCellAnchor>
  <xdr:twoCellAnchor editAs="oneCell">
    <xdr:from>
      <xdr:col>9</xdr:col>
      <xdr:colOff>76200</xdr:colOff>
      <xdr:row>34</xdr:row>
      <xdr:rowOff>0</xdr:rowOff>
    </xdr:from>
    <xdr:to>
      <xdr:col>9</xdr:col>
      <xdr:colOff>266700</xdr:colOff>
      <xdr:row>34</xdr:row>
      <xdr:rowOff>123825</xdr:rowOff>
    </xdr:to>
    <xdr:pic>
      <xdr:nvPicPr>
        <xdr:cNvPr id="38" name="Grafik 3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499100" y="10439400"/>
          <a:ext cx="190500" cy="123825"/>
        </a:xfrm>
        <a:prstGeom prst="rect">
          <a:avLst/>
        </a:prstGeom>
      </xdr:spPr>
    </xdr:pic>
    <xdr:clientData/>
  </xdr:twoCellAnchor>
  <xdr:twoCellAnchor editAs="oneCell">
    <xdr:from>
      <xdr:col>9</xdr:col>
      <xdr:colOff>76200</xdr:colOff>
      <xdr:row>36</xdr:row>
      <xdr:rowOff>0</xdr:rowOff>
    </xdr:from>
    <xdr:to>
      <xdr:col>9</xdr:col>
      <xdr:colOff>266700</xdr:colOff>
      <xdr:row>36</xdr:row>
      <xdr:rowOff>123825</xdr:rowOff>
    </xdr:to>
    <xdr:pic>
      <xdr:nvPicPr>
        <xdr:cNvPr id="39" name="Grafik 3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499100" y="10922000"/>
          <a:ext cx="190500" cy="123825"/>
        </a:xfrm>
        <a:prstGeom prst="rect">
          <a:avLst/>
        </a:prstGeom>
      </xdr:spPr>
    </xdr:pic>
    <xdr:clientData/>
  </xdr:twoCellAnchor>
  <xdr:twoCellAnchor editAs="oneCell">
    <xdr:from>
      <xdr:col>9</xdr:col>
      <xdr:colOff>76200</xdr:colOff>
      <xdr:row>37</xdr:row>
      <xdr:rowOff>0</xdr:rowOff>
    </xdr:from>
    <xdr:to>
      <xdr:col>9</xdr:col>
      <xdr:colOff>266700</xdr:colOff>
      <xdr:row>37</xdr:row>
      <xdr:rowOff>123825</xdr:rowOff>
    </xdr:to>
    <xdr:pic>
      <xdr:nvPicPr>
        <xdr:cNvPr id="40" name="Grafik 3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499100" y="11163300"/>
          <a:ext cx="190500" cy="123825"/>
        </a:xfrm>
        <a:prstGeom prst="rect">
          <a:avLst/>
        </a:prstGeom>
      </xdr:spPr>
    </xdr:pic>
    <xdr:clientData/>
  </xdr:twoCellAnchor>
  <xdr:twoCellAnchor editAs="oneCell">
    <xdr:from>
      <xdr:col>1</xdr:col>
      <xdr:colOff>0</xdr:colOff>
      <xdr:row>44</xdr:row>
      <xdr:rowOff>0</xdr:rowOff>
    </xdr:from>
    <xdr:to>
      <xdr:col>1</xdr:col>
      <xdr:colOff>190500</xdr:colOff>
      <xdr:row>44</xdr:row>
      <xdr:rowOff>123825</xdr:rowOff>
    </xdr:to>
    <xdr:pic>
      <xdr:nvPicPr>
        <xdr:cNvPr id="41" name="Grafik 4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46100" y="12852400"/>
          <a:ext cx="190500" cy="123825"/>
        </a:xfrm>
        <a:prstGeom prst="rect">
          <a:avLst/>
        </a:prstGeom>
      </xdr:spPr>
    </xdr:pic>
    <xdr:clientData/>
  </xdr:twoCellAnchor>
  <xdr:twoCellAnchor editAs="oneCell">
    <xdr:from>
      <xdr:col>1</xdr:col>
      <xdr:colOff>0</xdr:colOff>
      <xdr:row>46</xdr:row>
      <xdr:rowOff>0</xdr:rowOff>
    </xdr:from>
    <xdr:to>
      <xdr:col>1</xdr:col>
      <xdr:colOff>190500</xdr:colOff>
      <xdr:row>46</xdr:row>
      <xdr:rowOff>123825</xdr:rowOff>
    </xdr:to>
    <xdr:pic>
      <xdr:nvPicPr>
        <xdr:cNvPr id="42" name="Grafik 4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46100" y="13335000"/>
          <a:ext cx="190500" cy="123825"/>
        </a:xfrm>
        <a:prstGeom prst="rect">
          <a:avLst/>
        </a:prstGeom>
      </xdr:spPr>
    </xdr:pic>
    <xdr:clientData/>
  </xdr:twoCellAnchor>
  <xdr:twoCellAnchor editAs="oneCell">
    <xdr:from>
      <xdr:col>1</xdr:col>
      <xdr:colOff>0</xdr:colOff>
      <xdr:row>48</xdr:row>
      <xdr:rowOff>0</xdr:rowOff>
    </xdr:from>
    <xdr:to>
      <xdr:col>1</xdr:col>
      <xdr:colOff>190500</xdr:colOff>
      <xdr:row>48</xdr:row>
      <xdr:rowOff>123825</xdr:rowOff>
    </xdr:to>
    <xdr:pic>
      <xdr:nvPicPr>
        <xdr:cNvPr id="43" name="Grafik 4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46100" y="13817600"/>
          <a:ext cx="190500" cy="123825"/>
        </a:xfrm>
        <a:prstGeom prst="rect">
          <a:avLst/>
        </a:prstGeom>
      </xdr:spPr>
    </xdr:pic>
    <xdr:clientData/>
  </xdr:twoCellAnchor>
  <xdr:twoCellAnchor editAs="oneCell">
    <xdr:from>
      <xdr:col>1</xdr:col>
      <xdr:colOff>0</xdr:colOff>
      <xdr:row>45</xdr:row>
      <xdr:rowOff>0</xdr:rowOff>
    </xdr:from>
    <xdr:to>
      <xdr:col>1</xdr:col>
      <xdr:colOff>190500</xdr:colOff>
      <xdr:row>45</xdr:row>
      <xdr:rowOff>123825</xdr:rowOff>
    </xdr:to>
    <xdr:pic>
      <xdr:nvPicPr>
        <xdr:cNvPr id="44" name="Grafik 4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46100" y="13093700"/>
          <a:ext cx="190500" cy="123825"/>
        </a:xfrm>
        <a:prstGeom prst="rect">
          <a:avLst/>
        </a:prstGeom>
      </xdr:spPr>
    </xdr:pic>
    <xdr:clientData/>
  </xdr:twoCellAnchor>
  <xdr:twoCellAnchor editAs="oneCell">
    <xdr:from>
      <xdr:col>9</xdr:col>
      <xdr:colOff>76200</xdr:colOff>
      <xdr:row>46</xdr:row>
      <xdr:rowOff>0</xdr:rowOff>
    </xdr:from>
    <xdr:to>
      <xdr:col>9</xdr:col>
      <xdr:colOff>266700</xdr:colOff>
      <xdr:row>46</xdr:row>
      <xdr:rowOff>123825</xdr:rowOff>
    </xdr:to>
    <xdr:pic>
      <xdr:nvPicPr>
        <xdr:cNvPr id="45" name="Grafik 4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499100" y="13335000"/>
          <a:ext cx="190500" cy="123825"/>
        </a:xfrm>
        <a:prstGeom prst="rect">
          <a:avLst/>
        </a:prstGeom>
      </xdr:spPr>
    </xdr:pic>
    <xdr:clientData/>
  </xdr:twoCellAnchor>
  <xdr:twoCellAnchor editAs="oneCell">
    <xdr:from>
      <xdr:col>9</xdr:col>
      <xdr:colOff>76200</xdr:colOff>
      <xdr:row>49</xdr:row>
      <xdr:rowOff>0</xdr:rowOff>
    </xdr:from>
    <xdr:to>
      <xdr:col>9</xdr:col>
      <xdr:colOff>266700</xdr:colOff>
      <xdr:row>49</xdr:row>
      <xdr:rowOff>123825</xdr:rowOff>
    </xdr:to>
    <xdr:pic>
      <xdr:nvPicPr>
        <xdr:cNvPr id="46" name="Grafik 4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499100" y="14058900"/>
          <a:ext cx="190500" cy="123825"/>
        </a:xfrm>
        <a:prstGeom prst="rect">
          <a:avLst/>
        </a:prstGeom>
      </xdr:spPr>
    </xdr:pic>
    <xdr:clientData/>
  </xdr:twoCellAnchor>
  <xdr:twoCellAnchor editAs="oneCell">
    <xdr:from>
      <xdr:col>1</xdr:col>
      <xdr:colOff>0</xdr:colOff>
      <xdr:row>47</xdr:row>
      <xdr:rowOff>0</xdr:rowOff>
    </xdr:from>
    <xdr:to>
      <xdr:col>1</xdr:col>
      <xdr:colOff>190500</xdr:colOff>
      <xdr:row>47</xdr:row>
      <xdr:rowOff>95250</xdr:rowOff>
    </xdr:to>
    <xdr:pic>
      <xdr:nvPicPr>
        <xdr:cNvPr id="47" name="Grafik 4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6100" y="13576300"/>
          <a:ext cx="190500" cy="95250"/>
        </a:xfrm>
        <a:prstGeom prst="rect">
          <a:avLst/>
        </a:prstGeom>
      </xdr:spPr>
    </xdr:pic>
    <xdr:clientData/>
  </xdr:twoCellAnchor>
  <xdr:twoCellAnchor editAs="oneCell">
    <xdr:from>
      <xdr:col>1</xdr:col>
      <xdr:colOff>0</xdr:colOff>
      <xdr:row>49</xdr:row>
      <xdr:rowOff>0</xdr:rowOff>
    </xdr:from>
    <xdr:to>
      <xdr:col>1</xdr:col>
      <xdr:colOff>190500</xdr:colOff>
      <xdr:row>49</xdr:row>
      <xdr:rowOff>95250</xdr:rowOff>
    </xdr:to>
    <xdr:pic>
      <xdr:nvPicPr>
        <xdr:cNvPr id="48" name="Grafik 4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6100" y="14058900"/>
          <a:ext cx="190500" cy="95250"/>
        </a:xfrm>
        <a:prstGeom prst="rect">
          <a:avLst/>
        </a:prstGeom>
      </xdr:spPr>
    </xdr:pic>
    <xdr:clientData/>
  </xdr:twoCellAnchor>
  <xdr:twoCellAnchor editAs="oneCell">
    <xdr:from>
      <xdr:col>9</xdr:col>
      <xdr:colOff>76200</xdr:colOff>
      <xdr:row>44</xdr:row>
      <xdr:rowOff>0</xdr:rowOff>
    </xdr:from>
    <xdr:to>
      <xdr:col>9</xdr:col>
      <xdr:colOff>266700</xdr:colOff>
      <xdr:row>44</xdr:row>
      <xdr:rowOff>95250</xdr:rowOff>
    </xdr:to>
    <xdr:pic>
      <xdr:nvPicPr>
        <xdr:cNvPr id="49" name="Grafik 4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99100" y="12852400"/>
          <a:ext cx="190500" cy="95250"/>
        </a:xfrm>
        <a:prstGeom prst="rect">
          <a:avLst/>
        </a:prstGeom>
      </xdr:spPr>
    </xdr:pic>
    <xdr:clientData/>
  </xdr:twoCellAnchor>
  <xdr:twoCellAnchor editAs="oneCell">
    <xdr:from>
      <xdr:col>9</xdr:col>
      <xdr:colOff>76200</xdr:colOff>
      <xdr:row>45</xdr:row>
      <xdr:rowOff>0</xdr:rowOff>
    </xdr:from>
    <xdr:to>
      <xdr:col>9</xdr:col>
      <xdr:colOff>247650</xdr:colOff>
      <xdr:row>45</xdr:row>
      <xdr:rowOff>114300</xdr:rowOff>
    </xdr:to>
    <xdr:pic>
      <xdr:nvPicPr>
        <xdr:cNvPr id="50" name="Grafik 4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499100" y="13093700"/>
          <a:ext cx="171450" cy="114300"/>
        </a:xfrm>
        <a:prstGeom prst="rect">
          <a:avLst/>
        </a:prstGeom>
      </xdr:spPr>
    </xdr:pic>
    <xdr:clientData/>
  </xdr:twoCellAnchor>
  <xdr:twoCellAnchor editAs="oneCell">
    <xdr:from>
      <xdr:col>9</xdr:col>
      <xdr:colOff>76200</xdr:colOff>
      <xdr:row>47</xdr:row>
      <xdr:rowOff>0</xdr:rowOff>
    </xdr:from>
    <xdr:to>
      <xdr:col>9</xdr:col>
      <xdr:colOff>247650</xdr:colOff>
      <xdr:row>47</xdr:row>
      <xdr:rowOff>114300</xdr:rowOff>
    </xdr:to>
    <xdr:pic>
      <xdr:nvPicPr>
        <xdr:cNvPr id="51" name="Grafik 5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499100" y="13576300"/>
          <a:ext cx="171450" cy="114300"/>
        </a:xfrm>
        <a:prstGeom prst="rect">
          <a:avLst/>
        </a:prstGeom>
      </xdr:spPr>
    </xdr:pic>
    <xdr:clientData/>
  </xdr:twoCellAnchor>
  <xdr:twoCellAnchor editAs="oneCell">
    <xdr:from>
      <xdr:col>9</xdr:col>
      <xdr:colOff>76200</xdr:colOff>
      <xdr:row>48</xdr:row>
      <xdr:rowOff>0</xdr:rowOff>
    </xdr:from>
    <xdr:to>
      <xdr:col>9</xdr:col>
      <xdr:colOff>247650</xdr:colOff>
      <xdr:row>48</xdr:row>
      <xdr:rowOff>114300</xdr:rowOff>
    </xdr:to>
    <xdr:pic>
      <xdr:nvPicPr>
        <xdr:cNvPr id="52" name="Grafik 5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499100" y="13817600"/>
          <a:ext cx="171450" cy="114300"/>
        </a:xfrm>
        <a:prstGeom prst="rect">
          <a:avLst/>
        </a:prstGeom>
      </xdr:spPr>
    </xdr:pic>
    <xdr:clientData/>
  </xdr:twoCellAnchor>
  <xdr:twoCellAnchor editAs="oneCell">
    <xdr:from>
      <xdr:col>1</xdr:col>
      <xdr:colOff>0</xdr:colOff>
      <xdr:row>55</xdr:row>
      <xdr:rowOff>0</xdr:rowOff>
    </xdr:from>
    <xdr:to>
      <xdr:col>1</xdr:col>
      <xdr:colOff>171450</xdr:colOff>
      <xdr:row>55</xdr:row>
      <xdr:rowOff>85725</xdr:rowOff>
    </xdr:to>
    <xdr:pic>
      <xdr:nvPicPr>
        <xdr:cNvPr id="53" name="Grafik 5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46100" y="15506700"/>
          <a:ext cx="171450" cy="85725"/>
        </a:xfrm>
        <a:prstGeom prst="rect">
          <a:avLst/>
        </a:prstGeom>
      </xdr:spPr>
    </xdr:pic>
    <xdr:clientData/>
  </xdr:twoCellAnchor>
  <xdr:twoCellAnchor editAs="oneCell">
    <xdr:from>
      <xdr:col>1</xdr:col>
      <xdr:colOff>0</xdr:colOff>
      <xdr:row>57</xdr:row>
      <xdr:rowOff>0</xdr:rowOff>
    </xdr:from>
    <xdr:to>
      <xdr:col>1</xdr:col>
      <xdr:colOff>171450</xdr:colOff>
      <xdr:row>57</xdr:row>
      <xdr:rowOff>85725</xdr:rowOff>
    </xdr:to>
    <xdr:pic>
      <xdr:nvPicPr>
        <xdr:cNvPr id="54" name="Grafik 5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46100" y="15989300"/>
          <a:ext cx="171450" cy="85725"/>
        </a:xfrm>
        <a:prstGeom prst="rect">
          <a:avLst/>
        </a:prstGeom>
      </xdr:spPr>
    </xdr:pic>
    <xdr:clientData/>
  </xdr:twoCellAnchor>
  <xdr:twoCellAnchor editAs="oneCell">
    <xdr:from>
      <xdr:col>1</xdr:col>
      <xdr:colOff>0</xdr:colOff>
      <xdr:row>59</xdr:row>
      <xdr:rowOff>0</xdr:rowOff>
    </xdr:from>
    <xdr:to>
      <xdr:col>1</xdr:col>
      <xdr:colOff>171450</xdr:colOff>
      <xdr:row>59</xdr:row>
      <xdr:rowOff>85725</xdr:rowOff>
    </xdr:to>
    <xdr:pic>
      <xdr:nvPicPr>
        <xdr:cNvPr id="55" name="Grafik 5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46100" y="16471900"/>
          <a:ext cx="171450" cy="85725"/>
        </a:xfrm>
        <a:prstGeom prst="rect">
          <a:avLst/>
        </a:prstGeom>
      </xdr:spPr>
    </xdr:pic>
    <xdr:clientData/>
  </xdr:twoCellAnchor>
  <xdr:twoCellAnchor editAs="oneCell">
    <xdr:from>
      <xdr:col>1</xdr:col>
      <xdr:colOff>0</xdr:colOff>
      <xdr:row>56</xdr:row>
      <xdr:rowOff>0</xdr:rowOff>
    </xdr:from>
    <xdr:to>
      <xdr:col>1</xdr:col>
      <xdr:colOff>190500</xdr:colOff>
      <xdr:row>56</xdr:row>
      <xdr:rowOff>123825</xdr:rowOff>
    </xdr:to>
    <xdr:pic>
      <xdr:nvPicPr>
        <xdr:cNvPr id="56" name="Grafik 5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46100" y="15748000"/>
          <a:ext cx="190500" cy="123825"/>
        </a:xfrm>
        <a:prstGeom prst="rect">
          <a:avLst/>
        </a:prstGeom>
      </xdr:spPr>
    </xdr:pic>
    <xdr:clientData/>
  </xdr:twoCellAnchor>
  <xdr:twoCellAnchor editAs="oneCell">
    <xdr:from>
      <xdr:col>9</xdr:col>
      <xdr:colOff>76200</xdr:colOff>
      <xdr:row>57</xdr:row>
      <xdr:rowOff>0</xdr:rowOff>
    </xdr:from>
    <xdr:to>
      <xdr:col>9</xdr:col>
      <xdr:colOff>266700</xdr:colOff>
      <xdr:row>57</xdr:row>
      <xdr:rowOff>123825</xdr:rowOff>
    </xdr:to>
    <xdr:pic>
      <xdr:nvPicPr>
        <xdr:cNvPr id="57" name="Grafik 5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499100" y="15989300"/>
          <a:ext cx="190500" cy="123825"/>
        </a:xfrm>
        <a:prstGeom prst="rect">
          <a:avLst/>
        </a:prstGeom>
      </xdr:spPr>
    </xdr:pic>
    <xdr:clientData/>
  </xdr:twoCellAnchor>
  <xdr:twoCellAnchor editAs="oneCell">
    <xdr:from>
      <xdr:col>9</xdr:col>
      <xdr:colOff>76200</xdr:colOff>
      <xdr:row>60</xdr:row>
      <xdr:rowOff>0</xdr:rowOff>
    </xdr:from>
    <xdr:to>
      <xdr:col>9</xdr:col>
      <xdr:colOff>266700</xdr:colOff>
      <xdr:row>60</xdr:row>
      <xdr:rowOff>123825</xdr:rowOff>
    </xdr:to>
    <xdr:pic>
      <xdr:nvPicPr>
        <xdr:cNvPr id="58" name="Grafik 5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499100" y="16713200"/>
          <a:ext cx="190500" cy="123825"/>
        </a:xfrm>
        <a:prstGeom prst="rect">
          <a:avLst/>
        </a:prstGeom>
      </xdr:spPr>
    </xdr:pic>
    <xdr:clientData/>
  </xdr:twoCellAnchor>
  <xdr:twoCellAnchor editAs="oneCell">
    <xdr:from>
      <xdr:col>1</xdr:col>
      <xdr:colOff>0</xdr:colOff>
      <xdr:row>58</xdr:row>
      <xdr:rowOff>0</xdr:rowOff>
    </xdr:from>
    <xdr:to>
      <xdr:col>1</xdr:col>
      <xdr:colOff>190500</xdr:colOff>
      <xdr:row>58</xdr:row>
      <xdr:rowOff>123825</xdr:rowOff>
    </xdr:to>
    <xdr:pic>
      <xdr:nvPicPr>
        <xdr:cNvPr id="59" name="Grafik 58"/>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46100" y="16230600"/>
          <a:ext cx="190500" cy="123825"/>
        </a:xfrm>
        <a:prstGeom prst="rect">
          <a:avLst/>
        </a:prstGeom>
      </xdr:spPr>
    </xdr:pic>
    <xdr:clientData/>
  </xdr:twoCellAnchor>
  <xdr:twoCellAnchor editAs="oneCell">
    <xdr:from>
      <xdr:col>1</xdr:col>
      <xdr:colOff>0</xdr:colOff>
      <xdr:row>60</xdr:row>
      <xdr:rowOff>0</xdr:rowOff>
    </xdr:from>
    <xdr:to>
      <xdr:col>1</xdr:col>
      <xdr:colOff>190500</xdr:colOff>
      <xdr:row>60</xdr:row>
      <xdr:rowOff>123825</xdr:rowOff>
    </xdr:to>
    <xdr:pic>
      <xdr:nvPicPr>
        <xdr:cNvPr id="60" name="Grafik 5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46100" y="16713200"/>
          <a:ext cx="190500" cy="123825"/>
        </a:xfrm>
        <a:prstGeom prst="rect">
          <a:avLst/>
        </a:prstGeom>
      </xdr:spPr>
    </xdr:pic>
    <xdr:clientData/>
  </xdr:twoCellAnchor>
  <xdr:twoCellAnchor editAs="oneCell">
    <xdr:from>
      <xdr:col>9</xdr:col>
      <xdr:colOff>76200</xdr:colOff>
      <xdr:row>55</xdr:row>
      <xdr:rowOff>0</xdr:rowOff>
    </xdr:from>
    <xdr:to>
      <xdr:col>9</xdr:col>
      <xdr:colOff>266700</xdr:colOff>
      <xdr:row>55</xdr:row>
      <xdr:rowOff>123825</xdr:rowOff>
    </xdr:to>
    <xdr:pic>
      <xdr:nvPicPr>
        <xdr:cNvPr id="61" name="Grafik 6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499100" y="15506700"/>
          <a:ext cx="190500" cy="123825"/>
        </a:xfrm>
        <a:prstGeom prst="rect">
          <a:avLst/>
        </a:prstGeom>
      </xdr:spPr>
    </xdr:pic>
    <xdr:clientData/>
  </xdr:twoCellAnchor>
  <xdr:twoCellAnchor editAs="oneCell">
    <xdr:from>
      <xdr:col>9</xdr:col>
      <xdr:colOff>76200</xdr:colOff>
      <xdr:row>56</xdr:row>
      <xdr:rowOff>0</xdr:rowOff>
    </xdr:from>
    <xdr:to>
      <xdr:col>9</xdr:col>
      <xdr:colOff>247650</xdr:colOff>
      <xdr:row>56</xdr:row>
      <xdr:rowOff>114300</xdr:rowOff>
    </xdr:to>
    <xdr:pic>
      <xdr:nvPicPr>
        <xdr:cNvPr id="62" name="Grafik 6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499100" y="15748000"/>
          <a:ext cx="171450" cy="114300"/>
        </a:xfrm>
        <a:prstGeom prst="rect">
          <a:avLst/>
        </a:prstGeom>
      </xdr:spPr>
    </xdr:pic>
    <xdr:clientData/>
  </xdr:twoCellAnchor>
  <xdr:twoCellAnchor editAs="oneCell">
    <xdr:from>
      <xdr:col>9</xdr:col>
      <xdr:colOff>76200</xdr:colOff>
      <xdr:row>58</xdr:row>
      <xdr:rowOff>0</xdr:rowOff>
    </xdr:from>
    <xdr:to>
      <xdr:col>9</xdr:col>
      <xdr:colOff>247650</xdr:colOff>
      <xdr:row>58</xdr:row>
      <xdr:rowOff>114300</xdr:rowOff>
    </xdr:to>
    <xdr:pic>
      <xdr:nvPicPr>
        <xdr:cNvPr id="63" name="Grafik 6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499100" y="16230600"/>
          <a:ext cx="171450" cy="114300"/>
        </a:xfrm>
        <a:prstGeom prst="rect">
          <a:avLst/>
        </a:prstGeom>
      </xdr:spPr>
    </xdr:pic>
    <xdr:clientData/>
  </xdr:twoCellAnchor>
  <xdr:twoCellAnchor editAs="oneCell">
    <xdr:from>
      <xdr:col>9</xdr:col>
      <xdr:colOff>76200</xdr:colOff>
      <xdr:row>59</xdr:row>
      <xdr:rowOff>0</xdr:rowOff>
    </xdr:from>
    <xdr:to>
      <xdr:col>9</xdr:col>
      <xdr:colOff>247650</xdr:colOff>
      <xdr:row>59</xdr:row>
      <xdr:rowOff>114300</xdr:rowOff>
    </xdr:to>
    <xdr:pic>
      <xdr:nvPicPr>
        <xdr:cNvPr id="64" name="Grafik 6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499100" y="16471900"/>
          <a:ext cx="171450" cy="114300"/>
        </a:xfrm>
        <a:prstGeom prst="rect">
          <a:avLst/>
        </a:prstGeom>
      </xdr:spPr>
    </xdr:pic>
    <xdr:clientData/>
  </xdr:twoCellAnchor>
  <xdr:twoCellAnchor editAs="oneCell">
    <xdr:from>
      <xdr:col>1</xdr:col>
      <xdr:colOff>0</xdr:colOff>
      <xdr:row>66</xdr:row>
      <xdr:rowOff>0</xdr:rowOff>
    </xdr:from>
    <xdr:to>
      <xdr:col>1</xdr:col>
      <xdr:colOff>190500</xdr:colOff>
      <xdr:row>66</xdr:row>
      <xdr:rowOff>123825</xdr:rowOff>
    </xdr:to>
    <xdr:pic>
      <xdr:nvPicPr>
        <xdr:cNvPr id="65" name="Grafik 6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46100" y="18161000"/>
          <a:ext cx="190500" cy="123825"/>
        </a:xfrm>
        <a:prstGeom prst="rect">
          <a:avLst/>
        </a:prstGeom>
      </xdr:spPr>
    </xdr:pic>
    <xdr:clientData/>
  </xdr:twoCellAnchor>
  <xdr:twoCellAnchor editAs="oneCell">
    <xdr:from>
      <xdr:col>1</xdr:col>
      <xdr:colOff>0</xdr:colOff>
      <xdr:row>68</xdr:row>
      <xdr:rowOff>0</xdr:rowOff>
    </xdr:from>
    <xdr:to>
      <xdr:col>1</xdr:col>
      <xdr:colOff>190500</xdr:colOff>
      <xdr:row>68</xdr:row>
      <xdr:rowOff>123825</xdr:rowOff>
    </xdr:to>
    <xdr:pic>
      <xdr:nvPicPr>
        <xdr:cNvPr id="66" name="Grafik 6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46100" y="18643600"/>
          <a:ext cx="190500" cy="123825"/>
        </a:xfrm>
        <a:prstGeom prst="rect">
          <a:avLst/>
        </a:prstGeom>
      </xdr:spPr>
    </xdr:pic>
    <xdr:clientData/>
  </xdr:twoCellAnchor>
  <xdr:twoCellAnchor editAs="oneCell">
    <xdr:from>
      <xdr:col>1</xdr:col>
      <xdr:colOff>0</xdr:colOff>
      <xdr:row>70</xdr:row>
      <xdr:rowOff>0</xdr:rowOff>
    </xdr:from>
    <xdr:to>
      <xdr:col>1</xdr:col>
      <xdr:colOff>190500</xdr:colOff>
      <xdr:row>70</xdr:row>
      <xdr:rowOff>123825</xdr:rowOff>
    </xdr:to>
    <xdr:pic>
      <xdr:nvPicPr>
        <xdr:cNvPr id="67" name="Grafik 6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46100" y="19126200"/>
          <a:ext cx="190500" cy="123825"/>
        </a:xfrm>
        <a:prstGeom prst="rect">
          <a:avLst/>
        </a:prstGeom>
      </xdr:spPr>
    </xdr:pic>
    <xdr:clientData/>
  </xdr:twoCellAnchor>
  <xdr:twoCellAnchor editAs="oneCell">
    <xdr:from>
      <xdr:col>1</xdr:col>
      <xdr:colOff>0</xdr:colOff>
      <xdr:row>67</xdr:row>
      <xdr:rowOff>0</xdr:rowOff>
    </xdr:from>
    <xdr:to>
      <xdr:col>1</xdr:col>
      <xdr:colOff>190500</xdr:colOff>
      <xdr:row>67</xdr:row>
      <xdr:rowOff>123825</xdr:rowOff>
    </xdr:to>
    <xdr:pic>
      <xdr:nvPicPr>
        <xdr:cNvPr id="68" name="Grafik 67"/>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46100" y="18402300"/>
          <a:ext cx="190500" cy="123825"/>
        </a:xfrm>
        <a:prstGeom prst="rect">
          <a:avLst/>
        </a:prstGeom>
      </xdr:spPr>
    </xdr:pic>
    <xdr:clientData/>
  </xdr:twoCellAnchor>
  <xdr:twoCellAnchor editAs="oneCell">
    <xdr:from>
      <xdr:col>9</xdr:col>
      <xdr:colOff>76200</xdr:colOff>
      <xdr:row>68</xdr:row>
      <xdr:rowOff>0</xdr:rowOff>
    </xdr:from>
    <xdr:to>
      <xdr:col>9</xdr:col>
      <xdr:colOff>266700</xdr:colOff>
      <xdr:row>68</xdr:row>
      <xdr:rowOff>123825</xdr:rowOff>
    </xdr:to>
    <xdr:pic>
      <xdr:nvPicPr>
        <xdr:cNvPr id="70" name="Grafik 6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499100" y="18643600"/>
          <a:ext cx="190500" cy="123825"/>
        </a:xfrm>
        <a:prstGeom prst="rect">
          <a:avLst/>
        </a:prstGeom>
      </xdr:spPr>
    </xdr:pic>
    <xdr:clientData/>
  </xdr:twoCellAnchor>
  <xdr:twoCellAnchor editAs="oneCell">
    <xdr:from>
      <xdr:col>9</xdr:col>
      <xdr:colOff>76200</xdr:colOff>
      <xdr:row>71</xdr:row>
      <xdr:rowOff>0</xdr:rowOff>
    </xdr:from>
    <xdr:to>
      <xdr:col>9</xdr:col>
      <xdr:colOff>266700</xdr:colOff>
      <xdr:row>71</xdr:row>
      <xdr:rowOff>123825</xdr:rowOff>
    </xdr:to>
    <xdr:pic>
      <xdr:nvPicPr>
        <xdr:cNvPr id="71" name="Grafik 7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499100" y="19367500"/>
          <a:ext cx="190500" cy="123825"/>
        </a:xfrm>
        <a:prstGeom prst="rect">
          <a:avLst/>
        </a:prstGeom>
      </xdr:spPr>
    </xdr:pic>
    <xdr:clientData/>
  </xdr:twoCellAnchor>
  <xdr:twoCellAnchor editAs="oneCell">
    <xdr:from>
      <xdr:col>1</xdr:col>
      <xdr:colOff>0</xdr:colOff>
      <xdr:row>69</xdr:row>
      <xdr:rowOff>0</xdr:rowOff>
    </xdr:from>
    <xdr:to>
      <xdr:col>1</xdr:col>
      <xdr:colOff>190500</xdr:colOff>
      <xdr:row>69</xdr:row>
      <xdr:rowOff>95250</xdr:rowOff>
    </xdr:to>
    <xdr:pic>
      <xdr:nvPicPr>
        <xdr:cNvPr id="72" name="Grafik 7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46100" y="18884900"/>
          <a:ext cx="190500" cy="95250"/>
        </a:xfrm>
        <a:prstGeom prst="rect">
          <a:avLst/>
        </a:prstGeom>
      </xdr:spPr>
    </xdr:pic>
    <xdr:clientData/>
  </xdr:twoCellAnchor>
  <xdr:twoCellAnchor editAs="oneCell">
    <xdr:from>
      <xdr:col>1</xdr:col>
      <xdr:colOff>0</xdr:colOff>
      <xdr:row>71</xdr:row>
      <xdr:rowOff>0</xdr:rowOff>
    </xdr:from>
    <xdr:to>
      <xdr:col>1</xdr:col>
      <xdr:colOff>190500</xdr:colOff>
      <xdr:row>71</xdr:row>
      <xdr:rowOff>95250</xdr:rowOff>
    </xdr:to>
    <xdr:pic>
      <xdr:nvPicPr>
        <xdr:cNvPr id="73" name="Grafik 7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46100" y="19367500"/>
          <a:ext cx="190500" cy="95250"/>
        </a:xfrm>
        <a:prstGeom prst="rect">
          <a:avLst/>
        </a:prstGeom>
      </xdr:spPr>
    </xdr:pic>
    <xdr:clientData/>
  </xdr:twoCellAnchor>
  <xdr:twoCellAnchor editAs="oneCell">
    <xdr:from>
      <xdr:col>9</xdr:col>
      <xdr:colOff>76200</xdr:colOff>
      <xdr:row>66</xdr:row>
      <xdr:rowOff>0</xdr:rowOff>
    </xdr:from>
    <xdr:to>
      <xdr:col>9</xdr:col>
      <xdr:colOff>266700</xdr:colOff>
      <xdr:row>66</xdr:row>
      <xdr:rowOff>95250</xdr:rowOff>
    </xdr:to>
    <xdr:pic>
      <xdr:nvPicPr>
        <xdr:cNvPr id="74" name="Grafik 7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499100" y="18161000"/>
          <a:ext cx="190500" cy="95250"/>
        </a:xfrm>
        <a:prstGeom prst="rect">
          <a:avLst/>
        </a:prstGeom>
      </xdr:spPr>
    </xdr:pic>
    <xdr:clientData/>
  </xdr:twoCellAnchor>
  <xdr:twoCellAnchor editAs="oneCell">
    <xdr:from>
      <xdr:col>9</xdr:col>
      <xdr:colOff>76200</xdr:colOff>
      <xdr:row>67</xdr:row>
      <xdr:rowOff>0</xdr:rowOff>
    </xdr:from>
    <xdr:to>
      <xdr:col>9</xdr:col>
      <xdr:colOff>266700</xdr:colOff>
      <xdr:row>67</xdr:row>
      <xdr:rowOff>133350</xdr:rowOff>
    </xdr:to>
    <xdr:pic>
      <xdr:nvPicPr>
        <xdr:cNvPr id="75" name="Grafik 7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499100" y="18402300"/>
          <a:ext cx="190500" cy="133350"/>
        </a:xfrm>
        <a:prstGeom prst="rect">
          <a:avLst/>
        </a:prstGeom>
      </xdr:spPr>
    </xdr:pic>
    <xdr:clientData/>
  </xdr:twoCellAnchor>
  <xdr:twoCellAnchor editAs="oneCell">
    <xdr:from>
      <xdr:col>9</xdr:col>
      <xdr:colOff>76200</xdr:colOff>
      <xdr:row>69</xdr:row>
      <xdr:rowOff>0</xdr:rowOff>
    </xdr:from>
    <xdr:to>
      <xdr:col>9</xdr:col>
      <xdr:colOff>266700</xdr:colOff>
      <xdr:row>69</xdr:row>
      <xdr:rowOff>133350</xdr:rowOff>
    </xdr:to>
    <xdr:pic>
      <xdr:nvPicPr>
        <xdr:cNvPr id="76" name="Grafik 7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499100" y="18884900"/>
          <a:ext cx="190500" cy="133350"/>
        </a:xfrm>
        <a:prstGeom prst="rect">
          <a:avLst/>
        </a:prstGeom>
      </xdr:spPr>
    </xdr:pic>
    <xdr:clientData/>
  </xdr:twoCellAnchor>
  <xdr:twoCellAnchor editAs="oneCell">
    <xdr:from>
      <xdr:col>9</xdr:col>
      <xdr:colOff>76200</xdr:colOff>
      <xdr:row>70</xdr:row>
      <xdr:rowOff>0</xdr:rowOff>
    </xdr:from>
    <xdr:to>
      <xdr:col>9</xdr:col>
      <xdr:colOff>266700</xdr:colOff>
      <xdr:row>70</xdr:row>
      <xdr:rowOff>133350</xdr:rowOff>
    </xdr:to>
    <xdr:pic>
      <xdr:nvPicPr>
        <xdr:cNvPr id="77" name="Grafik 76"/>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499100" y="19126200"/>
          <a:ext cx="190500" cy="133350"/>
        </a:xfrm>
        <a:prstGeom prst="rect">
          <a:avLst/>
        </a:prstGeom>
      </xdr:spPr>
    </xdr:pic>
    <xdr:clientData/>
  </xdr:twoCellAnchor>
  <xdr:twoCellAnchor editAs="oneCell">
    <xdr:from>
      <xdr:col>88</xdr:col>
      <xdr:colOff>295857</xdr:colOff>
      <xdr:row>1</xdr:row>
      <xdr:rowOff>15874</xdr:rowOff>
    </xdr:from>
    <xdr:to>
      <xdr:col>90</xdr:col>
      <xdr:colOff>571500</xdr:colOff>
      <xdr:row>4</xdr:row>
      <xdr:rowOff>7062</xdr:rowOff>
    </xdr:to>
    <xdr:pic>
      <xdr:nvPicPr>
        <xdr:cNvPr id="81" name="Grafik 80">
          <a:hlinkClick xmlns:r="http://schemas.openxmlformats.org/officeDocument/2006/relationships" r:id="rId25"/>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6800757" y="498474"/>
          <a:ext cx="1799643" cy="2708988"/>
        </a:xfrm>
        <a:prstGeom prst="rect">
          <a:avLst/>
        </a:prstGeom>
        <a:ln w="38100">
          <a:solidFill>
            <a:schemeClr val="tx1"/>
          </a:solidFill>
        </a:ln>
      </xdr:spPr>
    </xdr:pic>
    <xdr:clientData/>
  </xdr:twoCellAnchor>
  <xdr:twoCellAnchor editAs="oneCell">
    <xdr:from>
      <xdr:col>9</xdr:col>
      <xdr:colOff>63500</xdr:colOff>
      <xdr:row>14</xdr:row>
      <xdr:rowOff>241299</xdr:rowOff>
    </xdr:from>
    <xdr:to>
      <xdr:col>9</xdr:col>
      <xdr:colOff>292100</xdr:colOff>
      <xdr:row>15</xdr:row>
      <xdr:rowOff>148589</xdr:rowOff>
    </xdr:to>
    <xdr:pic>
      <xdr:nvPicPr>
        <xdr:cNvPr id="82" name="Grafik 8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486400" y="5854699"/>
          <a:ext cx="228600" cy="148590"/>
        </a:xfrm>
        <a:prstGeom prst="rect">
          <a:avLst/>
        </a:prstGeom>
      </xdr:spPr>
    </xdr:pic>
    <xdr:clientData/>
  </xdr:twoCellAnchor>
  <xdr:twoCellAnchor editAs="oneCell">
    <xdr:from>
      <xdr:col>9</xdr:col>
      <xdr:colOff>63500</xdr:colOff>
      <xdr:row>12</xdr:row>
      <xdr:rowOff>0</xdr:rowOff>
    </xdr:from>
    <xdr:to>
      <xdr:col>9</xdr:col>
      <xdr:colOff>292100</xdr:colOff>
      <xdr:row>12</xdr:row>
      <xdr:rowOff>148590</xdr:rowOff>
    </xdr:to>
    <xdr:pic>
      <xdr:nvPicPr>
        <xdr:cNvPr id="83" name="Grafik 8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486400" y="5130800"/>
          <a:ext cx="228600" cy="148590"/>
        </a:xfrm>
        <a:prstGeom prst="rect">
          <a:avLst/>
        </a:prstGeom>
      </xdr:spPr>
    </xdr:pic>
    <xdr:clientData/>
  </xdr:twoCellAnchor>
  <xdr:twoCellAnchor editAs="oneCell">
    <xdr:from>
      <xdr:col>9</xdr:col>
      <xdr:colOff>63500</xdr:colOff>
      <xdr:row>14</xdr:row>
      <xdr:rowOff>0</xdr:rowOff>
    </xdr:from>
    <xdr:to>
      <xdr:col>9</xdr:col>
      <xdr:colOff>292100</xdr:colOff>
      <xdr:row>14</xdr:row>
      <xdr:rowOff>148590</xdr:rowOff>
    </xdr:to>
    <xdr:pic>
      <xdr:nvPicPr>
        <xdr:cNvPr id="84" name="Grafik 8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486400" y="5613400"/>
          <a:ext cx="228600" cy="148590"/>
        </a:xfrm>
        <a:prstGeom prst="rect">
          <a:avLst/>
        </a:prstGeom>
      </xdr:spPr>
    </xdr:pic>
    <xdr:clientData/>
  </xdr:twoCellAnchor>
  <xdr:twoCellAnchor editAs="oneCell">
    <xdr:from>
      <xdr:col>1</xdr:col>
      <xdr:colOff>0</xdr:colOff>
      <xdr:row>34</xdr:row>
      <xdr:rowOff>0</xdr:rowOff>
    </xdr:from>
    <xdr:to>
      <xdr:col>1</xdr:col>
      <xdr:colOff>190500</xdr:colOff>
      <xdr:row>34</xdr:row>
      <xdr:rowOff>114300</xdr:rowOff>
    </xdr:to>
    <xdr:pic>
      <xdr:nvPicPr>
        <xdr:cNvPr id="8" name="Grafik 7"/>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46100" y="10439400"/>
          <a:ext cx="190500" cy="114300"/>
        </a:xfrm>
        <a:prstGeom prst="rect">
          <a:avLst/>
        </a:prstGeom>
      </xdr:spPr>
    </xdr:pic>
    <xdr:clientData/>
  </xdr:twoCellAnchor>
  <xdr:twoCellAnchor editAs="oneCell">
    <xdr:from>
      <xdr:col>9</xdr:col>
      <xdr:colOff>76200</xdr:colOff>
      <xdr:row>35</xdr:row>
      <xdr:rowOff>0</xdr:rowOff>
    </xdr:from>
    <xdr:to>
      <xdr:col>9</xdr:col>
      <xdr:colOff>266700</xdr:colOff>
      <xdr:row>35</xdr:row>
      <xdr:rowOff>114300</xdr:rowOff>
    </xdr:to>
    <xdr:pic>
      <xdr:nvPicPr>
        <xdr:cNvPr id="85" name="Grafik 8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499100" y="10680700"/>
          <a:ext cx="190500" cy="114300"/>
        </a:xfrm>
        <a:prstGeom prst="rect">
          <a:avLst/>
        </a:prstGeom>
      </xdr:spPr>
    </xdr:pic>
    <xdr:clientData/>
  </xdr:twoCellAnchor>
  <xdr:twoCellAnchor editAs="oneCell">
    <xdr:from>
      <xdr:col>9</xdr:col>
      <xdr:colOff>76200</xdr:colOff>
      <xdr:row>38</xdr:row>
      <xdr:rowOff>0</xdr:rowOff>
    </xdr:from>
    <xdr:to>
      <xdr:col>9</xdr:col>
      <xdr:colOff>266700</xdr:colOff>
      <xdr:row>38</xdr:row>
      <xdr:rowOff>114300</xdr:rowOff>
    </xdr:to>
    <xdr:pic>
      <xdr:nvPicPr>
        <xdr:cNvPr id="86" name="Grafik 8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499100" y="11404600"/>
          <a:ext cx="190500" cy="114300"/>
        </a:xfrm>
        <a:prstGeom prst="rect">
          <a:avLst/>
        </a:prstGeom>
      </xdr:spPr>
    </xdr:pic>
    <xdr:clientData/>
  </xdr:twoCellAnchor>
  <xdr:twoCellAnchor editAs="oneCell">
    <xdr:from>
      <xdr:col>86</xdr:col>
      <xdr:colOff>389309</xdr:colOff>
      <xdr:row>56</xdr:row>
      <xdr:rowOff>139700</xdr:rowOff>
    </xdr:from>
    <xdr:to>
      <xdr:col>91</xdr:col>
      <xdr:colOff>4593</xdr:colOff>
      <xdr:row>73</xdr:row>
      <xdr:rowOff>228600</xdr:rowOff>
    </xdr:to>
    <xdr:pic>
      <xdr:nvPicPr>
        <xdr:cNvPr id="4" name="Grafik 3">
          <a:hlinkClick xmlns:r="http://schemas.openxmlformats.org/officeDocument/2006/relationships" r:id="rId29"/>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5370209" y="15887700"/>
          <a:ext cx="4568284" cy="4191000"/>
        </a:xfrm>
        <a:prstGeom prst="rect">
          <a:avLst/>
        </a:prstGeom>
      </xdr:spPr>
    </xdr:pic>
    <xdr:clientData/>
  </xdr:twoCellAnchor>
  <xdr:twoCellAnchor editAs="oneCell">
    <xdr:from>
      <xdr:col>61</xdr:col>
      <xdr:colOff>228599</xdr:colOff>
      <xdr:row>63</xdr:row>
      <xdr:rowOff>0</xdr:rowOff>
    </xdr:from>
    <xdr:to>
      <xdr:col>80</xdr:col>
      <xdr:colOff>19699</xdr:colOff>
      <xdr:row>75</xdr:row>
      <xdr:rowOff>50800</xdr:rowOff>
    </xdr:to>
    <xdr:pic>
      <xdr:nvPicPr>
        <xdr:cNvPr id="14" name="Grafik 13">
          <a:hlinkClick xmlns:r="http://schemas.openxmlformats.org/officeDocument/2006/relationships" r:id="rId29"/>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484099" y="17437100"/>
          <a:ext cx="9620900" cy="2946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266700</xdr:colOff>
      <xdr:row>60</xdr:row>
      <xdr:rowOff>304800</xdr:rowOff>
    </xdr:from>
    <xdr:to>
      <xdr:col>3</xdr:col>
      <xdr:colOff>1666488</xdr:colOff>
      <xdr:row>63</xdr:row>
      <xdr:rowOff>152337</xdr:rowOff>
    </xdr:to>
    <xdr:pic>
      <xdr:nvPicPr>
        <xdr:cNvPr id="2" name="Grafik 1"/>
        <xdr:cNvPicPr>
          <a:picLocks noChangeAspect="1"/>
        </xdr:cNvPicPr>
      </xdr:nvPicPr>
      <xdr:blipFill>
        <a:blip xmlns:r="http://schemas.openxmlformats.org/officeDocument/2006/relationships" r:embed="rId1"/>
        <a:stretch>
          <a:fillRect/>
        </a:stretch>
      </xdr:blipFill>
      <xdr:spPr>
        <a:xfrm>
          <a:off x="2276475" y="12773025"/>
          <a:ext cx="3095238" cy="504762"/>
        </a:xfrm>
        <a:prstGeom prst="rect">
          <a:avLst/>
        </a:prstGeom>
      </xdr:spPr>
    </xdr:pic>
    <xdr:clientData/>
  </xdr:twoCellAnchor>
  <xdr:twoCellAnchor editAs="oneCell">
    <xdr:from>
      <xdr:col>4</xdr:col>
      <xdr:colOff>609600</xdr:colOff>
      <xdr:row>77</xdr:row>
      <xdr:rowOff>323850</xdr:rowOff>
    </xdr:from>
    <xdr:to>
      <xdr:col>7</xdr:col>
      <xdr:colOff>399663</xdr:colOff>
      <xdr:row>81</xdr:row>
      <xdr:rowOff>9462</xdr:rowOff>
    </xdr:to>
    <xdr:pic>
      <xdr:nvPicPr>
        <xdr:cNvPr id="3" name="Grafik 2"/>
        <xdr:cNvPicPr>
          <a:picLocks noChangeAspect="1"/>
        </xdr:cNvPicPr>
      </xdr:nvPicPr>
      <xdr:blipFill>
        <a:blip xmlns:r="http://schemas.openxmlformats.org/officeDocument/2006/relationships" r:embed="rId1"/>
        <a:stretch>
          <a:fillRect/>
        </a:stretch>
      </xdr:blipFill>
      <xdr:spPr>
        <a:xfrm>
          <a:off x="6648450" y="15944850"/>
          <a:ext cx="3095238" cy="504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2</xdr:row>
      <xdr:rowOff>334242</xdr:rowOff>
    </xdr:from>
    <xdr:to>
      <xdr:col>2</xdr:col>
      <xdr:colOff>655322</xdr:colOff>
      <xdr:row>3</xdr:row>
      <xdr:rowOff>231373</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tretch>
          <a:fillRect/>
        </a:stretch>
      </xdr:blipFill>
      <xdr:spPr>
        <a:xfrm>
          <a:off x="266700" y="877167"/>
          <a:ext cx="1188722" cy="335281"/>
        </a:xfrm>
        <a:prstGeom prst="rect">
          <a:avLst/>
        </a:prstGeom>
      </xdr:spPr>
    </xdr:pic>
    <xdr:clientData/>
  </xdr:twoCellAnchor>
  <xdr:twoCellAnchor editAs="oneCell">
    <xdr:from>
      <xdr:col>2</xdr:col>
      <xdr:colOff>1162050</xdr:colOff>
      <xdr:row>7</xdr:row>
      <xdr:rowOff>66675</xdr:rowOff>
    </xdr:from>
    <xdr:to>
      <xdr:col>2</xdr:col>
      <xdr:colOff>1845224</xdr:colOff>
      <xdr:row>11</xdr:row>
      <xdr:rowOff>106574</xdr:rowOff>
    </xdr:to>
    <xdr:pic>
      <xdr:nvPicPr>
        <xdr:cNvPr id="3" name="Grafik 2">
          <a:hlinkClick xmlns:r="http://schemas.openxmlformats.org/officeDocument/2006/relationships" r:id="rId4"/>
        </xdr:cNvPr>
        <xdr:cNvPicPr>
          <a:picLocks noChangeAspect="1"/>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1962150" y="2152650"/>
          <a:ext cx="683174" cy="8495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4" name="Grafik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38200" y="482600"/>
          <a:ext cx="630728" cy="6348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79475" y="476250"/>
          <a:ext cx="630728" cy="634885"/>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m2016.net/em-2016-gruppenauslosun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rgb="FF00B0F0"/>
  </sheetPr>
  <dimension ref="A1:CO103"/>
  <sheetViews>
    <sheetView tabSelected="1" zoomScale="75" zoomScaleNormal="75" zoomScaleSheetLayoutView="75" workbookViewId="0">
      <pane ySplit="5" topLeftCell="A6" activePane="bottomLeft" state="frozen"/>
      <selection activeCell="C1" sqref="C1"/>
      <selection pane="bottomLeft" activeCell="BN18" sqref="BN18"/>
    </sheetView>
  </sheetViews>
  <sheetFormatPr baseColWidth="10" defaultRowHeight="12.75" outlineLevelRow="1" outlineLevelCol="1" x14ac:dyDescent="0.2"/>
  <cols>
    <col min="1" max="1" width="8.140625" customWidth="1"/>
    <col min="2" max="2" width="4.140625" customWidth="1"/>
    <col min="3" max="3" width="20.7109375" customWidth="1"/>
    <col min="4" max="4" width="5.7109375" customWidth="1"/>
    <col min="5" max="5" width="6.7109375" style="1" customWidth="1"/>
    <col min="6" max="6" width="2.7109375" customWidth="1"/>
    <col min="7" max="7" width="6.7109375" style="1" customWidth="1"/>
    <col min="8" max="8" width="20.7109375" customWidth="1"/>
    <col min="9" max="9" width="5.7109375" customWidth="1"/>
    <col min="10" max="10" width="5.5703125" customWidth="1"/>
    <col min="11" max="11" width="26.85546875" customWidth="1"/>
    <col min="12" max="24" width="3.7109375" hidden="1" customWidth="1" outlineLevel="1"/>
    <col min="25" max="25" width="2.7109375" hidden="1" customWidth="1" outlineLevel="1"/>
    <col min="26" max="26" width="7.140625" hidden="1" customWidth="1" outlineLevel="1"/>
    <col min="27" max="28" width="2.7109375" hidden="1" customWidth="1" outlineLevel="1"/>
    <col min="29" max="29" width="3.7109375" hidden="1" customWidth="1" outlineLevel="1"/>
    <col min="30" max="32" width="2.7109375" hidden="1" customWidth="1" outlineLevel="1"/>
    <col min="33" max="33" width="10.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4" width="9.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12.140625" customWidth="1"/>
    <col min="61" max="61" width="4" customWidth="1"/>
    <col min="62" max="62" width="3.42578125" customWidth="1"/>
    <col min="63" max="63" width="11.42578125" customWidth="1"/>
    <col min="64" max="64" width="17.7109375" customWidth="1"/>
    <col min="65" max="65" width="5.7109375" customWidth="1"/>
    <col min="66" max="66" width="6.7109375" customWidth="1"/>
    <col min="67" max="67" width="2.7109375" customWidth="1"/>
    <col min="68" max="69" width="6.7109375" customWidth="1"/>
    <col min="70" max="70" width="7.5703125" customWidth="1"/>
    <col min="71" max="71" width="17.7109375" customWidth="1"/>
    <col min="72" max="72" width="5.7109375" customWidth="1"/>
    <col min="73" max="73" width="6.7109375" customWidth="1"/>
    <col min="74" max="74" width="2.7109375" customWidth="1"/>
    <col min="75" max="75" width="6.7109375" customWidth="1"/>
    <col min="76" max="76" width="17.7109375" customWidth="1"/>
    <col min="77" max="77" width="5.7109375" customWidth="1"/>
    <col min="78" max="78" width="6.7109375" customWidth="1"/>
    <col min="79" max="79" width="2.7109375" customWidth="1"/>
    <col min="80" max="80" width="6.7109375" customWidth="1"/>
    <col min="81" max="81" width="17.7109375" customWidth="1"/>
    <col min="82" max="82" width="5.7109375" customWidth="1"/>
    <col min="83" max="83" width="6.7109375" customWidth="1"/>
    <col min="84" max="84" width="2.7109375" customWidth="1"/>
    <col min="85" max="85" width="6.7109375" customWidth="1"/>
    <col min="86" max="86" width="4" customWidth="1"/>
    <col min="88" max="88" width="28.5703125" bestFit="1" customWidth="1"/>
    <col min="93" max="93" width="4" customWidth="1"/>
    <col min="94" max="94" width="38.7109375" customWidth="1"/>
  </cols>
  <sheetData>
    <row r="1" spans="1:93" ht="37.5" customHeight="1" outlineLevel="1" thickBot="1" x14ac:dyDescent="0.45">
      <c r="A1" s="7"/>
      <c r="B1" s="7"/>
      <c r="C1" s="15"/>
      <c r="D1" s="7"/>
      <c r="E1" s="8"/>
      <c r="F1" s="7"/>
      <c r="G1" s="8"/>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row>
    <row r="2" spans="1:93" ht="85.5" customHeight="1" outlineLevel="1" thickTop="1" x14ac:dyDescent="0.75">
      <c r="A2" s="7"/>
      <c r="B2" s="422" t="s">
        <v>295</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298"/>
      <c r="BU2" s="298"/>
      <c r="BV2" s="298"/>
      <c r="BW2" s="298"/>
      <c r="BX2" s="299"/>
      <c r="BY2" s="299"/>
      <c r="BZ2" s="299"/>
      <c r="CA2" s="299"/>
      <c r="CB2" s="299"/>
      <c r="CC2" s="299"/>
      <c r="CD2" s="299"/>
      <c r="CE2" s="299"/>
      <c r="CF2" s="299"/>
      <c r="CG2" s="299"/>
      <c r="CH2" s="299"/>
      <c r="CI2" s="299"/>
      <c r="CJ2" s="362" t="s">
        <v>354</v>
      </c>
      <c r="CK2" s="297"/>
      <c r="CL2" s="297"/>
      <c r="CM2" s="297"/>
      <c r="CN2" s="297"/>
      <c r="CO2" s="7"/>
    </row>
    <row r="3" spans="1:93" ht="63.95" customHeight="1" outlineLevel="1" x14ac:dyDescent="0.75">
      <c r="A3" s="7"/>
      <c r="B3" s="424" t="s">
        <v>296</v>
      </c>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300"/>
      <c r="BU3" s="300"/>
      <c r="BV3" s="300"/>
      <c r="BW3" s="300"/>
      <c r="BX3" s="301"/>
      <c r="BY3" s="301"/>
      <c r="BZ3" s="301"/>
      <c r="CA3" s="301"/>
      <c r="CB3" s="301"/>
      <c r="CC3" s="301"/>
      <c r="CD3" s="301"/>
      <c r="CE3" s="301"/>
      <c r="CF3" s="301"/>
      <c r="CG3" s="301"/>
      <c r="CH3" s="301"/>
      <c r="CI3" s="301"/>
      <c r="CJ3" s="371" t="s">
        <v>411</v>
      </c>
      <c r="CK3" s="297"/>
      <c r="CL3" s="297"/>
      <c r="CM3" s="297"/>
      <c r="CN3" s="297"/>
      <c r="CO3" s="7"/>
    </row>
    <row r="4" spans="1:93" ht="63.95" customHeight="1" outlineLevel="1" thickBot="1" x14ac:dyDescent="0.25">
      <c r="A4" s="7"/>
      <c r="B4" s="426" t="s">
        <v>181</v>
      </c>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302"/>
      <c r="BU4" s="302"/>
      <c r="BV4" s="302"/>
      <c r="BW4" s="302"/>
      <c r="BX4" s="302"/>
      <c r="BY4" s="302"/>
      <c r="BZ4" s="302"/>
      <c r="CA4" s="302"/>
      <c r="CB4" s="302"/>
      <c r="CC4" s="302"/>
      <c r="CD4" s="302"/>
      <c r="CE4" s="302"/>
      <c r="CF4" s="302"/>
      <c r="CG4" s="302"/>
      <c r="CH4" s="302"/>
      <c r="CI4" s="302"/>
      <c r="CJ4" s="353"/>
      <c r="CK4" s="7"/>
      <c r="CL4" s="7"/>
      <c r="CM4" s="7"/>
      <c r="CN4" s="7"/>
      <c r="CO4" s="7"/>
    </row>
    <row r="5" spans="1:93" ht="13.5" outlineLevel="1" thickTop="1" x14ac:dyDescent="0.2">
      <c r="A5" s="7"/>
      <c r="B5" s="7"/>
      <c r="C5" s="7"/>
      <c r="D5" s="7"/>
      <c r="E5" s="8"/>
      <c r="F5" s="7"/>
      <c r="G5" s="8"/>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row>
    <row r="6" spans="1:93" x14ac:dyDescent="0.2">
      <c r="A6" s="7"/>
      <c r="B6" s="7"/>
      <c r="C6" s="7"/>
      <c r="D6" s="7"/>
      <c r="E6" s="8"/>
      <c r="F6" s="7"/>
      <c r="G6" s="8"/>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row>
    <row r="7" spans="1:93" x14ac:dyDescent="0.2">
      <c r="A7" s="7"/>
      <c r="B7" s="7"/>
      <c r="C7" s="7"/>
      <c r="D7" s="7"/>
      <c r="E7" s="8"/>
      <c r="F7" s="7"/>
      <c r="G7" s="8"/>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row>
    <row r="8" spans="1:93" ht="26.25" x14ac:dyDescent="0.4">
      <c r="A8" s="7"/>
      <c r="B8" s="7"/>
      <c r="C8" s="15" t="s">
        <v>37</v>
      </c>
      <c r="D8" s="7"/>
      <c r="E8" s="8"/>
      <c r="F8" s="7"/>
      <c r="G8" s="8"/>
      <c r="H8" s="7"/>
      <c r="I8" s="7"/>
      <c r="J8" s="7"/>
      <c r="K8" s="7"/>
      <c r="L8" s="432" t="s">
        <v>36</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36"/>
      <c r="BK8" s="15" t="s">
        <v>38</v>
      </c>
      <c r="BL8" s="7"/>
      <c r="BM8" s="7"/>
      <c r="BN8" s="7"/>
      <c r="BO8" s="7"/>
      <c r="BP8" s="7"/>
      <c r="BQ8" s="7"/>
      <c r="BR8" s="15"/>
      <c r="BS8" s="7"/>
      <c r="BT8" s="7"/>
      <c r="BU8" s="7"/>
      <c r="BV8" s="7"/>
      <c r="BW8" s="7"/>
      <c r="BX8" s="7"/>
      <c r="BY8" s="7"/>
      <c r="BZ8" s="7"/>
      <c r="CA8" s="7"/>
      <c r="CB8" s="7"/>
      <c r="CC8" s="7"/>
      <c r="CD8" s="7"/>
      <c r="CE8" s="7"/>
      <c r="CF8" s="7"/>
      <c r="CG8" s="7"/>
      <c r="CH8" s="7"/>
      <c r="CI8" s="7"/>
      <c r="CJ8" s="7"/>
      <c r="CK8" s="7"/>
      <c r="CL8" s="7"/>
      <c r="CM8" s="7"/>
      <c r="CN8" s="7"/>
      <c r="CO8" s="7"/>
    </row>
    <row r="9" spans="1:93" ht="28.5" customHeight="1" x14ac:dyDescent="0.2">
      <c r="A9" s="7"/>
      <c r="B9" s="7"/>
      <c r="C9" s="7"/>
      <c r="D9" s="7"/>
      <c r="E9" s="8"/>
      <c r="F9" s="7"/>
      <c r="G9" s="8"/>
      <c r="H9" s="7"/>
      <c r="I9" s="7"/>
      <c r="J9" s="7"/>
      <c r="K9" s="7"/>
      <c r="L9" s="433"/>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36"/>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row>
    <row r="10" spans="1:93" ht="18.75" customHeight="1" x14ac:dyDescent="0.25">
      <c r="A10" s="7"/>
      <c r="B10" s="7"/>
      <c r="C10" s="27" t="s">
        <v>55</v>
      </c>
      <c r="D10" s="7"/>
      <c r="E10" s="8"/>
      <c r="F10" s="7"/>
      <c r="G10" s="8"/>
      <c r="H10" s="7"/>
      <c r="I10" s="7"/>
      <c r="J10" s="7"/>
      <c r="K10" s="7"/>
      <c r="L10" s="433"/>
      <c r="M10" s="7" t="s">
        <v>4</v>
      </c>
      <c r="N10" s="7"/>
      <c r="O10" s="7"/>
      <c r="P10" s="7"/>
      <c r="Q10" s="7" t="s">
        <v>6</v>
      </c>
      <c r="R10" s="7"/>
      <c r="S10" s="7"/>
      <c r="T10" s="7"/>
      <c r="U10" s="7" t="s">
        <v>7</v>
      </c>
      <c r="V10" s="7"/>
      <c r="W10" s="7"/>
      <c r="X10" s="7"/>
      <c r="Y10" s="7"/>
      <c r="Z10" s="7" t="s">
        <v>4</v>
      </c>
      <c r="AA10" s="7" t="s">
        <v>5</v>
      </c>
      <c r="AB10" s="7"/>
      <c r="AC10" s="7"/>
      <c r="AD10" s="14" t="s">
        <v>9</v>
      </c>
      <c r="AE10" s="7"/>
      <c r="AF10" s="7"/>
      <c r="AG10" s="7"/>
      <c r="AH10" s="29" t="s">
        <v>32</v>
      </c>
      <c r="AI10" s="7"/>
      <c r="AJ10" s="7"/>
      <c r="AK10" s="7"/>
      <c r="AL10" s="7"/>
      <c r="AM10" s="7"/>
      <c r="AN10" s="14" t="s">
        <v>35</v>
      </c>
      <c r="AO10" s="7"/>
      <c r="AP10" s="7"/>
      <c r="AQ10" s="7"/>
      <c r="AR10" s="7"/>
      <c r="AS10" s="29" t="s">
        <v>33</v>
      </c>
      <c r="AT10" s="7"/>
      <c r="AU10" s="7"/>
      <c r="AV10" s="7"/>
      <c r="AW10" s="7"/>
      <c r="AX10" s="7"/>
      <c r="AY10" s="7"/>
      <c r="AZ10" s="7"/>
      <c r="BA10" s="7"/>
      <c r="BB10" s="31" t="s">
        <v>10</v>
      </c>
      <c r="BC10" s="7"/>
      <c r="BD10" s="9" t="s">
        <v>4</v>
      </c>
      <c r="BE10" s="7"/>
      <c r="BF10" s="11" t="s">
        <v>5</v>
      </c>
      <c r="BG10" s="7"/>
      <c r="BH10" s="7"/>
      <c r="BI10" s="7"/>
      <c r="BJ10" s="36"/>
      <c r="BK10" s="27"/>
      <c r="BL10" s="7"/>
      <c r="BM10" s="59" t="s">
        <v>87</v>
      </c>
      <c r="BN10" s="7"/>
      <c r="BO10" s="7"/>
      <c r="BP10" s="11" t="s">
        <v>26</v>
      </c>
      <c r="BQ10" s="7"/>
      <c r="BR10" s="27"/>
      <c r="BS10" s="7"/>
      <c r="BT10" s="7"/>
      <c r="BU10" s="7"/>
      <c r="BV10" s="7"/>
      <c r="BW10" s="11"/>
      <c r="BX10" s="7"/>
      <c r="BY10" s="7"/>
      <c r="BZ10" s="7"/>
      <c r="CA10" s="7"/>
      <c r="CB10" s="7"/>
      <c r="CC10" s="7"/>
      <c r="CD10" s="7"/>
      <c r="CE10" s="7"/>
      <c r="CF10" s="7"/>
      <c r="CG10" s="7"/>
      <c r="CH10" s="7"/>
      <c r="CI10" s="7"/>
      <c r="CJ10" s="7"/>
      <c r="CK10" s="7"/>
      <c r="CL10" s="7"/>
      <c r="CM10" s="7"/>
      <c r="CN10" s="7"/>
      <c r="CO10" s="7"/>
    </row>
    <row r="11" spans="1:93" ht="18.75" customHeight="1" thickBot="1" x14ac:dyDescent="0.25">
      <c r="A11" s="7"/>
      <c r="B11" s="7"/>
      <c r="C11" s="7"/>
      <c r="D11" s="7"/>
      <c r="E11" s="8"/>
      <c r="F11" s="7"/>
      <c r="G11" s="8"/>
      <c r="H11" s="7"/>
      <c r="I11" s="7"/>
      <c r="J11" s="7"/>
      <c r="K11" s="7"/>
      <c r="L11" s="433"/>
      <c r="M11" s="7" t="s">
        <v>0</v>
      </c>
      <c r="N11" s="7" t="s">
        <v>1</v>
      </c>
      <c r="O11" s="7" t="s">
        <v>2</v>
      </c>
      <c r="P11" s="7" t="s">
        <v>3</v>
      </c>
      <c r="Q11" s="7" t="s">
        <v>0</v>
      </c>
      <c r="R11" s="7" t="s">
        <v>1</v>
      </c>
      <c r="S11" s="7" t="s">
        <v>2</v>
      </c>
      <c r="T11" s="7" t="s">
        <v>3</v>
      </c>
      <c r="U11" s="7" t="s">
        <v>0</v>
      </c>
      <c r="V11" s="7" t="s">
        <v>1</v>
      </c>
      <c r="W11" s="7" t="s">
        <v>2</v>
      </c>
      <c r="X11" s="7" t="s">
        <v>3</v>
      </c>
      <c r="Y11" s="7"/>
      <c r="Z11" s="7" t="s">
        <v>8</v>
      </c>
      <c r="AA11" s="7"/>
      <c r="AB11" s="7"/>
      <c r="AC11" s="7"/>
      <c r="AD11" s="14"/>
      <c r="AE11" s="7"/>
      <c r="AF11" s="7"/>
      <c r="AG11" s="7"/>
      <c r="AH11" s="29" t="s">
        <v>31</v>
      </c>
      <c r="AI11" s="7"/>
      <c r="AJ11" s="7"/>
      <c r="AK11" s="7"/>
      <c r="AL11" s="7"/>
      <c r="AM11" s="7"/>
      <c r="AN11" s="7" t="str">
        <f>AI12</f>
        <v>Frankreich</v>
      </c>
      <c r="AO11" s="7" t="str">
        <f>AI13</f>
        <v>Rumänien</v>
      </c>
      <c r="AP11" s="7" t="str">
        <f>AI14</f>
        <v>Albanien</v>
      </c>
      <c r="AQ11" s="7" t="str">
        <f>AI15</f>
        <v>Schweiz</v>
      </c>
      <c r="AR11" s="7"/>
      <c r="AS11" s="29" t="s">
        <v>31</v>
      </c>
      <c r="AT11" s="7"/>
      <c r="AU11" s="7"/>
      <c r="AV11" s="7"/>
      <c r="AW11" s="7"/>
      <c r="AX11" s="7"/>
      <c r="AY11" s="7"/>
      <c r="AZ11" s="7"/>
      <c r="BA11" s="7"/>
      <c r="BB11" s="7"/>
      <c r="BC11" s="7"/>
      <c r="BD11" s="7"/>
      <c r="BE11" s="7"/>
      <c r="BF11" s="7"/>
      <c r="BG11" s="7"/>
      <c r="BH11" s="7"/>
      <c r="BI11" s="7"/>
      <c r="BJ11" s="36"/>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row>
    <row r="12" spans="1:93" ht="18.75" customHeight="1" thickBot="1" x14ac:dyDescent="0.3">
      <c r="A12" s="7"/>
      <c r="B12" s="7"/>
      <c r="C12" s="6" t="s">
        <v>15</v>
      </c>
      <c r="D12" s="32"/>
      <c r="E12" s="63">
        <v>2</v>
      </c>
      <c r="F12" s="10" t="s">
        <v>12</v>
      </c>
      <c r="G12" s="63">
        <v>1</v>
      </c>
      <c r="H12" s="6" t="s">
        <v>191</v>
      </c>
      <c r="I12" s="32"/>
      <c r="J12" s="7"/>
      <c r="K12" s="140" t="s">
        <v>194</v>
      </c>
      <c r="L12" s="14">
        <f t="shared" ref="L12:L17" si="0">IF(E12-G12&gt;0,1,IF(G12=E12,0,-1))</f>
        <v>1</v>
      </c>
      <c r="M12" s="72">
        <f>IF($E12="",0,IF($E12&gt;$G12,3,IF($E12=G12,1,0)))</f>
        <v>3</v>
      </c>
      <c r="N12" s="72">
        <f>IF($G12="",0,IF($E12&gt;$G12,0,IF($E12=G12,1,3)))</f>
        <v>0</v>
      </c>
      <c r="O12" s="73"/>
      <c r="P12" s="73"/>
      <c r="Q12" s="76">
        <f>E12</f>
        <v>2</v>
      </c>
      <c r="R12" s="76">
        <f>G12</f>
        <v>1</v>
      </c>
      <c r="S12" s="76"/>
      <c r="T12" s="76"/>
      <c r="U12" s="77">
        <f>G12</f>
        <v>1</v>
      </c>
      <c r="V12" s="77">
        <f>E12</f>
        <v>2</v>
      </c>
      <c r="W12" s="77"/>
      <c r="X12" s="77"/>
      <c r="Y12" s="7"/>
      <c r="Z12" s="74">
        <f>M18</f>
        <v>7</v>
      </c>
      <c r="AA12" s="75">
        <f>Q18</f>
        <v>4</v>
      </c>
      <c r="AB12" s="78">
        <f>U18</f>
        <v>1</v>
      </c>
      <c r="AC12" s="100">
        <f>AA12-AB12</f>
        <v>3</v>
      </c>
      <c r="AD12" s="25">
        <f>IF(Z12&gt;Z13,-1,0)</f>
        <v>-1</v>
      </c>
      <c r="AE12" s="25">
        <f>IF(Z12&gt;Z14,-1,0)</f>
        <v>-1</v>
      </c>
      <c r="AF12" s="25">
        <f>IF(Z12&gt;Z15,-1,0)</f>
        <v>-1</v>
      </c>
      <c r="AG12" s="322">
        <f>10000-(AJ12*1000+AM12*10+AK12)</f>
        <v>2966</v>
      </c>
      <c r="AH12" s="24">
        <f>RANK(AG12,AG12:AG15,1)</f>
        <v>1</v>
      </c>
      <c r="AI12" t="str">
        <f>C12</f>
        <v>Frankreich</v>
      </c>
      <c r="AJ12">
        <f t="shared" ref="AJ12:AL15" si="1">Z12</f>
        <v>7</v>
      </c>
      <c r="AK12">
        <f t="shared" si="1"/>
        <v>4</v>
      </c>
      <c r="AL12">
        <f t="shared" si="1"/>
        <v>1</v>
      </c>
      <c r="AM12">
        <f>AK12-AL12</f>
        <v>3</v>
      </c>
      <c r="AN12" s="323"/>
      <c r="AO12" s="322">
        <f>IF(Z13&lt;&gt;Z12,AG13,IF(G12&gt;E12,AG13-2000,AG13))</f>
        <v>9018</v>
      </c>
      <c r="AP12" s="322">
        <f>IF(Z14&lt;&gt;Z12,AG14,IF(G14&gt;E14,AG14-2000,AG14))</f>
        <v>7019</v>
      </c>
      <c r="AQ12" s="322">
        <f>IF(Z15&lt;&gt;Z12,AG15,IF(G16&gt;E16,AG15-2000,AG15))</f>
        <v>4988</v>
      </c>
      <c r="AR12" s="324">
        <f>AN16</f>
        <v>8898</v>
      </c>
      <c r="AS12" s="24">
        <f>RANK(AR12,AR12:AR15,1)</f>
        <v>1</v>
      </c>
      <c r="AT12" t="str">
        <f t="shared" ref="AT12:AW15" si="2">AI12</f>
        <v>Frankreich</v>
      </c>
      <c r="AU12">
        <f t="shared" si="2"/>
        <v>7</v>
      </c>
      <c r="AV12">
        <f t="shared" si="2"/>
        <v>4</v>
      </c>
      <c r="AW12">
        <f t="shared" si="2"/>
        <v>1</v>
      </c>
      <c r="AX12" s="22"/>
      <c r="AY12" s="22"/>
      <c r="AZ12" s="7"/>
      <c r="BA12" s="3">
        <v>1</v>
      </c>
      <c r="BB12" s="6" t="str">
        <f>VLOOKUP(1,AS12:AT15,2,FALSE)</f>
        <v>Frankreich</v>
      </c>
      <c r="BC12" s="2"/>
      <c r="BD12" s="5">
        <f>VLOOKUP(1,AS12:AW15,3,FALSE)</f>
        <v>7</v>
      </c>
      <c r="BE12" s="4">
        <f>VLOOKUP(1,AS12:AW15,4,FALSE)</f>
        <v>4</v>
      </c>
      <c r="BF12" s="10" t="s">
        <v>12</v>
      </c>
      <c r="BG12" s="4">
        <f>VLOOKUP(1,AS12:AW15,5,FALSE)</f>
        <v>1</v>
      </c>
      <c r="BH12" s="12" t="s">
        <v>18</v>
      </c>
      <c r="BI12" s="7"/>
      <c r="BJ12" s="36"/>
      <c r="BK12" s="146" t="s">
        <v>90</v>
      </c>
      <c r="BL12" s="417" t="str">
        <f>BB13</f>
        <v>Schweiz</v>
      </c>
      <c r="BM12" s="418"/>
      <c r="BN12" s="63">
        <v>1</v>
      </c>
      <c r="BO12" s="10"/>
      <c r="BP12" s="63">
        <v>4</v>
      </c>
      <c r="BQ12" s="7"/>
      <c r="BR12" s="27"/>
      <c r="BS12" s="7"/>
      <c r="BT12" s="59" t="s">
        <v>27</v>
      </c>
      <c r="BU12" s="7"/>
      <c r="BV12" s="7"/>
      <c r="BW12" s="11" t="s">
        <v>26</v>
      </c>
      <c r="BX12" s="7"/>
      <c r="BY12" s="7"/>
      <c r="BZ12" s="7"/>
      <c r="CA12" s="7"/>
      <c r="CB12" s="7"/>
      <c r="CC12" s="7"/>
      <c r="CD12" s="7"/>
      <c r="CE12" s="7"/>
      <c r="CF12" s="7"/>
      <c r="CG12" s="7"/>
      <c r="CH12" s="7"/>
      <c r="CI12" s="7"/>
      <c r="CJ12" s="7"/>
      <c r="CK12" s="7"/>
      <c r="CL12" s="7"/>
      <c r="CM12" s="7"/>
      <c r="CN12" s="7"/>
      <c r="CO12" s="7"/>
    </row>
    <row r="13" spans="1:93" ht="18.75" customHeight="1" thickBot="1" x14ac:dyDescent="0.3">
      <c r="A13" s="7"/>
      <c r="B13" s="7"/>
      <c r="C13" s="38" t="s">
        <v>192</v>
      </c>
      <c r="D13" s="39"/>
      <c r="E13" s="63">
        <v>0</v>
      </c>
      <c r="F13" s="10" t="s">
        <v>12</v>
      </c>
      <c r="G13" s="63">
        <v>1</v>
      </c>
      <c r="H13" s="38" t="s">
        <v>16</v>
      </c>
      <c r="I13" s="39"/>
      <c r="J13" s="7"/>
      <c r="K13" s="141" t="s">
        <v>193</v>
      </c>
      <c r="L13" s="14">
        <f t="shared" si="0"/>
        <v>-1</v>
      </c>
      <c r="M13" s="72"/>
      <c r="N13" s="72"/>
      <c r="O13" s="72">
        <f>IF($E13="",0,IF($E13&gt;$G13,3,IF($E13=$G13,1,0)))</f>
        <v>0</v>
      </c>
      <c r="P13" s="72">
        <f>IF($G13="",0,IF($E13&gt;$G13,0,IF($E13=$G13,1,3)))</f>
        <v>3</v>
      </c>
      <c r="Q13" s="76"/>
      <c r="R13" s="76"/>
      <c r="S13" s="76">
        <f>E13</f>
        <v>0</v>
      </c>
      <c r="T13" s="76">
        <f>G13</f>
        <v>1</v>
      </c>
      <c r="U13" s="77"/>
      <c r="V13" s="77"/>
      <c r="W13" s="77">
        <f>G13</f>
        <v>1</v>
      </c>
      <c r="X13" s="77">
        <f>E13</f>
        <v>0</v>
      </c>
      <c r="Y13" s="7"/>
      <c r="Z13" s="74">
        <f>N18</f>
        <v>1</v>
      </c>
      <c r="AA13" s="75">
        <f>R18</f>
        <v>2</v>
      </c>
      <c r="AB13" s="78">
        <f>V18</f>
        <v>4</v>
      </c>
      <c r="AC13" s="100">
        <f>AA13-AB13</f>
        <v>-2</v>
      </c>
      <c r="AD13" s="25">
        <f>IF(Z13&gt;Z12,-1,0)</f>
        <v>0</v>
      </c>
      <c r="AE13" s="25">
        <f>IF(Z13&gt;Z14,-1,0)</f>
        <v>0</v>
      </c>
      <c r="AF13" s="25">
        <f>IF(Z13&gt;Z15,-1,0)</f>
        <v>0</v>
      </c>
      <c r="AG13" s="322">
        <f>10000-(AJ13*1000+AM13*10+AK13)</f>
        <v>9018</v>
      </c>
      <c r="AH13" s="24">
        <f>RANK(AG13,AG12:AG15,1)</f>
        <v>4</v>
      </c>
      <c r="AI13" t="str">
        <f>H12</f>
        <v>Rumänien</v>
      </c>
      <c r="AJ13">
        <f t="shared" si="1"/>
        <v>1</v>
      </c>
      <c r="AK13">
        <f t="shared" si="1"/>
        <v>2</v>
      </c>
      <c r="AL13">
        <f t="shared" si="1"/>
        <v>4</v>
      </c>
      <c r="AM13">
        <f>AK13-AL13</f>
        <v>-2</v>
      </c>
      <c r="AN13" s="322">
        <f>IF(Z12&lt;&gt;Z13,AG12,IF(E12&gt;G12,AG12-2000,AG12))</f>
        <v>2966</v>
      </c>
      <c r="AO13" s="323"/>
      <c r="AP13" s="322">
        <f>IF(Z13&lt;&gt;Z14,AG14,IF(G17&gt;E17,AG14-2000,AG14))</f>
        <v>7019</v>
      </c>
      <c r="AQ13" s="322">
        <f>IF(Z15&lt;&gt;Z13,AG15,IF(G15&gt;E15,AG15-2000,AG15))</f>
        <v>4988</v>
      </c>
      <c r="AR13" s="325">
        <f>AO16</f>
        <v>27054</v>
      </c>
      <c r="AS13" s="24">
        <f>RANK(AR13,AR12:AR15,1)</f>
        <v>4</v>
      </c>
      <c r="AT13" t="str">
        <f t="shared" si="2"/>
        <v>Rumänien</v>
      </c>
      <c r="AU13">
        <f t="shared" si="2"/>
        <v>1</v>
      </c>
      <c r="AV13">
        <f t="shared" si="2"/>
        <v>2</v>
      </c>
      <c r="AW13">
        <f t="shared" si="2"/>
        <v>4</v>
      </c>
      <c r="AX13" s="7"/>
      <c r="AY13" s="7"/>
      <c r="AZ13" s="7"/>
      <c r="BA13" s="3">
        <v>2</v>
      </c>
      <c r="BB13" s="6" t="str">
        <f>VLOOKUP(2,AS12:AT15,2,FALSE)</f>
        <v>Schweiz</v>
      </c>
      <c r="BC13" s="2"/>
      <c r="BD13" s="5">
        <f>VLOOKUP(2,AS12:AW15,3,FALSE)</f>
        <v>5</v>
      </c>
      <c r="BE13" s="4">
        <f>VLOOKUP(2,AS12:AW15,4,FALSE)</f>
        <v>2</v>
      </c>
      <c r="BF13" s="10" t="s">
        <v>12</v>
      </c>
      <c r="BG13" s="4">
        <f>VLOOKUP(2,AS12:AW15,5,FALSE)</f>
        <v>1</v>
      </c>
      <c r="BH13" s="12" t="s">
        <v>19</v>
      </c>
      <c r="BI13" s="7"/>
      <c r="BJ13" s="36"/>
      <c r="BK13" s="419" t="s">
        <v>240</v>
      </c>
      <c r="BL13" s="417" t="str">
        <f>BB35</f>
        <v>Polen</v>
      </c>
      <c r="BM13" s="418"/>
      <c r="BN13" s="63">
        <v>1</v>
      </c>
      <c r="BO13" s="7"/>
      <c r="BP13" s="63">
        <v>5</v>
      </c>
      <c r="BQ13" s="7"/>
      <c r="BR13" s="7"/>
      <c r="BS13" s="7"/>
      <c r="BT13" s="7"/>
      <c r="BU13" s="7"/>
      <c r="BV13" s="7"/>
      <c r="BW13" s="7"/>
      <c r="BX13" s="7"/>
      <c r="BY13" s="7"/>
      <c r="BZ13" s="7"/>
      <c r="CA13" s="7"/>
      <c r="CB13" s="7"/>
      <c r="CC13" s="7"/>
      <c r="CD13" s="7"/>
      <c r="CE13" s="7"/>
      <c r="CF13" s="7"/>
      <c r="CG13" s="7"/>
      <c r="CH13" s="7"/>
      <c r="CI13" s="7"/>
      <c r="CJ13" s="7"/>
      <c r="CK13" s="7"/>
      <c r="CL13" s="7"/>
      <c r="CM13" s="7"/>
      <c r="CN13" s="7"/>
      <c r="CO13" s="7"/>
    </row>
    <row r="14" spans="1:93" ht="18.75" customHeight="1" thickBot="1" x14ac:dyDescent="0.3">
      <c r="A14" s="7"/>
      <c r="B14" s="7"/>
      <c r="C14" s="6" t="str">
        <f>C12</f>
        <v>Frankreich</v>
      </c>
      <c r="D14" s="32"/>
      <c r="E14" s="63">
        <v>2</v>
      </c>
      <c r="F14" s="10" t="s">
        <v>12</v>
      </c>
      <c r="G14" s="63">
        <v>0</v>
      </c>
      <c r="H14" s="6" t="str">
        <f>C13</f>
        <v>Albanien</v>
      </c>
      <c r="I14" s="32"/>
      <c r="J14" s="7"/>
      <c r="K14" s="141" t="s">
        <v>195</v>
      </c>
      <c r="L14" s="14">
        <f t="shared" si="0"/>
        <v>1</v>
      </c>
      <c r="M14" s="72">
        <f>IF($E14="",0,IF($E14&gt;$G14,3,IF($E14=G14,1,0)))</f>
        <v>3</v>
      </c>
      <c r="N14" s="72"/>
      <c r="O14" s="72">
        <f>IF($G14="",0,IF($E14&gt;$G14,0,IF($E14=$G14,1,3)))</f>
        <v>0</v>
      </c>
      <c r="P14" s="72"/>
      <c r="Q14" s="76">
        <f>E14</f>
        <v>2</v>
      </c>
      <c r="R14" s="76"/>
      <c r="S14" s="76">
        <f>G14</f>
        <v>0</v>
      </c>
      <c r="T14" s="76"/>
      <c r="U14" s="77">
        <f>G14</f>
        <v>0</v>
      </c>
      <c r="V14" s="77"/>
      <c r="W14" s="77">
        <f>E14</f>
        <v>2</v>
      </c>
      <c r="X14" s="77"/>
      <c r="Y14" s="7"/>
      <c r="Z14" s="74">
        <f>O18</f>
        <v>3</v>
      </c>
      <c r="AA14" s="75">
        <f>S18</f>
        <v>1</v>
      </c>
      <c r="AB14" s="78">
        <f>W18</f>
        <v>3</v>
      </c>
      <c r="AC14" s="100">
        <f>AA14-AB14</f>
        <v>-2</v>
      </c>
      <c r="AD14" s="25">
        <f>IF(Z14&gt;Z12,-1,0)</f>
        <v>0</v>
      </c>
      <c r="AE14" s="25">
        <f>IF(Z14&gt;Z13,-1,0)</f>
        <v>-1</v>
      </c>
      <c r="AF14" s="25">
        <f>IF(Z14&gt;Z15,-1,0)</f>
        <v>0</v>
      </c>
      <c r="AG14" s="322">
        <f>10000-(AJ14*1000+AM14*10+AK14)</f>
        <v>7019</v>
      </c>
      <c r="AH14" s="24">
        <f>RANK(AG14,AG12:AG15,1)</f>
        <v>3</v>
      </c>
      <c r="AI14" t="str">
        <f>C13</f>
        <v>Albanien</v>
      </c>
      <c r="AJ14">
        <f t="shared" si="1"/>
        <v>3</v>
      </c>
      <c r="AK14">
        <f t="shared" si="1"/>
        <v>1</v>
      </c>
      <c r="AL14">
        <f t="shared" si="1"/>
        <v>3</v>
      </c>
      <c r="AM14">
        <f>AK14-AL14</f>
        <v>-2</v>
      </c>
      <c r="AN14" s="322">
        <f>IF(Z12&lt;&gt;Z14,AG12,IF(E14&gt;G14,AG12-2000,AG12))</f>
        <v>2966</v>
      </c>
      <c r="AO14" s="322">
        <f>IF(Z13&lt;&gt;Z14,AG13,IF(E17&gt;G17,AG13-2000,AG13))</f>
        <v>9018</v>
      </c>
      <c r="AP14" s="323"/>
      <c r="AQ14" s="322">
        <f>IF(Z15&lt;&gt;Z14,AG15,IF(G13&gt;E13,AG15-2000,AG15))</f>
        <v>4988</v>
      </c>
      <c r="AR14" s="325">
        <f>AP16</f>
        <v>21057</v>
      </c>
      <c r="AS14" s="24">
        <f>RANK(AR14,AR12:AR15,1)</f>
        <v>3</v>
      </c>
      <c r="AT14" t="str">
        <f t="shared" si="2"/>
        <v>Albanien</v>
      </c>
      <c r="AU14">
        <f t="shared" si="2"/>
        <v>3</v>
      </c>
      <c r="AV14">
        <f t="shared" si="2"/>
        <v>1</v>
      </c>
      <c r="AW14">
        <f t="shared" si="2"/>
        <v>3</v>
      </c>
      <c r="AX14" s="7"/>
      <c r="AY14" s="7"/>
      <c r="AZ14" s="7"/>
      <c r="BA14" s="162">
        <v>3</v>
      </c>
      <c r="BB14" s="175" t="str">
        <f>VLOOKUP(3,AS12:AT15,2,FALSE)</f>
        <v>Albanien</v>
      </c>
      <c r="BC14" s="163"/>
      <c r="BD14" s="145">
        <f>VLOOKUP(3,AS12:AW15,3,FALSE)</f>
        <v>3</v>
      </c>
      <c r="BE14" s="145">
        <f>VLOOKUP(3,AS12:AW15,4,FALSE)</f>
        <v>1</v>
      </c>
      <c r="BF14" s="10" t="s">
        <v>12</v>
      </c>
      <c r="BG14" s="145">
        <f>VLOOKUP(3,AS12:AW15,5,FALSE)</f>
        <v>3</v>
      </c>
      <c r="BH14" s="7"/>
      <c r="BI14" s="7"/>
      <c r="BJ14" s="36"/>
      <c r="BK14" s="143" t="s">
        <v>243</v>
      </c>
      <c r="BL14" s="7"/>
      <c r="BM14" s="7"/>
      <c r="BN14" s="9"/>
      <c r="BO14" s="10"/>
      <c r="BP14" s="7"/>
      <c r="BQ14" s="7"/>
      <c r="BR14" s="144" t="s">
        <v>297</v>
      </c>
      <c r="BS14" s="158" t="str">
        <f>IF(BN12="","",IF(BP12="",IF(BN12&gt;BN13,BL12,BL13),IF(BP12&gt;BP13,BL12,BL13)))</f>
        <v>Polen</v>
      </c>
      <c r="BT14" s="163"/>
      <c r="BU14" s="63">
        <v>1</v>
      </c>
      <c r="BV14" s="10"/>
      <c r="BW14" s="63">
        <v>3</v>
      </c>
      <c r="BX14" s="7"/>
      <c r="BY14" s="7"/>
      <c r="BZ14" s="7"/>
      <c r="CA14" s="7"/>
      <c r="CB14" s="7"/>
      <c r="CC14" s="7"/>
      <c r="CD14" s="7"/>
      <c r="CE14" s="7"/>
      <c r="CF14" s="7"/>
      <c r="CG14" s="7"/>
      <c r="CH14" s="7"/>
      <c r="CI14" s="7"/>
      <c r="CJ14" s="7"/>
      <c r="CK14" s="7"/>
      <c r="CL14" s="7"/>
      <c r="CM14" s="7"/>
      <c r="CN14" s="7"/>
      <c r="CO14" s="7"/>
    </row>
    <row r="15" spans="1:93" ht="18.75" customHeight="1" thickBot="1" x14ac:dyDescent="0.3">
      <c r="A15" s="7"/>
      <c r="B15" s="7"/>
      <c r="C15" s="38" t="str">
        <f>H12</f>
        <v>Rumänien</v>
      </c>
      <c r="D15" s="39"/>
      <c r="E15" s="63">
        <v>1</v>
      </c>
      <c r="F15" s="10" t="s">
        <v>12</v>
      </c>
      <c r="G15" s="63">
        <v>1</v>
      </c>
      <c r="H15" s="38" t="str">
        <f>H13</f>
        <v>Schweiz</v>
      </c>
      <c r="I15" s="39"/>
      <c r="J15" s="7"/>
      <c r="K15" s="142" t="s">
        <v>196</v>
      </c>
      <c r="L15" s="14">
        <f t="shared" si="0"/>
        <v>0</v>
      </c>
      <c r="M15" s="72"/>
      <c r="N15" s="72">
        <f>IF($E15="",0,IF($E15&gt;$G15,3,IF($E15=$G15,1,0)))</f>
        <v>1</v>
      </c>
      <c r="O15" s="72"/>
      <c r="P15" s="72">
        <f>IF($G15="",0,IF($E15&gt;$G15,0,IF($E15=$G15,1,3)))</f>
        <v>1</v>
      </c>
      <c r="Q15" s="76"/>
      <c r="R15" s="76">
        <f>E15</f>
        <v>1</v>
      </c>
      <c r="S15" s="76"/>
      <c r="T15" s="76">
        <f>G15</f>
        <v>1</v>
      </c>
      <c r="U15" s="77"/>
      <c r="V15" s="77">
        <f>G15</f>
        <v>1</v>
      </c>
      <c r="W15" s="77"/>
      <c r="X15" s="77">
        <f>E15</f>
        <v>1</v>
      </c>
      <c r="Y15" s="7"/>
      <c r="Z15" s="74">
        <f>P18</f>
        <v>5</v>
      </c>
      <c r="AA15" s="75">
        <f>T18</f>
        <v>2</v>
      </c>
      <c r="AB15" s="78">
        <f>X18</f>
        <v>1</v>
      </c>
      <c r="AC15" s="100">
        <f>AA15-AB15</f>
        <v>1</v>
      </c>
      <c r="AD15" s="25">
        <f>IF(Z15&gt;Z12,-1,0)</f>
        <v>0</v>
      </c>
      <c r="AE15" s="25">
        <f>IF(Z15&gt;Z13,-1,0)</f>
        <v>-1</v>
      </c>
      <c r="AF15" s="25">
        <f>IF(Z15&gt;Z14,-1,0)</f>
        <v>-1</v>
      </c>
      <c r="AG15" s="322">
        <f>10000-(AJ15*1000+AM15*10+AK15)</f>
        <v>4988</v>
      </c>
      <c r="AH15" s="24">
        <f>RANK(AG15,AG12:AG15,1)</f>
        <v>2</v>
      </c>
      <c r="AI15" t="str">
        <f>H13</f>
        <v>Schweiz</v>
      </c>
      <c r="AJ15">
        <f t="shared" si="1"/>
        <v>5</v>
      </c>
      <c r="AK15">
        <f t="shared" si="1"/>
        <v>2</v>
      </c>
      <c r="AL15">
        <f t="shared" si="1"/>
        <v>1</v>
      </c>
      <c r="AM15">
        <f>AK15-AL15</f>
        <v>1</v>
      </c>
      <c r="AN15" s="322">
        <f>IF(Z12&lt;&gt;Z15,AG12,IF(E16&gt;G16,AG12-2000,AG12))</f>
        <v>2966</v>
      </c>
      <c r="AO15" s="322">
        <f>IF(Z13&lt;&gt;Z15,AG13,IF(E15&gt;G15,AG13-2000,AG13))</f>
        <v>9018</v>
      </c>
      <c r="AP15" s="322">
        <f>IF(Z14&lt;&gt;Z15,AG14,IF(E13&gt;G13,AG14-2000,AG14))</f>
        <v>7019</v>
      </c>
      <c r="AQ15" s="323"/>
      <c r="AR15" s="325">
        <f>AQ16</f>
        <v>14964</v>
      </c>
      <c r="AS15" s="24">
        <f>RANK(AR15,AR12:AR15,1)</f>
        <v>2</v>
      </c>
      <c r="AT15" t="str">
        <f t="shared" si="2"/>
        <v>Schweiz</v>
      </c>
      <c r="AU15">
        <f t="shared" si="2"/>
        <v>5</v>
      </c>
      <c r="AV15">
        <f t="shared" si="2"/>
        <v>2</v>
      </c>
      <c r="AW15">
        <f t="shared" si="2"/>
        <v>1</v>
      </c>
      <c r="AX15" s="7"/>
      <c r="AY15" s="7"/>
      <c r="AZ15" s="7"/>
      <c r="BA15" s="68">
        <v>4</v>
      </c>
      <c r="BB15" s="69" t="str">
        <f>VLOOKUP(4,AS12:AT15,2,FALSE)</f>
        <v>Rumänien</v>
      </c>
      <c r="BC15" s="70"/>
      <c r="BD15" s="71">
        <f>VLOOKUP(4,AS12:AW15,3,FALSE)</f>
        <v>1</v>
      </c>
      <c r="BE15" s="71">
        <f>VLOOKUP(4,AS12:AW15,4,FALSE)</f>
        <v>2</v>
      </c>
      <c r="BF15" s="10" t="s">
        <v>12</v>
      </c>
      <c r="BG15" s="71">
        <f>VLOOKUP(4,AS12:AW15,5,FALSE)</f>
        <v>4</v>
      </c>
      <c r="BH15" s="7"/>
      <c r="BI15" s="7"/>
      <c r="BJ15" s="36"/>
      <c r="BK15" s="23"/>
      <c r="BL15" s="7"/>
      <c r="BM15" s="7"/>
      <c r="BN15" s="9"/>
      <c r="BO15" s="10"/>
      <c r="BP15" s="7"/>
      <c r="BQ15" s="7"/>
      <c r="BR15" s="144">
        <v>45</v>
      </c>
      <c r="BS15" s="158" t="str">
        <f>IF(BN17="","",IF(BP16="",IF(BN16&gt;BN17,BL16,BL17),IF(BP16&gt;BP17,BL16,BL17)))</f>
        <v>Portugal</v>
      </c>
      <c r="BT15" s="163"/>
      <c r="BU15" s="63">
        <v>1</v>
      </c>
      <c r="BV15" s="7"/>
      <c r="BW15" s="63">
        <v>5</v>
      </c>
      <c r="BX15" s="7"/>
      <c r="BY15" s="7"/>
      <c r="BZ15" s="7"/>
      <c r="CA15" s="7"/>
      <c r="CB15" s="7"/>
      <c r="CC15" s="7"/>
      <c r="CD15" s="7"/>
      <c r="CE15" s="7"/>
      <c r="CF15" s="7"/>
      <c r="CG15" s="7"/>
      <c r="CH15" s="7"/>
      <c r="CI15" s="7"/>
      <c r="CJ15" s="7"/>
      <c r="CK15" s="7"/>
      <c r="CL15" s="7"/>
      <c r="CM15" s="7"/>
      <c r="CN15" s="7"/>
      <c r="CO15" s="7"/>
    </row>
    <row r="16" spans="1:93" ht="18.75" customHeight="1" thickBot="1" x14ac:dyDescent="0.3">
      <c r="A16" s="7"/>
      <c r="B16" s="7"/>
      <c r="C16" s="6" t="str">
        <f>C12</f>
        <v>Frankreich</v>
      </c>
      <c r="D16" s="32"/>
      <c r="E16" s="63">
        <v>0</v>
      </c>
      <c r="F16" s="10" t="s">
        <v>12</v>
      </c>
      <c r="G16" s="63">
        <v>0</v>
      </c>
      <c r="H16" s="6" t="str">
        <f>H13</f>
        <v>Schweiz</v>
      </c>
      <c r="I16" s="32"/>
      <c r="J16" s="7"/>
      <c r="K16" s="141" t="s">
        <v>197</v>
      </c>
      <c r="L16" s="14">
        <f t="shared" si="0"/>
        <v>0</v>
      </c>
      <c r="M16" s="72">
        <f>IF($E16="",0,IF($E16&gt;$G16,3,IF($E16=G16,1,0)))</f>
        <v>1</v>
      </c>
      <c r="N16" s="72"/>
      <c r="O16" s="72"/>
      <c r="P16" s="72">
        <f>IF($G16="",0,IF($E16&gt;$G16,0,IF($E16=$G16,1,3)))</f>
        <v>1</v>
      </c>
      <c r="Q16" s="76">
        <f>E16</f>
        <v>0</v>
      </c>
      <c r="R16" s="76"/>
      <c r="S16" s="76"/>
      <c r="T16" s="76">
        <f>G16</f>
        <v>0</v>
      </c>
      <c r="U16" s="77">
        <f>G16</f>
        <v>0</v>
      </c>
      <c r="V16" s="77"/>
      <c r="W16" s="77"/>
      <c r="X16" s="77">
        <f>E16</f>
        <v>0</v>
      </c>
      <c r="Y16" s="7"/>
      <c r="AG16" s="79"/>
      <c r="AH16" s="106"/>
      <c r="AI16" s="106"/>
      <c r="AJ16" s="106"/>
      <c r="AK16" s="106"/>
      <c r="AL16" s="106"/>
      <c r="AM16" s="106"/>
      <c r="AN16" s="326">
        <f>SUM(AN12:AN15)</f>
        <v>8898</v>
      </c>
      <c r="AO16" s="327">
        <f>SUM(AO12:AO15)</f>
        <v>27054</v>
      </c>
      <c r="AP16" s="327">
        <f>SUM(AP12:AP15)</f>
        <v>21057</v>
      </c>
      <c r="AQ16" s="327">
        <f>SUM(AQ12:AQ15)</f>
        <v>14964</v>
      </c>
      <c r="AR16" s="328"/>
      <c r="AS16" s="28"/>
      <c r="AT16" s="28"/>
      <c r="AX16" s="7"/>
      <c r="AY16" s="7"/>
      <c r="AZ16" s="7"/>
      <c r="BA16" s="7"/>
      <c r="BB16" s="7"/>
      <c r="BC16" s="7"/>
      <c r="BD16" s="7"/>
      <c r="BE16" s="7"/>
      <c r="BF16" s="7"/>
      <c r="BG16" s="7"/>
      <c r="BH16" s="7"/>
      <c r="BI16" s="7"/>
      <c r="BJ16" s="36"/>
      <c r="BK16" s="176" t="s">
        <v>241</v>
      </c>
      <c r="BL16" s="417" t="str">
        <f>BB45</f>
        <v>Kroatien</v>
      </c>
      <c r="BM16" s="418"/>
      <c r="BN16" s="63">
        <v>0</v>
      </c>
      <c r="BO16" s="7"/>
      <c r="BP16" s="63"/>
      <c r="BQ16" s="7"/>
      <c r="BR16" s="143" t="s">
        <v>286</v>
      </c>
      <c r="BS16" s="7"/>
      <c r="BT16" s="7"/>
      <c r="BU16" s="7"/>
      <c r="BV16" s="7"/>
      <c r="BW16" s="7"/>
      <c r="BX16" s="59"/>
      <c r="BY16" s="59" t="s">
        <v>28</v>
      </c>
      <c r="BZ16" s="7"/>
      <c r="CA16" s="7"/>
      <c r="CB16" s="11" t="s">
        <v>26</v>
      </c>
      <c r="CC16" s="7"/>
      <c r="CD16" s="7"/>
      <c r="CE16" s="7"/>
      <c r="CF16" s="7"/>
      <c r="CG16" s="7"/>
      <c r="CH16" s="7"/>
      <c r="CI16" s="7"/>
      <c r="CJ16" s="7"/>
      <c r="CK16" s="7"/>
      <c r="CL16" s="7"/>
      <c r="CM16" s="7"/>
      <c r="CN16" s="7"/>
      <c r="CO16" s="7"/>
    </row>
    <row r="17" spans="1:93" ht="18.75" customHeight="1" thickBot="1" x14ac:dyDescent="0.3">
      <c r="A17" s="7"/>
      <c r="B17" s="7"/>
      <c r="C17" s="38" t="str">
        <f>H12</f>
        <v>Rumänien</v>
      </c>
      <c r="D17" s="39"/>
      <c r="E17" s="63">
        <v>0</v>
      </c>
      <c r="F17" s="10" t="s">
        <v>12</v>
      </c>
      <c r="G17" s="63">
        <v>1</v>
      </c>
      <c r="H17" s="38" t="str">
        <f>C13</f>
        <v>Albanien</v>
      </c>
      <c r="I17" s="39"/>
      <c r="J17" s="7"/>
      <c r="K17" s="141" t="str">
        <f>K16</f>
        <v>19.06. 21:00</v>
      </c>
      <c r="L17" s="14">
        <f t="shared" si="0"/>
        <v>-1</v>
      </c>
      <c r="M17" s="72"/>
      <c r="N17" s="72">
        <f>IF($E17="",0,IF($E17&gt;$G17,3,IF($E17=$G17,1,0)))</f>
        <v>0</v>
      </c>
      <c r="O17" s="72">
        <f>IF($G17="",0,IF($E17&gt;$G17,0,IF($E17=$G17,1,3)))</f>
        <v>3</v>
      </c>
      <c r="P17" s="72"/>
      <c r="Q17" s="76"/>
      <c r="R17" s="76">
        <f>E17</f>
        <v>0</v>
      </c>
      <c r="S17" s="76">
        <f>G17</f>
        <v>1</v>
      </c>
      <c r="T17" s="76"/>
      <c r="U17" s="77"/>
      <c r="V17" s="77">
        <f>G17</f>
        <v>1</v>
      </c>
      <c r="W17" s="77">
        <f>E17</f>
        <v>0</v>
      </c>
      <c r="X17" s="77"/>
      <c r="Y17" s="7"/>
      <c r="Z17" s="79" t="s">
        <v>30</v>
      </c>
      <c r="AA17" s="79"/>
      <c r="AB17" s="79"/>
      <c r="AC17" s="79"/>
      <c r="AD17" s="79"/>
      <c r="AE17" s="79"/>
      <c r="AF17" s="79"/>
      <c r="AG17" s="79" t="b">
        <f>OR(AG12=AG13,AG12=AG14,AG12=AG15,AG13=AG14,AG13=AG15,AG14=AG15)</f>
        <v>0</v>
      </c>
      <c r="AH17" s="106"/>
      <c r="AI17" s="106"/>
      <c r="AJ17" s="106"/>
      <c r="AK17" s="106"/>
      <c r="AL17" s="106"/>
      <c r="AM17" s="106"/>
      <c r="AN17" s="79" t="s">
        <v>34</v>
      </c>
      <c r="AO17" s="79"/>
      <c r="AP17" s="79"/>
      <c r="AQ17" s="79"/>
      <c r="AR17" s="79" t="b">
        <f>OR(AR12=AR13,AR12=AR14,AR12=AR15,AR13=AR14,AR13=AR15,AR14=AR15)</f>
        <v>0</v>
      </c>
      <c r="AX17" s="7"/>
      <c r="AY17" s="7"/>
      <c r="AZ17" s="7"/>
      <c r="BA17" s="7"/>
      <c r="BB17" s="7"/>
      <c r="BC17" s="7"/>
      <c r="BD17" s="7"/>
      <c r="BE17" s="7"/>
      <c r="BF17" s="7"/>
      <c r="BG17" s="7"/>
      <c r="BH17" s="7"/>
      <c r="BI17" s="7"/>
      <c r="BJ17" s="36"/>
      <c r="BK17" s="150" t="str">
        <f>"3"&amp;BD90</f>
        <v>3F</v>
      </c>
      <c r="BL17" s="158" t="str">
        <f>BB90</f>
        <v>Portugal</v>
      </c>
      <c r="BM17" s="163"/>
      <c r="BN17" s="63">
        <v>1</v>
      </c>
      <c r="BO17" s="7"/>
      <c r="BP17" s="63"/>
      <c r="BQ17" s="7"/>
      <c r="BR17" s="7"/>
      <c r="BS17" s="7"/>
      <c r="BT17" s="7"/>
      <c r="BU17" s="7"/>
      <c r="BV17" s="7"/>
      <c r="BW17" s="7"/>
      <c r="BX17" s="7"/>
      <c r="BY17" s="7"/>
      <c r="BZ17" s="7"/>
      <c r="CA17" s="7"/>
      <c r="CB17" s="7"/>
      <c r="CC17" s="7"/>
      <c r="CD17" s="7"/>
      <c r="CE17" s="7"/>
      <c r="CF17" s="7"/>
      <c r="CG17" s="7"/>
      <c r="CH17" s="7"/>
      <c r="CI17" s="7"/>
      <c r="CJ17" s="7"/>
      <c r="CK17" s="7"/>
      <c r="CL17" s="7"/>
      <c r="CM17" s="7"/>
      <c r="CN17" s="7"/>
      <c r="CO17" s="7"/>
    </row>
    <row r="18" spans="1:93" ht="18.75" customHeight="1" thickBot="1" x14ac:dyDescent="0.25">
      <c r="A18" s="7"/>
      <c r="B18" s="7"/>
      <c r="C18" s="26" t="str">
        <f>IF(G17="","",IF(AR17=TRUE,"Achtung: Fehler in Tabelle!",""))</f>
        <v/>
      </c>
      <c r="D18" s="7"/>
      <c r="E18" s="8"/>
      <c r="F18" s="7"/>
      <c r="G18" s="8"/>
      <c r="H18" s="7"/>
      <c r="I18" s="7"/>
      <c r="J18" s="7"/>
      <c r="K18" s="50"/>
      <c r="L18" s="7"/>
      <c r="M18" s="9">
        <f t="shared" ref="M18:X18" si="3">SUM(M12:M17)</f>
        <v>7</v>
      </c>
      <c r="N18" s="9">
        <f t="shared" si="3"/>
        <v>1</v>
      </c>
      <c r="O18" s="9">
        <f t="shared" si="3"/>
        <v>3</v>
      </c>
      <c r="P18" s="9">
        <f t="shared" si="3"/>
        <v>5</v>
      </c>
      <c r="Q18" s="9">
        <f t="shared" si="3"/>
        <v>4</v>
      </c>
      <c r="R18" s="9">
        <f t="shared" si="3"/>
        <v>2</v>
      </c>
      <c r="S18" s="9">
        <f t="shared" si="3"/>
        <v>1</v>
      </c>
      <c r="T18" s="9">
        <f t="shared" si="3"/>
        <v>2</v>
      </c>
      <c r="U18" s="9">
        <f t="shared" si="3"/>
        <v>1</v>
      </c>
      <c r="V18" s="9">
        <f t="shared" si="3"/>
        <v>4</v>
      </c>
      <c r="W18" s="9">
        <f t="shared" si="3"/>
        <v>3</v>
      </c>
      <c r="X18" s="9">
        <f t="shared" si="3"/>
        <v>1</v>
      </c>
      <c r="Y18" s="7"/>
      <c r="Z18" s="7"/>
      <c r="AA18" s="7"/>
      <c r="AB18" s="7"/>
      <c r="AC18" s="7"/>
      <c r="AD18" s="7"/>
      <c r="AE18" s="7"/>
      <c r="AF18" s="7"/>
      <c r="AG18" s="338" t="s">
        <v>337</v>
      </c>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36"/>
      <c r="BK18" s="143" t="s">
        <v>244</v>
      </c>
      <c r="BL18" s="7"/>
      <c r="BM18" s="7"/>
      <c r="BN18" s="11" t="s">
        <v>413</v>
      </c>
      <c r="BO18" s="7"/>
      <c r="BP18" s="7"/>
      <c r="BQ18" s="7"/>
      <c r="BR18" s="7"/>
      <c r="BS18" s="7"/>
      <c r="BT18" s="7"/>
      <c r="BU18" s="7"/>
      <c r="BV18" s="7"/>
      <c r="BW18" s="144" t="s">
        <v>297</v>
      </c>
      <c r="BX18" s="158" t="str">
        <f>IF(BU15="","",IF(BW14="",IF(BU14&gt;BU15,BS14,BS15),IF(BW14&gt;BW15,BS14,BS15)))</f>
        <v>Portugal</v>
      </c>
      <c r="BY18" s="163"/>
      <c r="BZ18" s="63">
        <v>2</v>
      </c>
      <c r="CA18" s="7"/>
      <c r="CB18" s="63"/>
      <c r="CC18" s="7"/>
      <c r="CD18" s="7"/>
      <c r="CE18" s="7"/>
      <c r="CF18" s="7"/>
      <c r="CG18" s="7"/>
      <c r="CH18" s="7"/>
      <c r="CI18" s="7"/>
      <c r="CJ18" s="7"/>
      <c r="CK18" s="7"/>
      <c r="CL18" s="7"/>
      <c r="CM18" s="7"/>
      <c r="CN18" s="7"/>
      <c r="CO18" s="7"/>
    </row>
    <row r="19" spans="1:93" ht="18.75" customHeight="1" thickBot="1" x14ac:dyDescent="0.25">
      <c r="A19" s="7"/>
      <c r="B19" s="7"/>
      <c r="C19" s="7"/>
      <c r="D19" s="7"/>
      <c r="E19" s="8"/>
      <c r="F19" s="7"/>
      <c r="G19" s="8"/>
      <c r="H19" s="7"/>
      <c r="I19" s="7"/>
      <c r="J19" s="7"/>
      <c r="K19" s="50"/>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36"/>
      <c r="BK19" s="7"/>
      <c r="BL19" s="7"/>
      <c r="BM19" s="7"/>
      <c r="BN19" s="7"/>
      <c r="BO19" s="7"/>
      <c r="BP19" s="7"/>
      <c r="BQ19" s="7"/>
      <c r="BR19" s="7"/>
      <c r="BS19" s="7"/>
      <c r="BT19" s="7"/>
      <c r="BU19" s="7"/>
      <c r="BV19" s="7"/>
      <c r="BW19" s="144">
        <v>49</v>
      </c>
      <c r="BX19" s="158" t="str">
        <f>IF(BU23="","",IF(BW22="",IF(BU22&gt;BU23,BS22,BS23),IF(BW22&gt;BW23,BS22,BS23)))</f>
        <v>Wales</v>
      </c>
      <c r="BY19" s="163"/>
      <c r="BZ19" s="63">
        <v>0</v>
      </c>
      <c r="CA19" s="7"/>
      <c r="CB19" s="63"/>
      <c r="CC19" s="7"/>
      <c r="CD19" s="7"/>
      <c r="CE19" s="7"/>
      <c r="CF19" s="7"/>
      <c r="CG19" s="7"/>
      <c r="CH19" s="7"/>
      <c r="CI19" s="7"/>
      <c r="CJ19" s="7"/>
      <c r="CK19" s="7"/>
      <c r="CL19" s="7"/>
      <c r="CM19" s="7"/>
      <c r="CN19" s="7"/>
      <c r="CO19" s="7"/>
    </row>
    <row r="20" spans="1:93" ht="18.75" customHeight="1" thickBot="1" x14ac:dyDescent="0.3">
      <c r="A20" s="7"/>
      <c r="B20" s="7"/>
      <c r="C20" s="7"/>
      <c r="D20" s="7"/>
      <c r="E20" s="8"/>
      <c r="F20" s="7"/>
      <c r="G20" s="8"/>
      <c r="H20" s="7"/>
      <c r="I20" s="7"/>
      <c r="J20" s="7"/>
      <c r="K20" s="50"/>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36"/>
      <c r="BK20" s="151" t="s">
        <v>242</v>
      </c>
      <c r="BL20" s="417" t="str">
        <f>BB23</f>
        <v>Wales</v>
      </c>
      <c r="BM20" s="418"/>
      <c r="BN20" s="63">
        <v>1</v>
      </c>
      <c r="BO20" s="10"/>
      <c r="BP20" s="63"/>
      <c r="BQ20" s="7"/>
      <c r="BR20" s="7"/>
      <c r="BS20" s="7"/>
      <c r="BT20" s="7"/>
      <c r="BU20" s="7"/>
      <c r="BV20" s="7"/>
      <c r="BW20" s="143" t="s">
        <v>290</v>
      </c>
      <c r="BX20" s="7"/>
      <c r="BY20" s="7"/>
      <c r="BZ20" s="7"/>
      <c r="CA20" s="7"/>
      <c r="CB20" s="7"/>
      <c r="CC20" s="7"/>
      <c r="CD20" s="7"/>
      <c r="CE20" s="7"/>
      <c r="CF20" s="7"/>
      <c r="CG20" s="7"/>
      <c r="CH20" s="7"/>
      <c r="CI20" s="7"/>
      <c r="CJ20" s="7"/>
      <c r="CK20" s="7"/>
      <c r="CL20" s="7"/>
      <c r="CM20" s="7"/>
      <c r="CN20" s="7"/>
      <c r="CO20" s="7"/>
    </row>
    <row r="21" spans="1:93" ht="18.75" customHeight="1" thickBot="1" x14ac:dyDescent="0.3">
      <c r="A21" s="7"/>
      <c r="B21" s="7"/>
      <c r="C21" s="27" t="s">
        <v>56</v>
      </c>
      <c r="D21" s="7"/>
      <c r="E21" s="8"/>
      <c r="F21" s="7"/>
      <c r="G21" s="8"/>
      <c r="H21" s="7"/>
      <c r="I21" s="7"/>
      <c r="J21" s="7"/>
      <c r="K21" s="50"/>
      <c r="L21" s="7"/>
      <c r="M21" s="7" t="s">
        <v>4</v>
      </c>
      <c r="N21" s="7"/>
      <c r="O21" s="7"/>
      <c r="P21" s="7"/>
      <c r="Q21" s="7" t="s">
        <v>6</v>
      </c>
      <c r="R21" s="7"/>
      <c r="S21" s="7"/>
      <c r="T21" s="7"/>
      <c r="U21" s="7" t="s">
        <v>7</v>
      </c>
      <c r="V21" s="7"/>
      <c r="W21" s="7"/>
      <c r="X21" s="7"/>
      <c r="Y21" s="7"/>
      <c r="Z21" s="7" t="s">
        <v>4</v>
      </c>
      <c r="AA21" s="7" t="s">
        <v>5</v>
      </c>
      <c r="AB21" s="7"/>
      <c r="AC21" s="7"/>
      <c r="AD21" s="14" t="s">
        <v>9</v>
      </c>
      <c r="AE21" s="7"/>
      <c r="AF21" s="7"/>
      <c r="AG21" s="7"/>
      <c r="AH21" s="29" t="s">
        <v>32</v>
      </c>
      <c r="AI21" s="7"/>
      <c r="AJ21" s="7"/>
      <c r="AK21" s="7"/>
      <c r="AL21" s="7"/>
      <c r="AM21" s="7"/>
      <c r="AN21" s="14" t="s">
        <v>35</v>
      </c>
      <c r="AO21" s="7"/>
      <c r="AP21" s="7"/>
      <c r="AQ21" s="7"/>
      <c r="AR21" s="7"/>
      <c r="AS21" s="29" t="s">
        <v>33</v>
      </c>
      <c r="AT21" s="7"/>
      <c r="AU21" s="7"/>
      <c r="AV21" s="7"/>
      <c r="AW21" s="7"/>
      <c r="AX21" s="7"/>
      <c r="AY21" s="7"/>
      <c r="AZ21" s="7"/>
      <c r="BA21" s="7"/>
      <c r="BB21" s="31" t="s">
        <v>10</v>
      </c>
      <c r="BC21" s="7"/>
      <c r="BD21" s="9" t="s">
        <v>4</v>
      </c>
      <c r="BE21" s="7"/>
      <c r="BF21" s="11" t="s">
        <v>5</v>
      </c>
      <c r="BG21" s="7"/>
      <c r="BH21" s="7"/>
      <c r="BI21" s="7"/>
      <c r="BJ21" s="36"/>
      <c r="BK21" s="150" t="str">
        <f>"3"&amp;BD88</f>
        <v>3C</v>
      </c>
      <c r="BL21" s="158" t="str">
        <f>BB88</f>
        <v>Nordirland</v>
      </c>
      <c r="BM21" s="163"/>
      <c r="BN21" s="63">
        <v>0</v>
      </c>
      <c r="BO21" s="7"/>
      <c r="BP21" s="63"/>
      <c r="BQ21" s="7"/>
      <c r="BR21" s="7"/>
      <c r="BS21" s="7"/>
      <c r="BT21" s="7"/>
      <c r="BU21" s="7"/>
      <c r="BV21" s="7"/>
      <c r="BW21" s="7"/>
      <c r="BX21" s="7"/>
      <c r="BY21" s="7"/>
      <c r="BZ21" s="7"/>
      <c r="CA21" s="7"/>
      <c r="CB21" s="7"/>
      <c r="CC21" s="7"/>
      <c r="CD21" s="59" t="s">
        <v>29</v>
      </c>
      <c r="CE21" s="7"/>
      <c r="CF21" s="7"/>
      <c r="CG21" s="11" t="s">
        <v>26</v>
      </c>
      <c r="CH21" s="7"/>
      <c r="CI21" s="7"/>
      <c r="CJ21" s="7"/>
      <c r="CK21" s="7"/>
      <c r="CL21" s="7"/>
      <c r="CM21" s="7"/>
      <c r="CN21" s="7"/>
      <c r="CO21" s="7"/>
    </row>
    <row r="22" spans="1:93" ht="18.75" customHeight="1" thickBot="1" x14ac:dyDescent="0.3">
      <c r="A22" s="7"/>
      <c r="B22" s="7"/>
      <c r="C22" s="7"/>
      <c r="D22" s="7"/>
      <c r="E22" s="8"/>
      <c r="F22" s="7"/>
      <c r="G22" s="8"/>
      <c r="H22" s="7"/>
      <c r="I22" s="7"/>
      <c r="J22" s="7"/>
      <c r="K22" s="50"/>
      <c r="L22" s="7"/>
      <c r="M22" s="7" t="s">
        <v>0</v>
      </c>
      <c r="N22" s="7" t="s">
        <v>1</v>
      </c>
      <c r="O22" s="7" t="s">
        <v>2</v>
      </c>
      <c r="P22" s="7" t="s">
        <v>3</v>
      </c>
      <c r="Q22" s="7" t="s">
        <v>0</v>
      </c>
      <c r="R22" s="7" t="s">
        <v>1</v>
      </c>
      <c r="S22" s="7" t="s">
        <v>2</v>
      </c>
      <c r="T22" s="7" t="s">
        <v>3</v>
      </c>
      <c r="U22" s="7" t="s">
        <v>0</v>
      </c>
      <c r="V22" s="7" t="s">
        <v>1</v>
      </c>
      <c r="W22" s="7" t="s">
        <v>2</v>
      </c>
      <c r="X22" s="7" t="s">
        <v>3</v>
      </c>
      <c r="Y22" s="7"/>
      <c r="Z22" s="7" t="s">
        <v>8</v>
      </c>
      <c r="AA22" s="7"/>
      <c r="AB22" s="7"/>
      <c r="AC22" s="7"/>
      <c r="AD22" s="14"/>
      <c r="AE22" s="7"/>
      <c r="AF22" s="7"/>
      <c r="AG22" s="7"/>
      <c r="AH22" s="29" t="s">
        <v>31</v>
      </c>
      <c r="AI22" s="7"/>
      <c r="AJ22" s="7"/>
      <c r="AK22" s="7"/>
      <c r="AL22" s="7"/>
      <c r="AM22" s="7"/>
      <c r="AN22" s="7" t="str">
        <f>AI23</f>
        <v>Wales</v>
      </c>
      <c r="AO22" s="7" t="str">
        <f>AI24</f>
        <v>Slowakei</v>
      </c>
      <c r="AP22" s="7" t="str">
        <f>AI25</f>
        <v>England</v>
      </c>
      <c r="AQ22" s="7" t="str">
        <f>AI26</f>
        <v>Russland</v>
      </c>
      <c r="AR22" s="7"/>
      <c r="AS22" s="29" t="s">
        <v>31</v>
      </c>
      <c r="AT22" s="7"/>
      <c r="AU22" s="7"/>
      <c r="AV22" s="7"/>
      <c r="AW22" s="7"/>
      <c r="AX22" s="7"/>
      <c r="AY22" s="7"/>
      <c r="AZ22" s="7"/>
      <c r="BA22" s="7"/>
      <c r="BB22" s="7"/>
      <c r="BC22" s="7"/>
      <c r="BD22" s="7"/>
      <c r="BE22" s="7"/>
      <c r="BF22" s="7"/>
      <c r="BG22" s="7"/>
      <c r="BH22" s="7"/>
      <c r="BI22" s="7"/>
      <c r="BJ22" s="36"/>
      <c r="BK22" s="143" t="s">
        <v>279</v>
      </c>
      <c r="BL22" s="7"/>
      <c r="BM22" s="7"/>
      <c r="BN22" s="7"/>
      <c r="BO22" s="7"/>
      <c r="BP22" s="7"/>
      <c r="BQ22" s="7"/>
      <c r="BR22" s="144" t="s">
        <v>297</v>
      </c>
      <c r="BS22" s="158" t="str">
        <f>IF(BN21="","",IF(BP20="",IF(BN20&gt;BN21,BL20,BL21),IF(BP20&gt;BP21,BL20,BL21)))</f>
        <v>Wales</v>
      </c>
      <c r="BT22" s="163"/>
      <c r="BU22" s="63">
        <v>3</v>
      </c>
      <c r="BV22" s="10"/>
      <c r="BW22" s="63"/>
      <c r="BX22" s="7"/>
      <c r="BY22" s="7"/>
      <c r="BZ22" s="7"/>
      <c r="CA22" s="10"/>
      <c r="CB22" s="7"/>
      <c r="CC22" s="7"/>
      <c r="CD22" s="7"/>
      <c r="CE22" s="7"/>
      <c r="CF22" s="7"/>
      <c r="CG22" s="7"/>
      <c r="CH22" s="7"/>
      <c r="CI22" s="27"/>
      <c r="CJ22" s="27"/>
      <c r="CK22" s="7"/>
      <c r="CL22" s="7"/>
      <c r="CM22" s="7"/>
      <c r="CN22" s="7"/>
      <c r="CO22" s="7"/>
    </row>
    <row r="23" spans="1:93" ht="18.75" customHeight="1" thickBot="1" x14ac:dyDescent="0.3">
      <c r="A23" s="7"/>
      <c r="B23" s="7"/>
      <c r="C23" s="52" t="s">
        <v>198</v>
      </c>
      <c r="D23" s="53"/>
      <c r="E23" s="63">
        <v>2</v>
      </c>
      <c r="F23" s="10" t="s">
        <v>12</v>
      </c>
      <c r="G23" s="63">
        <v>1</v>
      </c>
      <c r="H23" s="52" t="s">
        <v>199</v>
      </c>
      <c r="I23" s="53"/>
      <c r="J23" s="7"/>
      <c r="K23" s="140" t="s">
        <v>200</v>
      </c>
      <c r="L23" s="14">
        <f t="shared" ref="L23:L28" si="4">IF(E23-G23&gt;0,1,IF(G23=E23,0,-1))</f>
        <v>1</v>
      </c>
      <c r="M23" s="72">
        <f>IF($E23="",0,IF($E23&gt;$G23,3,IF($E23=G23,1,0)))</f>
        <v>3</v>
      </c>
      <c r="N23" s="72">
        <f>IF($G23="",0,IF($E23&gt;$G23,0,IF($E23=G23,1,3)))</f>
        <v>0</v>
      </c>
      <c r="O23" s="73"/>
      <c r="P23" s="73"/>
      <c r="Q23" s="76">
        <f>E23</f>
        <v>2</v>
      </c>
      <c r="R23" s="76">
        <f>G23</f>
        <v>1</v>
      </c>
      <c r="S23" s="76"/>
      <c r="T23" s="76"/>
      <c r="U23" s="77">
        <f>G23</f>
        <v>1</v>
      </c>
      <c r="V23" s="77">
        <f>E23</f>
        <v>2</v>
      </c>
      <c r="W23" s="77"/>
      <c r="X23" s="77"/>
      <c r="Y23" s="7"/>
      <c r="Z23" s="74">
        <f>M29</f>
        <v>6</v>
      </c>
      <c r="AA23" s="75">
        <f>Q29</f>
        <v>6</v>
      </c>
      <c r="AB23" s="78">
        <f>U29</f>
        <v>3</v>
      </c>
      <c r="AC23" s="100">
        <f>AA23-AB23</f>
        <v>3</v>
      </c>
      <c r="AD23" s="25">
        <f>IF(Z23&gt;Z24,-1,0)</f>
        <v>-1</v>
      </c>
      <c r="AE23" s="25">
        <f>IF(Z23&gt;Z25,-1,0)</f>
        <v>-1</v>
      </c>
      <c r="AF23" s="25">
        <f>IF(Z23&gt;Z26,-1,0)</f>
        <v>-1</v>
      </c>
      <c r="AG23" s="322">
        <f>10000-(AJ23*1000+AM23*10+AK23)</f>
        <v>3964</v>
      </c>
      <c r="AH23" s="24">
        <f>RANK(AG23,AG23:AG26,1)</f>
        <v>1</v>
      </c>
      <c r="AI23" t="str">
        <f>C23</f>
        <v>Wales</v>
      </c>
      <c r="AJ23">
        <f t="shared" ref="AJ23:AJ26" si="5">Z23</f>
        <v>6</v>
      </c>
      <c r="AK23">
        <f t="shared" ref="AK23:AK26" si="6">AA23</f>
        <v>6</v>
      </c>
      <c r="AL23">
        <f t="shared" ref="AL23:AL26" si="7">AB23</f>
        <v>3</v>
      </c>
      <c r="AM23">
        <f>AK23-AL23</f>
        <v>3</v>
      </c>
      <c r="AN23" s="323"/>
      <c r="AO23" s="322">
        <f>IF(Z24&lt;&gt;Z23,AG24,IF(G23&gt;E23,AG24-2000,AG24))</f>
        <v>5997</v>
      </c>
      <c r="AP23" s="322">
        <f>IF(Z25&lt;&gt;Z23,AG25,IF(G25&gt;E25,AG25-2000,AG25))</f>
        <v>4987</v>
      </c>
      <c r="AQ23" s="322">
        <f>IF(Z26&lt;&gt;Z23,AG26,IF(G27&gt;E27,AG26-2000,AG26))</f>
        <v>9038</v>
      </c>
      <c r="AR23" s="324">
        <f>AN27</f>
        <v>11892</v>
      </c>
      <c r="AS23" s="24">
        <f>RANK(AR23,AR23:AR26,1)</f>
        <v>1</v>
      </c>
      <c r="AT23" t="str">
        <f t="shared" ref="AT23:AT26" si="8">AI23</f>
        <v>Wales</v>
      </c>
      <c r="AU23">
        <f t="shared" ref="AU23:AU26" si="9">AJ23</f>
        <v>6</v>
      </c>
      <c r="AV23">
        <f t="shared" ref="AV23:AV26" si="10">AK23</f>
        <v>6</v>
      </c>
      <c r="AW23">
        <f t="shared" ref="AW23:AW26" si="11">AL23</f>
        <v>3</v>
      </c>
      <c r="AX23" s="7"/>
      <c r="AY23" s="7"/>
      <c r="AZ23" s="7"/>
      <c r="BA23" s="54">
        <v>1</v>
      </c>
      <c r="BB23" s="52" t="str">
        <f>VLOOKUP(1,AS23:AT26,2,FALSE)</f>
        <v>Wales</v>
      </c>
      <c r="BC23" s="53"/>
      <c r="BD23" s="55">
        <f>VLOOKUP(1,AS23:AW26,3,FALSE)</f>
        <v>6</v>
      </c>
      <c r="BE23" s="56">
        <f>VLOOKUP(1,AS23:AW26,4,FALSE)</f>
        <v>6</v>
      </c>
      <c r="BF23" s="10" t="s">
        <v>12</v>
      </c>
      <c r="BG23" s="56">
        <f>VLOOKUP(1,AS23:AW26,5,FALSE)</f>
        <v>3</v>
      </c>
      <c r="BH23" s="57" t="s">
        <v>20</v>
      </c>
      <c r="BI23" s="7"/>
      <c r="BJ23" s="36"/>
      <c r="BK23" s="7"/>
      <c r="BL23" s="7"/>
      <c r="BM23" s="7"/>
      <c r="BN23" s="7"/>
      <c r="BO23" s="7"/>
      <c r="BP23" s="7"/>
      <c r="BQ23" s="7"/>
      <c r="BR23" s="144">
        <v>46</v>
      </c>
      <c r="BS23" s="158" t="str">
        <f>IF(BN25="","",IF(BP24="",IF(BN24&gt;BN25,BL24,BL25),IF(BP24&gt;BP25,BL24,BL25)))</f>
        <v>Belgien</v>
      </c>
      <c r="BT23" s="163"/>
      <c r="BU23" s="63">
        <v>1</v>
      </c>
      <c r="BV23" s="7"/>
      <c r="BW23" s="63"/>
      <c r="BX23" s="7"/>
      <c r="BY23" s="7"/>
      <c r="BZ23" s="7"/>
      <c r="CA23" s="7"/>
      <c r="CB23" s="144" t="s">
        <v>297</v>
      </c>
      <c r="CC23" s="158" t="str">
        <f>IF(BZ19="","",IF(CB18="",IF(BZ18&gt;BZ19,BX18,BX19),IF(CB18&gt;CB19,BX18,BX19)))</f>
        <v>Portugal</v>
      </c>
      <c r="CD23" s="163"/>
      <c r="CE23" s="63">
        <v>1</v>
      </c>
      <c r="CF23" s="7"/>
      <c r="CG23" s="63"/>
      <c r="CH23" s="7"/>
      <c r="CI23" s="438" t="str">
        <f>IF(CE24="","",IF(CG23="",IF(CE23&gt;CE24,CC23,CC24),IF(CG23&gt;CG24,CC23,CC24)))</f>
        <v>Portugal</v>
      </c>
      <c r="CJ23" s="439"/>
      <c r="CK23" s="439"/>
      <c r="CL23" s="439"/>
      <c r="CM23" s="439"/>
      <c r="CN23" s="440"/>
      <c r="CO23" s="7"/>
    </row>
    <row r="24" spans="1:93" ht="18.75" customHeight="1" thickBot="1" x14ac:dyDescent="0.3">
      <c r="A24" s="7"/>
      <c r="B24" s="7"/>
      <c r="C24" s="45" t="s">
        <v>64</v>
      </c>
      <c r="D24" s="51"/>
      <c r="E24" s="63">
        <v>1</v>
      </c>
      <c r="F24" s="10" t="s">
        <v>12</v>
      </c>
      <c r="G24" s="63">
        <v>1</v>
      </c>
      <c r="H24" s="45" t="s">
        <v>180</v>
      </c>
      <c r="I24" s="51"/>
      <c r="J24" s="7"/>
      <c r="K24" s="141" t="s">
        <v>201</v>
      </c>
      <c r="L24" s="14">
        <f t="shared" si="4"/>
        <v>0</v>
      </c>
      <c r="M24" s="72"/>
      <c r="N24" s="72"/>
      <c r="O24" s="72">
        <f>IF($E24="",0,IF($E24&gt;$G24,3,IF($E24=$G24,1,0)))</f>
        <v>1</v>
      </c>
      <c r="P24" s="72">
        <f>IF($G24="",0,IF($E24&gt;$G24,0,IF($E24=$G24,1,3)))</f>
        <v>1</v>
      </c>
      <c r="Q24" s="76"/>
      <c r="R24" s="76"/>
      <c r="S24" s="76">
        <f>E24</f>
        <v>1</v>
      </c>
      <c r="T24" s="76">
        <f>G24</f>
        <v>1</v>
      </c>
      <c r="U24" s="77"/>
      <c r="V24" s="77"/>
      <c r="W24" s="77">
        <f>G24</f>
        <v>1</v>
      </c>
      <c r="X24" s="77">
        <f>E24</f>
        <v>1</v>
      </c>
      <c r="Y24" s="7"/>
      <c r="Z24" s="74">
        <f>N29</f>
        <v>4</v>
      </c>
      <c r="AA24" s="75">
        <f>R29</f>
        <v>3</v>
      </c>
      <c r="AB24" s="78">
        <f>V29</f>
        <v>3</v>
      </c>
      <c r="AC24" s="100">
        <f>AA24-AB24</f>
        <v>0</v>
      </c>
      <c r="AD24" s="25">
        <f>IF(Z24&gt;Z23,-1,0)</f>
        <v>0</v>
      </c>
      <c r="AE24" s="25">
        <f>IF(Z24&gt;Z25,-1,0)</f>
        <v>0</v>
      </c>
      <c r="AF24" s="25">
        <f>IF(Z24&gt;Z26,-1,0)</f>
        <v>-1</v>
      </c>
      <c r="AG24" s="322">
        <f>10000-(AJ24*1000+AM24*10+AK24)</f>
        <v>5997</v>
      </c>
      <c r="AH24" s="24">
        <f>RANK(AG24,AG23:AG26,1)</f>
        <v>3</v>
      </c>
      <c r="AI24" t="str">
        <f>H23</f>
        <v>Slowakei</v>
      </c>
      <c r="AJ24">
        <f t="shared" si="5"/>
        <v>4</v>
      </c>
      <c r="AK24">
        <f t="shared" si="6"/>
        <v>3</v>
      </c>
      <c r="AL24">
        <f t="shared" si="7"/>
        <v>3</v>
      </c>
      <c r="AM24">
        <f>AK24-AL24</f>
        <v>0</v>
      </c>
      <c r="AN24" s="322">
        <f>IF(Z23&lt;&gt;Z24,AG23,IF(E23&gt;G23,AG23-2000,AG23))</f>
        <v>3964</v>
      </c>
      <c r="AO24" s="323"/>
      <c r="AP24" s="322">
        <f>IF(Z24&lt;&gt;Z25,AG25,IF(G28&gt;E28,AG25-2000,AG25))</f>
        <v>4987</v>
      </c>
      <c r="AQ24" s="322">
        <f>IF(Z26&lt;&gt;Z24,AG26,IF(G26&gt;E26,AG26-2000,AG26))</f>
        <v>9038</v>
      </c>
      <c r="AR24" s="325">
        <f>AO27</f>
        <v>17991</v>
      </c>
      <c r="AS24" s="24">
        <f>RANK(AR24,AR23:AR26,1)</f>
        <v>3</v>
      </c>
      <c r="AT24" t="str">
        <f t="shared" si="8"/>
        <v>Slowakei</v>
      </c>
      <c r="AU24">
        <f t="shared" si="9"/>
        <v>4</v>
      </c>
      <c r="AV24">
        <f t="shared" si="10"/>
        <v>3</v>
      </c>
      <c r="AW24">
        <f t="shared" si="11"/>
        <v>3</v>
      </c>
      <c r="AX24" s="7"/>
      <c r="AY24" s="7"/>
      <c r="AZ24" s="7"/>
      <c r="BA24" s="54">
        <v>2</v>
      </c>
      <c r="BB24" s="52" t="str">
        <f>VLOOKUP(2,AS23:AT26,2,FALSE)</f>
        <v>England</v>
      </c>
      <c r="BC24" s="53"/>
      <c r="BD24" s="55">
        <f>VLOOKUP(2,AS23:AW26,3,FALSE)</f>
        <v>5</v>
      </c>
      <c r="BE24" s="56">
        <f>VLOOKUP(2,AS23:AW26,4,FALSE)</f>
        <v>3</v>
      </c>
      <c r="BF24" s="10" t="s">
        <v>12</v>
      </c>
      <c r="BG24" s="56">
        <f>VLOOKUP(2,AS23:AW26,5,FALSE)</f>
        <v>2</v>
      </c>
      <c r="BH24" s="57" t="s">
        <v>21</v>
      </c>
      <c r="BI24" s="7"/>
      <c r="BJ24" s="36"/>
      <c r="BK24" s="152" t="s">
        <v>245</v>
      </c>
      <c r="BL24" s="158" t="str">
        <f>BB67</f>
        <v>Ungarn</v>
      </c>
      <c r="BM24" s="163"/>
      <c r="BN24" s="63">
        <v>0</v>
      </c>
      <c r="BO24" s="10"/>
      <c r="BP24" s="63"/>
      <c r="BQ24" s="7"/>
      <c r="BR24" s="143" t="s">
        <v>287</v>
      </c>
      <c r="BS24" s="7"/>
      <c r="BT24" s="7"/>
      <c r="BU24" s="7"/>
      <c r="BV24" s="7"/>
      <c r="BW24" s="7"/>
      <c r="BX24" s="7"/>
      <c r="BY24" s="7"/>
      <c r="BZ24" s="7"/>
      <c r="CA24" s="7"/>
      <c r="CB24" s="144">
        <v>51</v>
      </c>
      <c r="CC24" s="158" t="str">
        <f>IF(BZ35="","",IF(CB34="",IF(BZ34&gt;BZ35,BX34,BX35),IF(CB34&gt;CB35,BX34,BX35)))</f>
        <v>Frankreich</v>
      </c>
      <c r="CD24" s="163"/>
      <c r="CE24" s="63">
        <v>0</v>
      </c>
      <c r="CF24" s="7"/>
      <c r="CG24" s="63"/>
      <c r="CH24" s="7"/>
      <c r="CI24" s="441"/>
      <c r="CJ24" s="442"/>
      <c r="CK24" s="442"/>
      <c r="CL24" s="442"/>
      <c r="CM24" s="442"/>
      <c r="CN24" s="443"/>
      <c r="CO24" s="7"/>
    </row>
    <row r="25" spans="1:93" ht="18.75" customHeight="1" thickBot="1" x14ac:dyDescent="0.3">
      <c r="A25" s="7"/>
      <c r="B25" s="7"/>
      <c r="C25" s="52" t="str">
        <f>C23</f>
        <v>Wales</v>
      </c>
      <c r="D25" s="53"/>
      <c r="E25" s="63">
        <v>1</v>
      </c>
      <c r="F25" s="10" t="s">
        <v>12</v>
      </c>
      <c r="G25" s="63">
        <v>2</v>
      </c>
      <c r="H25" s="52" t="str">
        <f>C24</f>
        <v>England</v>
      </c>
      <c r="I25" s="53"/>
      <c r="J25" s="7"/>
      <c r="K25" s="141" t="s">
        <v>203</v>
      </c>
      <c r="L25" s="14">
        <f t="shared" si="4"/>
        <v>-1</v>
      </c>
      <c r="M25" s="72">
        <f>IF($E25="",0,IF($E25&gt;$G25,3,IF($E25=G25,1,0)))</f>
        <v>0</v>
      </c>
      <c r="N25" s="72"/>
      <c r="O25" s="72">
        <f>IF($G25="",0,IF($E25&gt;$G25,0,IF($E25=$G25,1,3)))</f>
        <v>3</v>
      </c>
      <c r="P25" s="72"/>
      <c r="Q25" s="76">
        <f>E25</f>
        <v>1</v>
      </c>
      <c r="R25" s="76"/>
      <c r="S25" s="76">
        <f>G25</f>
        <v>2</v>
      </c>
      <c r="T25" s="76"/>
      <c r="U25" s="77">
        <f>G25</f>
        <v>2</v>
      </c>
      <c r="V25" s="77"/>
      <c r="W25" s="77">
        <f>E25</f>
        <v>1</v>
      </c>
      <c r="X25" s="77"/>
      <c r="Y25" s="7"/>
      <c r="Z25" s="74">
        <f>O29</f>
        <v>5</v>
      </c>
      <c r="AA25" s="75">
        <f>S29</f>
        <v>3</v>
      </c>
      <c r="AB25" s="78">
        <f>W29</f>
        <v>2</v>
      </c>
      <c r="AC25" s="100">
        <f>AA25-AB25</f>
        <v>1</v>
      </c>
      <c r="AD25" s="25">
        <f>IF(Z25&gt;Z23,-1,0)</f>
        <v>0</v>
      </c>
      <c r="AE25" s="25">
        <f>IF(Z25&gt;Z24,-1,0)</f>
        <v>-1</v>
      </c>
      <c r="AF25" s="25">
        <f>IF(Z25&gt;Z26,-1,0)</f>
        <v>-1</v>
      </c>
      <c r="AG25" s="322">
        <f>10000-(AJ25*1000+AM25*10+AK25)</f>
        <v>4987</v>
      </c>
      <c r="AH25" s="24">
        <f>RANK(AG25,AG23:AG26,1)</f>
        <v>2</v>
      </c>
      <c r="AI25" t="str">
        <f>C24</f>
        <v>England</v>
      </c>
      <c r="AJ25">
        <f t="shared" si="5"/>
        <v>5</v>
      </c>
      <c r="AK25">
        <f t="shared" si="6"/>
        <v>3</v>
      </c>
      <c r="AL25">
        <f t="shared" si="7"/>
        <v>2</v>
      </c>
      <c r="AM25">
        <f>AK25-AL25</f>
        <v>1</v>
      </c>
      <c r="AN25" s="322">
        <f>IF(Z23&lt;&gt;Z25,AG23,IF(E25&gt;G25,AG23-2000,AG23))</f>
        <v>3964</v>
      </c>
      <c r="AO25" s="322">
        <f>IF(Z24&lt;&gt;Z25,AG24,IF(E28&gt;G28,AG24-2000,AG24))</f>
        <v>5997</v>
      </c>
      <c r="AP25" s="323"/>
      <c r="AQ25" s="322">
        <f>IF(Z26&lt;&gt;Z25,AG26,IF(G24&gt;E24,AG26-2000,AG26))</f>
        <v>9038</v>
      </c>
      <c r="AR25" s="325">
        <f>AP27</f>
        <v>14961</v>
      </c>
      <c r="AS25" s="24">
        <f>RANK(AR25,AR23:AR26,1)</f>
        <v>2</v>
      </c>
      <c r="AT25" t="str">
        <f t="shared" si="8"/>
        <v>England</v>
      </c>
      <c r="AU25">
        <f t="shared" si="9"/>
        <v>5</v>
      </c>
      <c r="AV25">
        <f t="shared" si="10"/>
        <v>3</v>
      </c>
      <c r="AW25">
        <f t="shared" si="11"/>
        <v>2</v>
      </c>
      <c r="AX25" s="7"/>
      <c r="AY25" s="7"/>
      <c r="AZ25" s="7"/>
      <c r="BA25" s="162">
        <v>3</v>
      </c>
      <c r="BB25" s="175" t="str">
        <f>VLOOKUP(3,AS23:AT26,2,FALSE)</f>
        <v>Slowakei</v>
      </c>
      <c r="BC25" s="163"/>
      <c r="BD25" s="145">
        <f>VLOOKUP(3,AS23:AW26,3,FALSE)</f>
        <v>4</v>
      </c>
      <c r="BE25" s="145">
        <f>VLOOKUP(3,AS23:AW26,4,FALSE)</f>
        <v>3</v>
      </c>
      <c r="BF25" s="10" t="s">
        <v>12</v>
      </c>
      <c r="BG25" s="145">
        <f>VLOOKUP(3,AS23:AW26,5,FALSE)</f>
        <v>3</v>
      </c>
      <c r="BH25" s="7"/>
      <c r="BI25" s="7"/>
      <c r="BJ25" s="36"/>
      <c r="BK25" s="153" t="s">
        <v>246</v>
      </c>
      <c r="BL25" s="158" t="str">
        <f>BB57</f>
        <v>Belgien</v>
      </c>
      <c r="BM25" s="163"/>
      <c r="BN25" s="63">
        <v>4</v>
      </c>
      <c r="BO25" s="7"/>
      <c r="BP25" s="63"/>
      <c r="BQ25" s="7"/>
      <c r="BR25" s="7"/>
      <c r="BS25" s="7"/>
      <c r="BT25" s="7"/>
      <c r="BU25" s="7"/>
      <c r="BV25" s="7"/>
      <c r="BW25" s="7"/>
      <c r="BX25" s="7"/>
      <c r="BY25" s="7"/>
      <c r="BZ25" s="7"/>
      <c r="CA25" s="7"/>
      <c r="CB25" s="143" t="s">
        <v>292</v>
      </c>
      <c r="CC25" s="7"/>
      <c r="CD25" s="7"/>
      <c r="CE25" s="11" t="s">
        <v>413</v>
      </c>
      <c r="CF25" s="7"/>
      <c r="CG25" s="7"/>
      <c r="CH25" s="7"/>
      <c r="CI25" s="27" t="s">
        <v>285</v>
      </c>
      <c r="CJ25" s="27"/>
      <c r="CK25" s="7"/>
      <c r="CL25" s="7"/>
      <c r="CM25" s="7"/>
      <c r="CN25" s="7"/>
      <c r="CO25" s="7"/>
    </row>
    <row r="26" spans="1:93" ht="18.75" customHeight="1" thickBot="1" x14ac:dyDescent="0.3">
      <c r="A26" s="7"/>
      <c r="B26" s="7"/>
      <c r="C26" s="45" t="str">
        <f>H23</f>
        <v>Slowakei</v>
      </c>
      <c r="D26" s="51"/>
      <c r="E26" s="63">
        <v>2</v>
      </c>
      <c r="F26" s="10" t="s">
        <v>12</v>
      </c>
      <c r="G26" s="63">
        <v>1</v>
      </c>
      <c r="H26" s="45" t="str">
        <f>H24</f>
        <v>Russland</v>
      </c>
      <c r="I26" s="51"/>
      <c r="J26" s="7"/>
      <c r="K26" s="142" t="s">
        <v>202</v>
      </c>
      <c r="L26" s="14">
        <f t="shared" si="4"/>
        <v>1</v>
      </c>
      <c r="M26" s="72"/>
      <c r="N26" s="72">
        <f>IF($E26="",0,IF($E26&gt;$G26,3,IF($E26=$G26,1,0)))</f>
        <v>3</v>
      </c>
      <c r="O26" s="72"/>
      <c r="P26" s="72">
        <f>IF($G26="",0,IF($E26&gt;$G26,0,IF($E26=$G26,1,3)))</f>
        <v>0</v>
      </c>
      <c r="Q26" s="76"/>
      <c r="R26" s="76">
        <f>E26</f>
        <v>2</v>
      </c>
      <c r="S26" s="76"/>
      <c r="T26" s="76">
        <f>G26</f>
        <v>1</v>
      </c>
      <c r="U26" s="77"/>
      <c r="V26" s="77">
        <f>G26</f>
        <v>1</v>
      </c>
      <c r="W26" s="77"/>
      <c r="X26" s="77">
        <f>E26</f>
        <v>2</v>
      </c>
      <c r="Y26" s="7"/>
      <c r="Z26" s="74">
        <f>P29</f>
        <v>1</v>
      </c>
      <c r="AA26" s="75">
        <f>T29</f>
        <v>2</v>
      </c>
      <c r="AB26" s="78">
        <f>X29</f>
        <v>6</v>
      </c>
      <c r="AC26" s="100">
        <f>AA26-AB26</f>
        <v>-4</v>
      </c>
      <c r="AD26" s="25">
        <f>IF(Z26&gt;Z23,-1,0)</f>
        <v>0</v>
      </c>
      <c r="AE26" s="25">
        <f>IF(Z26&gt;Z24,-1,0)</f>
        <v>0</v>
      </c>
      <c r="AF26" s="25">
        <f>IF(Z26&gt;Z25,-1,0)</f>
        <v>0</v>
      </c>
      <c r="AG26" s="322">
        <f>10000-(AJ26*1000+AM26*10+AK26)</f>
        <v>9038</v>
      </c>
      <c r="AH26" s="24">
        <f>RANK(AG26,AG23:AG26,1)</f>
        <v>4</v>
      </c>
      <c r="AI26" t="str">
        <f>H24</f>
        <v>Russland</v>
      </c>
      <c r="AJ26">
        <f t="shared" si="5"/>
        <v>1</v>
      </c>
      <c r="AK26">
        <f t="shared" si="6"/>
        <v>2</v>
      </c>
      <c r="AL26">
        <f t="shared" si="7"/>
        <v>6</v>
      </c>
      <c r="AM26">
        <f>AK26-AL26</f>
        <v>-4</v>
      </c>
      <c r="AN26" s="322">
        <f>IF(Z23&lt;&gt;Z26,AG23,IF(E27&gt;G27,AG23-2000,AG23))</f>
        <v>3964</v>
      </c>
      <c r="AO26" s="322">
        <f>IF(Z24&lt;&gt;Z26,AG24,IF(E26&gt;G26,AG24-2000,AG24))</f>
        <v>5997</v>
      </c>
      <c r="AP26" s="322">
        <f>IF(Z25&lt;&gt;Z26,AG25,IF(E24&gt;G24,AG25-2000,AG25))</f>
        <v>4987</v>
      </c>
      <c r="AQ26" s="323"/>
      <c r="AR26" s="325">
        <f>AQ27</f>
        <v>27114</v>
      </c>
      <c r="AS26" s="24">
        <f>RANK(AR26,AR23:AR26,1)</f>
        <v>4</v>
      </c>
      <c r="AT26" t="str">
        <f t="shared" si="8"/>
        <v>Russland</v>
      </c>
      <c r="AU26">
        <f t="shared" si="9"/>
        <v>1</v>
      </c>
      <c r="AV26">
        <f t="shared" si="10"/>
        <v>2</v>
      </c>
      <c r="AW26">
        <f t="shared" si="11"/>
        <v>6</v>
      </c>
      <c r="AX26" s="7"/>
      <c r="AY26" s="7"/>
      <c r="AZ26" s="7"/>
      <c r="BA26" s="68">
        <v>4</v>
      </c>
      <c r="BB26" s="69" t="str">
        <f>VLOOKUP(4,AS23:AT26,2,FALSE)</f>
        <v>Russland</v>
      </c>
      <c r="BC26" s="70"/>
      <c r="BD26" s="71">
        <f>VLOOKUP(4,AS23:AW26,3,FALSE)</f>
        <v>1</v>
      </c>
      <c r="BE26" s="71">
        <f>VLOOKUP(4,AS23:AW26,4,FALSE)</f>
        <v>2</v>
      </c>
      <c r="BF26" s="10" t="s">
        <v>12</v>
      </c>
      <c r="BG26" s="71">
        <f>VLOOKUP(4,AS23:AW26,5,FALSE)</f>
        <v>6</v>
      </c>
      <c r="BH26" s="7"/>
      <c r="BI26" s="7"/>
      <c r="BJ26" s="36"/>
      <c r="BK26" s="143" t="s">
        <v>280</v>
      </c>
      <c r="BL26" s="7"/>
      <c r="BM26" s="7"/>
      <c r="BN26" s="7"/>
      <c r="BO26" s="7"/>
      <c r="BP26" s="7"/>
      <c r="BQ26" s="7"/>
      <c r="BR26" s="7"/>
      <c r="BS26" s="7"/>
      <c r="BT26" s="7"/>
      <c r="BU26" s="7"/>
      <c r="BV26" s="7"/>
      <c r="BW26" s="7"/>
      <c r="BX26" s="7"/>
      <c r="BY26" s="7"/>
      <c r="BZ26" s="7"/>
      <c r="CA26" s="7"/>
      <c r="CB26" s="7"/>
      <c r="CC26" s="7"/>
      <c r="CD26" s="7"/>
      <c r="CE26" s="7"/>
      <c r="CF26" s="7"/>
      <c r="CG26" s="7"/>
      <c r="CH26" s="7"/>
      <c r="CI26" s="7"/>
      <c r="CJ26" s="27"/>
      <c r="CK26" s="7"/>
      <c r="CL26" s="7"/>
      <c r="CM26" s="7"/>
      <c r="CN26" s="7"/>
      <c r="CO26" s="7"/>
    </row>
    <row r="27" spans="1:93" ht="18.75" customHeight="1" thickBot="1" x14ac:dyDescent="0.3">
      <c r="A27" s="7"/>
      <c r="B27" s="7"/>
      <c r="C27" s="52" t="str">
        <f>C23</f>
        <v>Wales</v>
      </c>
      <c r="D27" s="53"/>
      <c r="E27" s="63">
        <v>3</v>
      </c>
      <c r="F27" s="10" t="s">
        <v>12</v>
      </c>
      <c r="G27" s="63">
        <v>0</v>
      </c>
      <c r="H27" s="52" t="str">
        <f>H24</f>
        <v>Russland</v>
      </c>
      <c r="I27" s="53"/>
      <c r="J27" s="7"/>
      <c r="K27" s="141" t="s">
        <v>204</v>
      </c>
      <c r="L27" s="14">
        <f t="shared" si="4"/>
        <v>1</v>
      </c>
      <c r="M27" s="72">
        <f>IF($E27="",0,IF($E27&gt;$G27,3,IF($E27=G27,1,0)))</f>
        <v>3</v>
      </c>
      <c r="N27" s="72"/>
      <c r="O27" s="72"/>
      <c r="P27" s="72">
        <f>IF($G27="",0,IF($E27&gt;$G27,0,IF($E27=$G27,1,3)))</f>
        <v>0</v>
      </c>
      <c r="Q27" s="76">
        <f>E27</f>
        <v>3</v>
      </c>
      <c r="R27" s="76"/>
      <c r="S27" s="76"/>
      <c r="T27" s="76">
        <f>G27</f>
        <v>0</v>
      </c>
      <c r="U27" s="77">
        <f>G27</f>
        <v>0</v>
      </c>
      <c r="V27" s="77"/>
      <c r="W27" s="77"/>
      <c r="X27" s="77">
        <f>E27</f>
        <v>3</v>
      </c>
      <c r="Y27" s="7"/>
      <c r="AG27" s="79"/>
      <c r="AH27" s="106"/>
      <c r="AI27" s="106"/>
      <c r="AJ27" s="106"/>
      <c r="AK27" s="106"/>
      <c r="AL27" s="106"/>
      <c r="AM27" s="106"/>
      <c r="AN27" s="326">
        <f>SUM(AN23:AN26)</f>
        <v>11892</v>
      </c>
      <c r="AO27" s="327">
        <f>SUM(AO23:AO26)</f>
        <v>17991</v>
      </c>
      <c r="AP27" s="327">
        <f>SUM(AP23:AP26)</f>
        <v>14961</v>
      </c>
      <c r="AQ27" s="327">
        <f>SUM(AQ23:AQ26)</f>
        <v>27114</v>
      </c>
      <c r="AR27" s="328"/>
      <c r="AS27" s="28"/>
      <c r="AT27" s="28"/>
      <c r="AX27" s="7"/>
      <c r="AY27" s="7"/>
      <c r="AZ27" s="7"/>
      <c r="BA27" s="26"/>
      <c r="BB27" s="7"/>
      <c r="BC27" s="7"/>
      <c r="BD27" s="7"/>
      <c r="BE27" s="7"/>
      <c r="BF27" s="7"/>
      <c r="BG27" s="7"/>
      <c r="BH27" s="7"/>
      <c r="BI27" s="7"/>
      <c r="BJ27" s="36"/>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27"/>
      <c r="CK27" s="7"/>
      <c r="CL27" s="7"/>
      <c r="CM27" s="7"/>
      <c r="CN27" s="7"/>
      <c r="CO27" s="7"/>
    </row>
    <row r="28" spans="1:93" ht="18.75" customHeight="1" thickBot="1" x14ac:dyDescent="0.3">
      <c r="A28" s="7"/>
      <c r="B28" s="7"/>
      <c r="C28" s="45" t="str">
        <f>H23</f>
        <v>Slowakei</v>
      </c>
      <c r="D28" s="51"/>
      <c r="E28" s="63">
        <v>0</v>
      </c>
      <c r="F28" s="10" t="s">
        <v>12</v>
      </c>
      <c r="G28" s="63">
        <v>0</v>
      </c>
      <c r="H28" s="45" t="str">
        <f>C24</f>
        <v>England</v>
      </c>
      <c r="I28" s="51"/>
      <c r="J28" s="7"/>
      <c r="K28" s="141" t="str">
        <f>K27</f>
        <v>20.06. 21:00</v>
      </c>
      <c r="L28" s="14">
        <f t="shared" si="4"/>
        <v>0</v>
      </c>
      <c r="M28" s="72"/>
      <c r="N28" s="72">
        <f>IF($E28="",0,IF($E28&gt;$G28,3,IF($E28=$G28,1,0)))</f>
        <v>1</v>
      </c>
      <c r="O28" s="72">
        <f>IF($G28="",0,IF($E28&gt;$G28,0,IF($E28=$G28,1,3)))</f>
        <v>1</v>
      </c>
      <c r="P28" s="72"/>
      <c r="Q28" s="76"/>
      <c r="R28" s="76">
        <f>E28</f>
        <v>0</v>
      </c>
      <c r="S28" s="76">
        <f>G28</f>
        <v>0</v>
      </c>
      <c r="T28" s="76"/>
      <c r="U28" s="77"/>
      <c r="V28" s="77">
        <f>G28</f>
        <v>0</v>
      </c>
      <c r="W28" s="77">
        <f>E28</f>
        <v>0</v>
      </c>
      <c r="X28" s="77"/>
      <c r="Y28" s="7"/>
      <c r="Z28" s="79" t="s">
        <v>30</v>
      </c>
      <c r="AA28" s="79"/>
      <c r="AB28" s="79"/>
      <c r="AC28" s="79"/>
      <c r="AD28" s="79"/>
      <c r="AE28" s="79"/>
      <c r="AF28" s="79"/>
      <c r="AG28" s="79" t="b">
        <f>OR(AG23=AG24,AG23=AG25,AG23=AG26,AG24=AG25,AG24=AG26,AG25=AG26)</f>
        <v>0</v>
      </c>
      <c r="AH28" s="106"/>
      <c r="AI28" s="106"/>
      <c r="AJ28" s="106"/>
      <c r="AK28" s="106"/>
      <c r="AL28" s="106"/>
      <c r="AM28" s="106"/>
      <c r="AN28" s="79" t="s">
        <v>34</v>
      </c>
      <c r="AO28" s="79"/>
      <c r="AP28" s="79"/>
      <c r="AQ28" s="79"/>
      <c r="AR28" s="79" t="b">
        <f>OR(AR23=AR24,AR23=AR25,AR23=AR26,AR24=AR25,AR24=AR26,AR25=AR26)</f>
        <v>0</v>
      </c>
      <c r="AX28" s="7"/>
      <c r="AY28" s="7"/>
      <c r="AZ28" s="7"/>
      <c r="BA28" s="26"/>
      <c r="BB28" s="7"/>
      <c r="BC28" s="7"/>
      <c r="BD28" s="7"/>
      <c r="BE28" s="7"/>
      <c r="BF28" s="7"/>
      <c r="BG28" s="7"/>
      <c r="BH28" s="7"/>
      <c r="BI28" s="7"/>
      <c r="BJ28" s="36"/>
      <c r="BK28" s="419" t="s">
        <v>247</v>
      </c>
      <c r="BL28" s="417" t="str">
        <f>BB34</f>
        <v>Deutschland</v>
      </c>
      <c r="BM28" s="418"/>
      <c r="BN28" s="63">
        <v>3</v>
      </c>
      <c r="BO28" s="10"/>
      <c r="BP28" s="63"/>
      <c r="BQ28" s="7"/>
      <c r="BR28" s="7"/>
      <c r="BS28" s="7"/>
      <c r="BT28" s="7"/>
      <c r="BU28" s="7"/>
      <c r="BV28" s="7"/>
      <c r="BW28" s="7"/>
      <c r="BX28" s="7"/>
      <c r="BY28" s="7"/>
      <c r="BZ28" s="7"/>
      <c r="CA28" s="7"/>
      <c r="CB28" s="7"/>
      <c r="CC28" s="7"/>
      <c r="CD28" s="7"/>
      <c r="CE28" s="7"/>
      <c r="CF28" s="7"/>
      <c r="CG28" s="7"/>
      <c r="CH28" s="7"/>
      <c r="CI28" s="7"/>
      <c r="CJ28" s="27"/>
      <c r="CK28" s="7"/>
      <c r="CL28" s="7"/>
      <c r="CM28" s="7"/>
      <c r="CN28" s="7"/>
      <c r="CO28" s="7"/>
    </row>
    <row r="29" spans="1:93" ht="18.75" customHeight="1" thickBot="1" x14ac:dyDescent="0.3">
      <c r="A29" s="7"/>
      <c r="B29" s="7"/>
      <c r="C29" s="26" t="str">
        <f>IF(G28="","",IF(AR28=TRUE,"Achtung: Fehler in Tabelle!",""))</f>
        <v/>
      </c>
      <c r="D29" s="7"/>
      <c r="E29" s="8"/>
      <c r="F29" s="7"/>
      <c r="G29" s="8"/>
      <c r="H29" s="7"/>
      <c r="I29" s="7"/>
      <c r="J29" s="7"/>
      <c r="K29" s="50"/>
      <c r="L29" s="7"/>
      <c r="M29" s="9">
        <f t="shared" ref="M29:X29" si="12">SUM(M23:M28)</f>
        <v>6</v>
      </c>
      <c r="N29" s="9">
        <f t="shared" si="12"/>
        <v>4</v>
      </c>
      <c r="O29" s="9">
        <f t="shared" si="12"/>
        <v>5</v>
      </c>
      <c r="P29" s="9">
        <f t="shared" si="12"/>
        <v>1</v>
      </c>
      <c r="Q29" s="9">
        <f t="shared" si="12"/>
        <v>6</v>
      </c>
      <c r="R29" s="9">
        <f t="shared" si="12"/>
        <v>3</v>
      </c>
      <c r="S29" s="9">
        <f t="shared" si="12"/>
        <v>3</v>
      </c>
      <c r="T29" s="9">
        <f t="shared" si="12"/>
        <v>2</v>
      </c>
      <c r="U29" s="9">
        <f t="shared" si="12"/>
        <v>3</v>
      </c>
      <c r="V29" s="9">
        <f t="shared" si="12"/>
        <v>3</v>
      </c>
      <c r="W29" s="9">
        <f t="shared" si="12"/>
        <v>2</v>
      </c>
      <c r="X29" s="9">
        <f t="shared" si="12"/>
        <v>6</v>
      </c>
      <c r="Y29" s="7"/>
      <c r="Z29" s="7"/>
      <c r="AA29" s="7"/>
      <c r="AB29" s="7"/>
      <c r="AC29" s="7"/>
      <c r="AD29" s="7"/>
      <c r="AE29" s="7"/>
      <c r="AF29" s="7"/>
      <c r="AG29" s="338" t="s">
        <v>337</v>
      </c>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36"/>
      <c r="BK29" s="150" t="str">
        <f>"3"&amp;BD89</f>
        <v>3B</v>
      </c>
      <c r="BL29" s="158" t="str">
        <f>BB89</f>
        <v>Slowakei</v>
      </c>
      <c r="BM29" s="163"/>
      <c r="BN29" s="63">
        <v>0</v>
      </c>
      <c r="BO29" s="7"/>
      <c r="BP29" s="63"/>
      <c r="BQ29" s="7"/>
      <c r="BR29" s="7"/>
      <c r="BS29" s="7"/>
      <c r="BT29" s="7"/>
      <c r="BU29" s="7"/>
      <c r="BV29" s="7"/>
      <c r="BW29" s="7"/>
      <c r="BX29" s="7"/>
      <c r="BY29" s="7"/>
      <c r="BZ29" s="7"/>
      <c r="CA29" s="7"/>
      <c r="CB29" s="7"/>
      <c r="CC29" s="7"/>
      <c r="CD29" s="7"/>
      <c r="CE29" s="7"/>
      <c r="CF29" s="7"/>
      <c r="CG29" s="7"/>
      <c r="CH29" s="7"/>
      <c r="CI29" s="7"/>
      <c r="CJ29" s="27"/>
      <c r="CK29" s="7"/>
      <c r="CL29" s="7"/>
      <c r="CM29" s="7"/>
      <c r="CN29" s="7"/>
      <c r="CO29" s="7"/>
    </row>
    <row r="30" spans="1:93" ht="18.75" customHeight="1" thickBot="1" x14ac:dyDescent="0.3">
      <c r="A30" s="7"/>
      <c r="B30" s="7"/>
      <c r="C30" s="7"/>
      <c r="D30" s="7"/>
      <c r="E30" s="8"/>
      <c r="F30" s="7"/>
      <c r="G30" s="8"/>
      <c r="H30" s="7"/>
      <c r="I30" s="7"/>
      <c r="J30" s="7"/>
      <c r="K30" s="50"/>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36"/>
      <c r="BK30" s="143" t="s">
        <v>281</v>
      </c>
      <c r="BL30" s="7"/>
      <c r="BM30" s="7"/>
      <c r="BN30" s="7"/>
      <c r="BO30" s="7"/>
      <c r="BP30" s="7"/>
      <c r="BQ30" s="7"/>
      <c r="BR30" s="144" t="s">
        <v>297</v>
      </c>
      <c r="BS30" s="158" t="str">
        <f>IF(BN29="","",IF(BP28="",IF(BN28&gt;BN29,BL28,BL29),IF(BP28&gt;BP29,BL28,BL29)))</f>
        <v>Deutschland</v>
      </c>
      <c r="BT30" s="163"/>
      <c r="BU30" s="63">
        <v>1</v>
      </c>
      <c r="BV30" s="10"/>
      <c r="BW30" s="63">
        <v>6</v>
      </c>
      <c r="BX30" s="7"/>
      <c r="BY30" s="7"/>
      <c r="BZ30" s="7"/>
      <c r="CA30" s="7"/>
      <c r="CB30" s="7"/>
      <c r="CC30" s="7"/>
      <c r="CD30" s="7"/>
      <c r="CE30" s="7"/>
      <c r="CF30" s="7"/>
      <c r="CG30" s="7"/>
      <c r="CH30" s="7"/>
      <c r="CI30" s="7"/>
      <c r="CJ30" s="27"/>
      <c r="CK30" s="7"/>
      <c r="CL30" s="7"/>
      <c r="CM30" s="7"/>
      <c r="CN30" s="7"/>
      <c r="CO30" s="7"/>
    </row>
    <row r="31" spans="1:93" ht="18.75" customHeight="1" thickBot="1" x14ac:dyDescent="0.3">
      <c r="A31" s="7"/>
      <c r="B31" s="7"/>
      <c r="C31" s="7"/>
      <c r="D31" s="7"/>
      <c r="E31" s="8"/>
      <c r="F31" s="7"/>
      <c r="G31" s="8"/>
      <c r="H31" s="7"/>
      <c r="I31" s="7"/>
      <c r="J31" s="7"/>
      <c r="K31" s="50"/>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36"/>
      <c r="BK31" s="7"/>
      <c r="BL31" s="7"/>
      <c r="BM31" s="7"/>
      <c r="BN31" s="7"/>
      <c r="BO31" s="7"/>
      <c r="BP31" s="7"/>
      <c r="BQ31" s="7"/>
      <c r="BR31" s="144">
        <v>47</v>
      </c>
      <c r="BS31" s="158" t="str">
        <f>IF(BN33="","",IF(BP32="",IF(BN32&gt;BN33,BL32,BL33),IF(BP32&gt;BP33,BL32,BL33)))</f>
        <v>Italien</v>
      </c>
      <c r="BT31" s="163"/>
      <c r="BU31" s="63">
        <v>1</v>
      </c>
      <c r="BV31" s="7"/>
      <c r="BW31" s="63">
        <v>5</v>
      </c>
      <c r="BX31" s="7"/>
      <c r="BY31" s="7"/>
      <c r="BZ31" s="7"/>
      <c r="CA31" s="7"/>
      <c r="CB31" s="7"/>
      <c r="CC31" s="7"/>
      <c r="CD31" s="7"/>
      <c r="CE31" s="7"/>
      <c r="CF31" s="7"/>
      <c r="CG31" s="7"/>
      <c r="CH31" s="7"/>
      <c r="CI31" s="7"/>
      <c r="CJ31" s="27"/>
      <c r="CK31" s="7"/>
      <c r="CL31" s="7"/>
      <c r="CM31" s="7"/>
      <c r="CN31" s="7"/>
      <c r="CO31" s="7"/>
    </row>
    <row r="32" spans="1:93" ht="18.75" customHeight="1" thickBot="1" x14ac:dyDescent="0.3">
      <c r="A32" s="7"/>
      <c r="B32" s="7"/>
      <c r="C32" s="27" t="s">
        <v>62</v>
      </c>
      <c r="D32" s="7"/>
      <c r="E32" s="8"/>
      <c r="F32" s="7"/>
      <c r="G32" s="8"/>
      <c r="H32" s="7"/>
      <c r="I32" s="7"/>
      <c r="J32" s="7"/>
      <c r="K32" s="50"/>
      <c r="L32" s="7"/>
      <c r="M32" s="7" t="s">
        <v>4</v>
      </c>
      <c r="N32" s="7"/>
      <c r="O32" s="7"/>
      <c r="P32" s="7"/>
      <c r="Q32" s="7" t="s">
        <v>6</v>
      </c>
      <c r="R32" s="7"/>
      <c r="S32" s="7"/>
      <c r="T32" s="7"/>
      <c r="U32" s="7" t="s">
        <v>7</v>
      </c>
      <c r="V32" s="7"/>
      <c r="W32" s="7"/>
      <c r="X32" s="7"/>
      <c r="Y32" s="7"/>
      <c r="Z32" s="7" t="s">
        <v>4</v>
      </c>
      <c r="AA32" s="7" t="s">
        <v>5</v>
      </c>
      <c r="AB32" s="7"/>
      <c r="AC32" s="7"/>
      <c r="AD32" s="14" t="s">
        <v>9</v>
      </c>
      <c r="AE32" s="7"/>
      <c r="AF32" s="7"/>
      <c r="AG32" s="7"/>
      <c r="AH32" s="29" t="s">
        <v>32</v>
      </c>
      <c r="AI32" s="7"/>
      <c r="AJ32" s="7"/>
      <c r="AK32" s="7"/>
      <c r="AL32" s="7"/>
      <c r="AM32" s="7"/>
      <c r="AN32" s="14" t="s">
        <v>35</v>
      </c>
      <c r="AO32" s="7"/>
      <c r="AP32" s="7"/>
      <c r="AQ32" s="7"/>
      <c r="AR32" s="7"/>
      <c r="AS32" s="29" t="s">
        <v>33</v>
      </c>
      <c r="AT32" s="7"/>
      <c r="AU32" s="7"/>
      <c r="AV32" s="7"/>
      <c r="AW32" s="7"/>
      <c r="AX32" s="7"/>
      <c r="AY32" s="7"/>
      <c r="AZ32" s="7"/>
      <c r="BA32" s="7"/>
      <c r="BB32" s="31" t="s">
        <v>10</v>
      </c>
      <c r="BC32" s="7"/>
      <c r="BD32" s="9" t="s">
        <v>4</v>
      </c>
      <c r="BE32" s="7"/>
      <c r="BF32" s="11" t="s">
        <v>5</v>
      </c>
      <c r="BG32" s="7"/>
      <c r="BH32" s="7"/>
      <c r="BI32" s="7"/>
      <c r="BJ32" s="36"/>
      <c r="BK32" s="153" t="s">
        <v>248</v>
      </c>
      <c r="BL32" s="417" t="str">
        <f>BB56</f>
        <v>Italien</v>
      </c>
      <c r="BM32" s="418"/>
      <c r="BN32" s="63">
        <v>2</v>
      </c>
      <c r="BO32" s="10"/>
      <c r="BP32" s="63"/>
      <c r="BQ32" s="7"/>
      <c r="BR32" s="143" t="s">
        <v>288</v>
      </c>
      <c r="BS32" s="7"/>
      <c r="BT32" s="7"/>
      <c r="BU32" s="7"/>
      <c r="BV32" s="7"/>
      <c r="BW32" s="7"/>
      <c r="BX32" s="7"/>
      <c r="BY32" s="7"/>
      <c r="BZ32" s="7"/>
      <c r="CA32" s="7"/>
      <c r="CB32" s="7"/>
      <c r="CC32" s="7"/>
      <c r="CD32" s="7"/>
      <c r="CE32" s="7"/>
      <c r="CF32" s="7"/>
      <c r="CG32" s="7"/>
      <c r="CH32" s="7"/>
      <c r="CI32" s="7"/>
      <c r="CJ32" s="27"/>
      <c r="CK32" s="7"/>
      <c r="CL32" s="7"/>
      <c r="CM32" s="7"/>
      <c r="CN32" s="7"/>
      <c r="CO32" s="7"/>
    </row>
    <row r="33" spans="1:93" ht="18.75" customHeight="1" thickBot="1" x14ac:dyDescent="0.3">
      <c r="A33" s="7"/>
      <c r="B33" s="7"/>
      <c r="C33" s="7"/>
      <c r="D33" s="7"/>
      <c r="E33" s="8"/>
      <c r="F33" s="7"/>
      <c r="G33" s="8"/>
      <c r="H33" s="7"/>
      <c r="I33" s="7"/>
      <c r="J33" s="7"/>
      <c r="K33" s="50"/>
      <c r="L33" s="7"/>
      <c r="M33" s="7" t="s">
        <v>0</v>
      </c>
      <c r="N33" s="7" t="s">
        <v>1</v>
      </c>
      <c r="O33" s="7" t="s">
        <v>2</v>
      </c>
      <c r="P33" s="7" t="s">
        <v>3</v>
      </c>
      <c r="Q33" s="7" t="s">
        <v>0</v>
      </c>
      <c r="R33" s="7" t="s">
        <v>1</v>
      </c>
      <c r="S33" s="7" t="s">
        <v>2</v>
      </c>
      <c r="T33" s="7" t="s">
        <v>3</v>
      </c>
      <c r="U33" s="7" t="s">
        <v>0</v>
      </c>
      <c r="V33" s="7" t="s">
        <v>1</v>
      </c>
      <c r="W33" s="7" t="s">
        <v>2</v>
      </c>
      <c r="X33" s="7" t="s">
        <v>3</v>
      </c>
      <c r="Y33" s="7"/>
      <c r="Z33" s="7" t="s">
        <v>8</v>
      </c>
      <c r="AA33" s="7"/>
      <c r="AB33" s="7"/>
      <c r="AC33" s="7"/>
      <c r="AD33" s="14"/>
      <c r="AE33" s="7"/>
      <c r="AF33" s="7"/>
      <c r="AG33" s="7"/>
      <c r="AH33" s="29" t="s">
        <v>31</v>
      </c>
      <c r="AI33" s="7"/>
      <c r="AJ33" s="7"/>
      <c r="AK33" s="7"/>
      <c r="AL33" s="7"/>
      <c r="AM33" s="7"/>
      <c r="AN33" s="7" t="str">
        <f>AI34</f>
        <v>Polen</v>
      </c>
      <c r="AO33" s="7" t="str">
        <f>AI35</f>
        <v>Nordirland</v>
      </c>
      <c r="AP33" s="7" t="str">
        <f>AI36</f>
        <v>Deutschland</v>
      </c>
      <c r="AQ33" s="7" t="str">
        <f>AI37</f>
        <v>Ukraine</v>
      </c>
      <c r="AR33" s="7"/>
      <c r="AS33" s="29" t="s">
        <v>31</v>
      </c>
      <c r="AT33" s="7"/>
      <c r="AU33" s="7"/>
      <c r="AV33" s="7"/>
      <c r="AW33" s="7"/>
      <c r="AX33" s="7"/>
      <c r="AY33" s="7"/>
      <c r="AZ33" s="7"/>
      <c r="BA33" s="7"/>
      <c r="BB33" s="7"/>
      <c r="BC33" s="7"/>
      <c r="BD33" s="7"/>
      <c r="BE33" s="7"/>
      <c r="BF33" s="7"/>
      <c r="BG33" s="7"/>
      <c r="BH33" s="7"/>
      <c r="BI33" s="7"/>
      <c r="BJ33" s="36"/>
      <c r="BK33" s="176" t="s">
        <v>249</v>
      </c>
      <c r="BL33" s="417" t="str">
        <f>BB46</f>
        <v>Spanien</v>
      </c>
      <c r="BM33" s="418"/>
      <c r="BN33" s="63">
        <v>0</v>
      </c>
      <c r="BO33" s="7"/>
      <c r="BP33" s="63"/>
      <c r="BQ33" s="7"/>
      <c r="BR33" s="7"/>
      <c r="BS33" s="7"/>
      <c r="BT33" s="7"/>
      <c r="BU33" s="7"/>
      <c r="BV33" s="7"/>
      <c r="BW33" s="7"/>
      <c r="BX33" s="7"/>
      <c r="BY33" s="7"/>
      <c r="BZ33" s="7"/>
      <c r="CA33" s="7"/>
      <c r="CB33" s="7"/>
      <c r="CC33" s="7"/>
      <c r="CD33" s="7"/>
      <c r="CE33" s="7"/>
      <c r="CF33" s="7"/>
      <c r="CG33" s="7"/>
      <c r="CH33" s="7"/>
      <c r="CI33" s="7"/>
      <c r="CJ33" s="27"/>
      <c r="CK33" s="7"/>
      <c r="CL33" s="7"/>
      <c r="CM33" s="7"/>
      <c r="CN33" s="7"/>
      <c r="CO33" s="7"/>
    </row>
    <row r="34" spans="1:93" ht="18.75" customHeight="1" thickBot="1" x14ac:dyDescent="0.3">
      <c r="A34" s="7"/>
      <c r="B34" s="7"/>
      <c r="C34" s="18" t="s">
        <v>205</v>
      </c>
      <c r="D34" s="33"/>
      <c r="E34" s="63">
        <v>1</v>
      </c>
      <c r="F34" s="10" t="s">
        <v>12</v>
      </c>
      <c r="G34" s="63">
        <v>0</v>
      </c>
      <c r="H34" s="18" t="s">
        <v>206</v>
      </c>
      <c r="I34" s="33"/>
      <c r="J34" s="7"/>
      <c r="K34" s="140" t="s">
        <v>208</v>
      </c>
      <c r="L34" s="14">
        <f t="shared" ref="L34:L39" si="13">IF(E34-G34&gt;0,1,IF(G34=E34,0,-1))</f>
        <v>1</v>
      </c>
      <c r="M34" s="72">
        <f>IF($E34="",0,IF($E34&gt;$G34,3,IF($E34=G34,1,0)))</f>
        <v>3</v>
      </c>
      <c r="N34" s="72">
        <f>IF($G34="",0,IF($E34&gt;$G34,0,IF($E34=G34,1,3)))</f>
        <v>0</v>
      </c>
      <c r="O34" s="73"/>
      <c r="P34" s="73"/>
      <c r="Q34" s="76">
        <f>E34</f>
        <v>1</v>
      </c>
      <c r="R34" s="76">
        <f>G34</f>
        <v>0</v>
      </c>
      <c r="S34" s="76"/>
      <c r="T34" s="76"/>
      <c r="U34" s="77">
        <f>G34</f>
        <v>0</v>
      </c>
      <c r="V34" s="77">
        <f>E34</f>
        <v>1</v>
      </c>
      <c r="W34" s="77"/>
      <c r="X34" s="77"/>
      <c r="Y34" s="7"/>
      <c r="Z34" s="74">
        <f>M40</f>
        <v>7</v>
      </c>
      <c r="AA34" s="75">
        <f>Q40</f>
        <v>2</v>
      </c>
      <c r="AB34" s="78">
        <f>U40</f>
        <v>0</v>
      </c>
      <c r="AC34" s="100">
        <f>AA34-AB34</f>
        <v>2</v>
      </c>
      <c r="AD34" s="25">
        <f>IF(Z34&gt;Z35,-1,0)</f>
        <v>-1</v>
      </c>
      <c r="AE34" s="25">
        <f>IF(Z34&gt;Z36,-1,0)</f>
        <v>0</v>
      </c>
      <c r="AF34" s="25">
        <f>IF(Z34&gt;Z37,-1,0)</f>
        <v>-1</v>
      </c>
      <c r="AG34" s="322">
        <f>10000-(AJ34*1000+AM34*10+AK34)</f>
        <v>2978</v>
      </c>
      <c r="AH34" s="24">
        <f>RANK(AG34,AG34:AG37,1)</f>
        <v>2</v>
      </c>
      <c r="AI34" t="str">
        <f>C34</f>
        <v>Polen</v>
      </c>
      <c r="AJ34">
        <f t="shared" ref="AJ34:AJ37" si="14">Z34</f>
        <v>7</v>
      </c>
      <c r="AK34">
        <f t="shared" ref="AK34:AK37" si="15">AA34</f>
        <v>2</v>
      </c>
      <c r="AL34">
        <f t="shared" ref="AL34:AL37" si="16">AB34</f>
        <v>0</v>
      </c>
      <c r="AM34">
        <f>AK34-AL34</f>
        <v>2</v>
      </c>
      <c r="AN34" s="323"/>
      <c r="AO34" s="322">
        <f>IF(Z35&lt;&gt;Z34,AG35,IF(G34&gt;E34,AG35-2000,AG35))</f>
        <v>6998</v>
      </c>
      <c r="AP34" s="322">
        <f>IF(Z36&lt;&gt;Z34,AG36,IF(G36&gt;E36,AG36-2000,AG36))</f>
        <v>2967</v>
      </c>
      <c r="AQ34" s="322">
        <f>IF(Z37&lt;&gt;Z34,AG37,IF(G38&gt;E38,AG37-2000,AG37))</f>
        <v>10050</v>
      </c>
      <c r="AR34" s="324">
        <f>AN38</f>
        <v>8934</v>
      </c>
      <c r="AS34" s="24">
        <f>RANK(AR34,AR34:AR37,1)</f>
        <v>2</v>
      </c>
      <c r="AT34" t="str">
        <f t="shared" ref="AT34:AT37" si="17">AI34</f>
        <v>Polen</v>
      </c>
      <c r="AU34">
        <f t="shared" ref="AU34:AU37" si="18">AJ34</f>
        <v>7</v>
      </c>
      <c r="AV34">
        <f t="shared" ref="AV34:AV37" si="19">AK34</f>
        <v>2</v>
      </c>
      <c r="AW34">
        <f t="shared" ref="AW34:AW37" si="20">AL34</f>
        <v>0</v>
      </c>
      <c r="AX34" s="7"/>
      <c r="AY34" s="7"/>
      <c r="AZ34" s="7"/>
      <c r="BA34" s="17">
        <v>1</v>
      </c>
      <c r="BB34" s="18" t="str">
        <f>VLOOKUP(1,AS34:AT37,2,FALSE)</f>
        <v>Deutschland</v>
      </c>
      <c r="BC34" s="16"/>
      <c r="BD34" s="19">
        <f>VLOOKUP(1,AS34:AW37,3,FALSE)</f>
        <v>7</v>
      </c>
      <c r="BE34" s="20">
        <f>VLOOKUP(1,AS34:AW37,4,FALSE)</f>
        <v>3</v>
      </c>
      <c r="BF34" s="10" t="s">
        <v>12</v>
      </c>
      <c r="BG34" s="20">
        <f>VLOOKUP(1,AS34:AW37,5,FALSE)</f>
        <v>0</v>
      </c>
      <c r="BH34" s="21" t="s">
        <v>22</v>
      </c>
      <c r="BI34" s="7"/>
      <c r="BJ34" s="36"/>
      <c r="BK34" s="143" t="s">
        <v>282</v>
      </c>
      <c r="BL34" s="7"/>
      <c r="BM34" s="7"/>
      <c r="BN34" s="7"/>
      <c r="BO34" s="7"/>
      <c r="BP34" s="7"/>
      <c r="BQ34" s="7"/>
      <c r="BR34" s="7"/>
      <c r="BS34" s="7"/>
      <c r="BT34" s="7"/>
      <c r="BU34" s="7"/>
      <c r="BV34" s="7"/>
      <c r="BW34" s="144" t="s">
        <v>297</v>
      </c>
      <c r="BX34" s="158" t="str">
        <f>IF(BU31="","",IF(BW30="",IF(BU30&gt;BU31,BS30,BS31),IF(BW30&gt;BW31,BS30,BS31)))</f>
        <v>Deutschland</v>
      </c>
      <c r="BY34" s="163"/>
      <c r="BZ34" s="63">
        <v>0</v>
      </c>
      <c r="CA34" s="7"/>
      <c r="CB34" s="63"/>
      <c r="CC34" s="7"/>
      <c r="CD34" s="7"/>
      <c r="CE34" s="7"/>
      <c r="CF34" s="7"/>
      <c r="CG34" s="7"/>
      <c r="CH34" s="7"/>
      <c r="CI34" s="7"/>
      <c r="CJ34" s="27"/>
      <c r="CK34" s="7"/>
      <c r="CL34" s="7"/>
      <c r="CM34" s="7"/>
      <c r="CN34" s="7"/>
      <c r="CO34" s="7"/>
    </row>
    <row r="35" spans="1:93" ht="18.75" customHeight="1" thickBot="1" x14ac:dyDescent="0.3">
      <c r="A35" s="7"/>
      <c r="B35" s="7"/>
      <c r="C35" s="13" t="s">
        <v>11</v>
      </c>
      <c r="D35" s="34"/>
      <c r="E35" s="63">
        <v>2</v>
      </c>
      <c r="F35" s="10" t="s">
        <v>12</v>
      </c>
      <c r="G35" s="63">
        <v>0</v>
      </c>
      <c r="H35" s="13" t="s">
        <v>207</v>
      </c>
      <c r="I35" s="34"/>
      <c r="J35" s="7"/>
      <c r="K35" s="141" t="s">
        <v>209</v>
      </c>
      <c r="L35" s="14">
        <f t="shared" si="13"/>
        <v>1</v>
      </c>
      <c r="M35" s="72"/>
      <c r="N35" s="72"/>
      <c r="O35" s="72">
        <f>IF($E35="",0,IF($E35&gt;$G35,3,IF($E35=$G35,1,0)))</f>
        <v>3</v>
      </c>
      <c r="P35" s="72">
        <f>IF($G35="",0,IF($E35&gt;$G35,0,IF($E35=$G35,1,3)))</f>
        <v>0</v>
      </c>
      <c r="Q35" s="76"/>
      <c r="R35" s="76"/>
      <c r="S35" s="76">
        <f>E35</f>
        <v>2</v>
      </c>
      <c r="T35" s="76">
        <f>G35</f>
        <v>0</v>
      </c>
      <c r="U35" s="77"/>
      <c r="V35" s="77"/>
      <c r="W35" s="77">
        <f>G35</f>
        <v>0</v>
      </c>
      <c r="X35" s="77">
        <f>E35</f>
        <v>2</v>
      </c>
      <c r="Y35" s="7"/>
      <c r="Z35" s="74">
        <f>N40</f>
        <v>3</v>
      </c>
      <c r="AA35" s="75">
        <f>R40</f>
        <v>2</v>
      </c>
      <c r="AB35" s="78">
        <f>V40</f>
        <v>2</v>
      </c>
      <c r="AC35" s="100">
        <f>AA35-AB35</f>
        <v>0</v>
      </c>
      <c r="AD35" s="25">
        <f>IF(Z35&gt;Z34,-1,0)</f>
        <v>0</v>
      </c>
      <c r="AE35" s="25">
        <f>IF(Z35&gt;Z36,-1,0)</f>
        <v>0</v>
      </c>
      <c r="AF35" s="25">
        <f>IF(Z35&gt;Z37,-1,0)</f>
        <v>-1</v>
      </c>
      <c r="AG35" s="322">
        <f>10000-(AJ35*1000+AM35*10+AK35)</f>
        <v>6998</v>
      </c>
      <c r="AH35" s="24">
        <f>RANK(AG35,AG34:AG37,1)</f>
        <v>3</v>
      </c>
      <c r="AI35" t="str">
        <f>H34</f>
        <v>Nordirland</v>
      </c>
      <c r="AJ35">
        <f t="shared" si="14"/>
        <v>3</v>
      </c>
      <c r="AK35">
        <f t="shared" si="15"/>
        <v>2</v>
      </c>
      <c r="AL35">
        <f t="shared" si="16"/>
        <v>2</v>
      </c>
      <c r="AM35">
        <f>AK35-AL35</f>
        <v>0</v>
      </c>
      <c r="AN35" s="322">
        <f>IF(Z34&lt;&gt;Z35,AG34,IF(E34&gt;G34,AG34-2000,AG34))</f>
        <v>2978</v>
      </c>
      <c r="AO35" s="323"/>
      <c r="AP35" s="322">
        <f>IF(Z35&lt;&gt;Z36,AG36,IF(G39&gt;E39,AG36-2000,AG36))</f>
        <v>2967</v>
      </c>
      <c r="AQ35" s="322">
        <f>IF(Z37&lt;&gt;Z35,AG37,IF(G37&gt;E37,AG37-2000,AG37))</f>
        <v>10050</v>
      </c>
      <c r="AR35" s="325">
        <f>AO38</f>
        <v>20994</v>
      </c>
      <c r="AS35" s="24">
        <f>RANK(AR35,AR34:AR37,1)</f>
        <v>3</v>
      </c>
      <c r="AT35" t="str">
        <f t="shared" si="17"/>
        <v>Nordirland</v>
      </c>
      <c r="AU35">
        <f t="shared" si="18"/>
        <v>3</v>
      </c>
      <c r="AV35">
        <f t="shared" si="19"/>
        <v>2</v>
      </c>
      <c r="AW35">
        <f t="shared" si="20"/>
        <v>2</v>
      </c>
      <c r="AX35" s="7"/>
      <c r="AY35" s="7"/>
      <c r="AZ35" s="7"/>
      <c r="BA35" s="17">
        <v>2</v>
      </c>
      <c r="BB35" s="18" t="str">
        <f>VLOOKUP(2,AS34:AT37,2,FALSE)</f>
        <v>Polen</v>
      </c>
      <c r="BC35" s="16"/>
      <c r="BD35" s="19">
        <f>VLOOKUP(2,AS34:AW37,3,FALSE)</f>
        <v>7</v>
      </c>
      <c r="BE35" s="20">
        <f>VLOOKUP(2,AS34:AW37,4,FALSE)</f>
        <v>2</v>
      </c>
      <c r="BF35" s="10" t="s">
        <v>12</v>
      </c>
      <c r="BG35" s="20">
        <f>VLOOKUP(2,AS34:AW37,5,FALSE)</f>
        <v>0</v>
      </c>
      <c r="BH35" s="21" t="s">
        <v>23</v>
      </c>
      <c r="BI35" s="7"/>
      <c r="BJ35" s="36"/>
      <c r="BK35" s="7"/>
      <c r="BL35" s="7"/>
      <c r="BM35" s="7"/>
      <c r="BN35" s="7"/>
      <c r="BO35" s="7"/>
      <c r="BP35" s="7"/>
      <c r="BQ35" s="7"/>
      <c r="BR35" s="7"/>
      <c r="BS35" s="7"/>
      <c r="BT35" s="7"/>
      <c r="BU35" s="7"/>
      <c r="BV35" s="7"/>
      <c r="BW35" s="144">
        <v>50</v>
      </c>
      <c r="BX35" s="158" t="str">
        <f>IF(BU39="","",IF(BW38="",IF(BU38&gt;BU39,BS38,BS39),IF(BW38&gt;BW39,BS38,BS39)))</f>
        <v>Frankreich</v>
      </c>
      <c r="BY35" s="163"/>
      <c r="BZ35" s="63">
        <v>2</v>
      </c>
      <c r="CA35" s="7"/>
      <c r="CB35" s="63"/>
      <c r="CC35" s="7"/>
      <c r="CD35" s="7"/>
      <c r="CE35" s="7"/>
      <c r="CF35" s="7"/>
      <c r="CG35" s="7"/>
      <c r="CH35" s="7"/>
      <c r="CI35" s="7"/>
      <c r="CJ35" s="27"/>
      <c r="CK35" s="7"/>
      <c r="CL35" s="7"/>
      <c r="CM35" s="7"/>
      <c r="CN35" s="7"/>
      <c r="CO35" s="7"/>
    </row>
    <row r="36" spans="1:93" ht="18.75" customHeight="1" thickBot="1" x14ac:dyDescent="0.3">
      <c r="A36" s="7"/>
      <c r="B36" s="7"/>
      <c r="C36" s="18" t="str">
        <f>C34</f>
        <v>Polen</v>
      </c>
      <c r="D36" s="33"/>
      <c r="E36" s="63">
        <v>0</v>
      </c>
      <c r="F36" s="10" t="s">
        <v>12</v>
      </c>
      <c r="G36" s="63">
        <v>0</v>
      </c>
      <c r="H36" s="18" t="str">
        <f>C35</f>
        <v>Deutschland</v>
      </c>
      <c r="I36" s="33"/>
      <c r="J36" s="7"/>
      <c r="K36" s="141" t="s">
        <v>210</v>
      </c>
      <c r="L36" s="14">
        <f t="shared" si="13"/>
        <v>0</v>
      </c>
      <c r="M36" s="72">
        <f>IF($E36="",0,IF($E36&gt;$G36,3,IF($E36=G36,1,0)))</f>
        <v>1</v>
      </c>
      <c r="N36" s="72"/>
      <c r="O36" s="72">
        <f>IF($G36="",0,IF($E36&gt;$G36,0,IF($E36=$G36,1,3)))</f>
        <v>1</v>
      </c>
      <c r="P36" s="72"/>
      <c r="Q36" s="76">
        <f>E36</f>
        <v>0</v>
      </c>
      <c r="R36" s="76"/>
      <c r="S36" s="76">
        <f>G36</f>
        <v>0</v>
      </c>
      <c r="T36" s="76"/>
      <c r="U36" s="77">
        <f>G36</f>
        <v>0</v>
      </c>
      <c r="V36" s="77"/>
      <c r="W36" s="77">
        <f>E36</f>
        <v>0</v>
      </c>
      <c r="X36" s="77"/>
      <c r="Y36" s="7"/>
      <c r="Z36" s="74">
        <f>O40</f>
        <v>7</v>
      </c>
      <c r="AA36" s="75">
        <f>S40</f>
        <v>3</v>
      </c>
      <c r="AB36" s="78">
        <f>W40</f>
        <v>0</v>
      </c>
      <c r="AC36" s="100">
        <f>AA36-AB36</f>
        <v>3</v>
      </c>
      <c r="AD36" s="25">
        <f>IF(Z36&gt;Z34,-1,0)</f>
        <v>0</v>
      </c>
      <c r="AE36" s="25">
        <f>IF(Z36&gt;Z35,-1,0)</f>
        <v>-1</v>
      </c>
      <c r="AF36" s="25">
        <f>IF(Z36&gt;Z37,-1,0)</f>
        <v>-1</v>
      </c>
      <c r="AG36" s="322">
        <f>10000-(AJ36*1000+AM36*10+AK36)</f>
        <v>2967</v>
      </c>
      <c r="AH36" s="24">
        <f>RANK(AG36,AG34:AG37,1)</f>
        <v>1</v>
      </c>
      <c r="AI36" t="str">
        <f>C35</f>
        <v>Deutschland</v>
      </c>
      <c r="AJ36">
        <f t="shared" si="14"/>
        <v>7</v>
      </c>
      <c r="AK36">
        <f t="shared" si="15"/>
        <v>3</v>
      </c>
      <c r="AL36">
        <f t="shared" si="16"/>
        <v>0</v>
      </c>
      <c r="AM36">
        <f>AK36-AL36</f>
        <v>3</v>
      </c>
      <c r="AN36" s="322">
        <f>IF(Z34&lt;&gt;Z36,AG34,IF(E36&gt;G36,AG34-2000,AG34))</f>
        <v>2978</v>
      </c>
      <c r="AO36" s="322">
        <f>IF(Z35&lt;&gt;Z36,AG35,IF(E39&gt;G39,AG35-2000,AG35))</f>
        <v>6998</v>
      </c>
      <c r="AP36" s="323"/>
      <c r="AQ36" s="322">
        <f>IF(Z37&lt;&gt;Z36,AG37,IF(G35&gt;E35,AG37-2000,AG37))</f>
        <v>10050</v>
      </c>
      <c r="AR36" s="325">
        <f>AP38</f>
        <v>8901</v>
      </c>
      <c r="AS36" s="24">
        <f>RANK(AR36,AR34:AR37,1)</f>
        <v>1</v>
      </c>
      <c r="AT36" t="str">
        <f t="shared" si="17"/>
        <v>Deutschland</v>
      </c>
      <c r="AU36">
        <f t="shared" si="18"/>
        <v>7</v>
      </c>
      <c r="AV36">
        <f t="shared" si="19"/>
        <v>3</v>
      </c>
      <c r="AW36">
        <f t="shared" si="20"/>
        <v>0</v>
      </c>
      <c r="AX36" s="7"/>
      <c r="AY36" s="7"/>
      <c r="AZ36" s="7"/>
      <c r="BA36" s="162">
        <v>3</v>
      </c>
      <c r="BB36" s="175" t="str">
        <f>VLOOKUP(3,AS34:AT37,2,FALSE)</f>
        <v>Nordirland</v>
      </c>
      <c r="BC36" s="163"/>
      <c r="BD36" s="145">
        <f>VLOOKUP(3,AS34:AW37,3,FALSE)</f>
        <v>3</v>
      </c>
      <c r="BE36" s="145">
        <f>VLOOKUP(3,AS34:AW37,4,FALSE)</f>
        <v>2</v>
      </c>
      <c r="BF36" s="10" t="s">
        <v>12</v>
      </c>
      <c r="BG36" s="145">
        <f>VLOOKUP(3,AS34:AW37,5,FALSE)</f>
        <v>2</v>
      </c>
      <c r="BH36" s="7"/>
      <c r="BI36" s="7"/>
      <c r="BJ36" s="36"/>
      <c r="BK36" s="146" t="s">
        <v>250</v>
      </c>
      <c r="BL36" s="417" t="str">
        <f>BB12</f>
        <v>Frankreich</v>
      </c>
      <c r="BM36" s="418"/>
      <c r="BN36" s="63">
        <v>2</v>
      </c>
      <c r="BO36" s="10"/>
      <c r="BP36" s="63"/>
      <c r="BQ36" s="7"/>
      <c r="BR36" s="7"/>
      <c r="BS36" s="7"/>
      <c r="BT36" s="7"/>
      <c r="BU36" s="7"/>
      <c r="BV36" s="7"/>
      <c r="BW36" s="143" t="s">
        <v>291</v>
      </c>
      <c r="BX36" s="7"/>
      <c r="BY36" s="7"/>
      <c r="BZ36" s="7"/>
      <c r="CA36" s="7"/>
      <c r="CB36" s="7"/>
      <c r="CC36" s="7"/>
      <c r="CD36" s="7"/>
      <c r="CE36" s="7"/>
      <c r="CF36" s="7"/>
      <c r="CG36" s="7"/>
      <c r="CH36" s="7"/>
      <c r="CI36" s="7"/>
      <c r="CJ36" s="27"/>
      <c r="CK36" s="7"/>
      <c r="CL36" s="7"/>
      <c r="CM36" s="7"/>
      <c r="CN36" s="7"/>
      <c r="CO36" s="7"/>
    </row>
    <row r="37" spans="1:93" ht="18.75" customHeight="1" thickBot="1" x14ac:dyDescent="0.3">
      <c r="A37" s="7"/>
      <c r="B37" s="7"/>
      <c r="C37" s="13" t="str">
        <f>H34</f>
        <v>Nordirland</v>
      </c>
      <c r="D37" s="34"/>
      <c r="E37" s="63">
        <v>2</v>
      </c>
      <c r="F37" s="10" t="s">
        <v>12</v>
      </c>
      <c r="G37" s="63">
        <v>0</v>
      </c>
      <c r="H37" s="13" t="str">
        <f>H35</f>
        <v>Ukraine</v>
      </c>
      <c r="I37" s="34"/>
      <c r="J37" s="7"/>
      <c r="K37" s="142" t="s">
        <v>211</v>
      </c>
      <c r="L37" s="14">
        <f t="shared" si="13"/>
        <v>1</v>
      </c>
      <c r="M37" s="72"/>
      <c r="N37" s="72">
        <f>IF($E37="",0,IF($E37&gt;$G37,3,IF($E37=$G37,1,0)))</f>
        <v>3</v>
      </c>
      <c r="O37" s="72"/>
      <c r="P37" s="72">
        <f>IF($G37="",0,IF($E37&gt;$G37,0,IF($E37=$G37,1,3)))</f>
        <v>0</v>
      </c>
      <c r="Q37" s="76"/>
      <c r="R37" s="76">
        <f>E37</f>
        <v>2</v>
      </c>
      <c r="S37" s="76"/>
      <c r="T37" s="76">
        <f>G37</f>
        <v>0</v>
      </c>
      <c r="U37" s="77"/>
      <c r="V37" s="77">
        <f>G37</f>
        <v>0</v>
      </c>
      <c r="W37" s="77"/>
      <c r="X37" s="77">
        <f>E37</f>
        <v>2</v>
      </c>
      <c r="Y37" s="7"/>
      <c r="Z37" s="74">
        <f>P40</f>
        <v>0</v>
      </c>
      <c r="AA37" s="75">
        <f>T40</f>
        <v>0</v>
      </c>
      <c r="AB37" s="78">
        <f>X40</f>
        <v>5</v>
      </c>
      <c r="AC37" s="100">
        <f>AA37-AB37</f>
        <v>-5</v>
      </c>
      <c r="AD37" s="25">
        <f>IF(Z37&gt;Z34,-1,0)</f>
        <v>0</v>
      </c>
      <c r="AE37" s="25">
        <f>IF(Z37&gt;Z35,-1,0)</f>
        <v>0</v>
      </c>
      <c r="AF37" s="25">
        <f>IF(Z37&gt;Z36,-1,0)</f>
        <v>0</v>
      </c>
      <c r="AG37" s="322">
        <f>10000-(AJ37*1000+AM37*10+AK37)</f>
        <v>10050</v>
      </c>
      <c r="AH37" s="24">
        <f>RANK(AG37,AG34:AG37,1)</f>
        <v>4</v>
      </c>
      <c r="AI37" t="str">
        <f>H35</f>
        <v>Ukraine</v>
      </c>
      <c r="AJ37">
        <f t="shared" si="14"/>
        <v>0</v>
      </c>
      <c r="AK37">
        <f t="shared" si="15"/>
        <v>0</v>
      </c>
      <c r="AL37">
        <f t="shared" si="16"/>
        <v>5</v>
      </c>
      <c r="AM37">
        <f>AK37-AL37</f>
        <v>-5</v>
      </c>
      <c r="AN37" s="322">
        <f>IF(Z34&lt;&gt;Z37,AG34,IF(E38&gt;G38,AG34-2000,AG34))</f>
        <v>2978</v>
      </c>
      <c r="AO37" s="322">
        <f>IF(Z35&lt;&gt;Z37,AG35,IF(E37&gt;G37,AG35-2000,AG35))</f>
        <v>6998</v>
      </c>
      <c r="AP37" s="322">
        <f>IF(Z36&lt;&gt;Z37,AG36,IF(E35&gt;G35,AG36-2000,AG36))</f>
        <v>2967</v>
      </c>
      <c r="AQ37" s="323"/>
      <c r="AR37" s="325">
        <f>AQ38</f>
        <v>30150</v>
      </c>
      <c r="AS37" s="24">
        <f>RANK(AR37,AR34:AR37,1)</f>
        <v>4</v>
      </c>
      <c r="AT37" t="str">
        <f t="shared" si="17"/>
        <v>Ukraine</v>
      </c>
      <c r="AU37">
        <f t="shared" si="18"/>
        <v>0</v>
      </c>
      <c r="AV37">
        <f t="shared" si="19"/>
        <v>0</v>
      </c>
      <c r="AW37">
        <f t="shared" si="20"/>
        <v>5</v>
      </c>
      <c r="AX37" s="7"/>
      <c r="AY37" s="7"/>
      <c r="AZ37" s="7"/>
      <c r="BA37" s="68">
        <v>4</v>
      </c>
      <c r="BB37" s="69" t="str">
        <f>VLOOKUP(4,AS34:AT37,2,FALSE)</f>
        <v>Ukraine</v>
      </c>
      <c r="BC37" s="70"/>
      <c r="BD37" s="71">
        <f>VLOOKUP(4,AS34:AW37,3,FALSE)</f>
        <v>0</v>
      </c>
      <c r="BE37" s="71">
        <f>VLOOKUP(4,AS34:AW37,4,FALSE)</f>
        <v>0</v>
      </c>
      <c r="BF37" s="10" t="s">
        <v>12</v>
      </c>
      <c r="BG37" s="71">
        <f>VLOOKUP(4,AS34:AW37,5,FALSE)</f>
        <v>5</v>
      </c>
      <c r="BH37" s="7"/>
      <c r="BI37" s="7"/>
      <c r="BJ37" s="36"/>
      <c r="BK37" s="150" t="str">
        <f>"3"&amp;BD87</f>
        <v>3E</v>
      </c>
      <c r="BL37" s="158" t="str">
        <f>BB87</f>
        <v>Irland</v>
      </c>
      <c r="BM37" s="163"/>
      <c r="BN37" s="63">
        <v>1</v>
      </c>
      <c r="BO37" s="7"/>
      <c r="BP37" s="63"/>
      <c r="BQ37" s="7"/>
      <c r="BR37" s="7"/>
      <c r="BS37" s="7"/>
      <c r="BT37" s="7"/>
      <c r="BU37" s="7"/>
      <c r="BV37" s="7"/>
      <c r="BW37" s="7"/>
      <c r="BX37" s="7"/>
      <c r="BY37" s="7"/>
      <c r="BZ37" s="7"/>
      <c r="CA37" s="7"/>
      <c r="CB37" s="7"/>
      <c r="CC37" s="7"/>
      <c r="CD37" s="7"/>
      <c r="CE37" s="7"/>
      <c r="CF37" s="7"/>
      <c r="CG37" s="7"/>
      <c r="CH37" s="7"/>
      <c r="CI37" s="7"/>
      <c r="CJ37" s="27"/>
      <c r="CK37" s="7"/>
      <c r="CL37" s="7"/>
      <c r="CM37" s="7"/>
      <c r="CN37" s="7"/>
      <c r="CO37" s="7"/>
    </row>
    <row r="38" spans="1:93" ht="18.75" customHeight="1" thickBot="1" x14ac:dyDescent="0.3">
      <c r="A38" s="7"/>
      <c r="B38" s="7"/>
      <c r="C38" s="18" t="str">
        <f>C34</f>
        <v>Polen</v>
      </c>
      <c r="D38" s="33"/>
      <c r="E38" s="63">
        <v>1</v>
      </c>
      <c r="F38" s="10" t="s">
        <v>12</v>
      </c>
      <c r="G38" s="63">
        <v>0</v>
      </c>
      <c r="H38" s="18" t="str">
        <f>H35</f>
        <v>Ukraine</v>
      </c>
      <c r="I38" s="33"/>
      <c r="J38" s="7"/>
      <c r="K38" s="141" t="s">
        <v>212</v>
      </c>
      <c r="L38" s="14">
        <f t="shared" si="13"/>
        <v>1</v>
      </c>
      <c r="M38" s="72">
        <f>IF($E38="",0,IF($E38&gt;$G38,3,IF($E38=G38,1,0)))</f>
        <v>3</v>
      </c>
      <c r="N38" s="72"/>
      <c r="O38" s="72"/>
      <c r="P38" s="72">
        <f>IF($G38="",0,IF($E38&gt;$G38,0,IF($E38=$G38,1,3)))</f>
        <v>0</v>
      </c>
      <c r="Q38" s="76">
        <f>E38</f>
        <v>1</v>
      </c>
      <c r="R38" s="76"/>
      <c r="S38" s="76"/>
      <c r="T38" s="76">
        <f>G38</f>
        <v>0</v>
      </c>
      <c r="U38" s="77">
        <f>G38</f>
        <v>0</v>
      </c>
      <c r="V38" s="77"/>
      <c r="W38" s="77"/>
      <c r="X38" s="77">
        <f>E38</f>
        <v>1</v>
      </c>
      <c r="Y38" s="7"/>
      <c r="AG38" s="79"/>
      <c r="AH38" s="106"/>
      <c r="AI38" s="106"/>
      <c r="AJ38" s="106"/>
      <c r="AK38" s="106"/>
      <c r="AL38" s="106"/>
      <c r="AM38" s="106"/>
      <c r="AN38" s="326">
        <f>SUM(AN34:AN37)</f>
        <v>8934</v>
      </c>
      <c r="AO38" s="327">
        <f>SUM(AO34:AO37)</f>
        <v>20994</v>
      </c>
      <c r="AP38" s="327">
        <f>SUM(AP34:AP37)</f>
        <v>8901</v>
      </c>
      <c r="AQ38" s="327">
        <f>SUM(AQ34:AQ37)</f>
        <v>30150</v>
      </c>
      <c r="AR38" s="328"/>
      <c r="AS38" s="28"/>
      <c r="AT38" s="28"/>
      <c r="AX38" s="7"/>
      <c r="AY38" s="7"/>
      <c r="AZ38" s="7"/>
      <c r="BA38" s="26"/>
      <c r="BB38" s="7"/>
      <c r="BC38" s="7"/>
      <c r="BD38" s="7"/>
      <c r="BE38" s="7"/>
      <c r="BF38" s="7"/>
      <c r="BG38" s="7"/>
      <c r="BH38" s="7"/>
      <c r="BI38" s="7"/>
      <c r="BJ38" s="36"/>
      <c r="BK38" s="143" t="s">
        <v>283</v>
      </c>
      <c r="BL38" s="7"/>
      <c r="BM38" s="7"/>
      <c r="BN38" s="7"/>
      <c r="BO38" s="7"/>
      <c r="BP38" s="7"/>
      <c r="BQ38" s="7"/>
      <c r="BR38" s="144" t="s">
        <v>297</v>
      </c>
      <c r="BS38" s="158" t="str">
        <f>IF(BN37="","",IF(BP36="",IF(BN36&gt;BN37,BL36,BL37),IF(BP36&gt;BP37,BL36,BL37)))</f>
        <v>Frankreich</v>
      </c>
      <c r="BT38" s="163"/>
      <c r="BU38" s="63">
        <v>5</v>
      </c>
      <c r="BV38" s="10"/>
      <c r="BW38" s="63"/>
      <c r="BX38" s="7"/>
      <c r="BY38" s="7"/>
      <c r="BZ38" s="7"/>
      <c r="CA38" s="7"/>
      <c r="CB38" s="7"/>
      <c r="CC38" s="7"/>
      <c r="CD38" s="7"/>
      <c r="CE38" s="7"/>
      <c r="CF38" s="7"/>
      <c r="CG38" s="7"/>
      <c r="CH38" s="7"/>
      <c r="CI38" s="7"/>
      <c r="CJ38" s="7"/>
      <c r="CK38" s="7"/>
      <c r="CL38" s="7"/>
      <c r="CM38" s="7"/>
      <c r="CN38" s="7"/>
      <c r="CO38" s="7"/>
    </row>
    <row r="39" spans="1:93" ht="18.75" customHeight="1" thickBot="1" x14ac:dyDescent="0.3">
      <c r="A39" s="7"/>
      <c r="B39" s="7"/>
      <c r="C39" s="13" t="str">
        <f>H34</f>
        <v>Nordirland</v>
      </c>
      <c r="D39" s="34"/>
      <c r="E39" s="63">
        <v>0</v>
      </c>
      <c r="F39" s="10" t="s">
        <v>12</v>
      </c>
      <c r="G39" s="63">
        <v>1</v>
      </c>
      <c r="H39" s="13" t="str">
        <f>C35</f>
        <v>Deutschland</v>
      </c>
      <c r="I39" s="34"/>
      <c r="J39" s="7"/>
      <c r="K39" s="141" t="str">
        <f>K38</f>
        <v>21.06. 18:00</v>
      </c>
      <c r="L39" s="14">
        <f t="shared" si="13"/>
        <v>-1</v>
      </c>
      <c r="M39" s="72"/>
      <c r="N39" s="72">
        <f>IF($E39="",0,IF($E39&gt;$G39,3,IF($E39=$G39,1,0)))</f>
        <v>0</v>
      </c>
      <c r="O39" s="72">
        <f>IF($G39="",0,IF($E39&gt;$G39,0,IF($E39=$G39,1,3)))</f>
        <v>3</v>
      </c>
      <c r="P39" s="72"/>
      <c r="Q39" s="76"/>
      <c r="R39" s="76">
        <f>E39</f>
        <v>0</v>
      </c>
      <c r="S39" s="76">
        <f>G39</f>
        <v>1</v>
      </c>
      <c r="T39" s="76"/>
      <c r="U39" s="77"/>
      <c r="V39" s="77">
        <f>G39</f>
        <v>1</v>
      </c>
      <c r="W39" s="77">
        <f>E39</f>
        <v>0</v>
      </c>
      <c r="X39" s="77"/>
      <c r="Y39" s="7"/>
      <c r="Z39" s="79" t="s">
        <v>30</v>
      </c>
      <c r="AA39" s="79"/>
      <c r="AB39" s="79"/>
      <c r="AC39" s="79"/>
      <c r="AD39" s="79"/>
      <c r="AE39" s="79"/>
      <c r="AF39" s="79"/>
      <c r="AG39" s="79" t="b">
        <f>OR(AG34=AG35,AG34=AG36,AG34=AG37,AG35=AG36,AG35=AG37,AG36=AG37)</f>
        <v>0</v>
      </c>
      <c r="AH39" s="106"/>
      <c r="AI39" s="106"/>
      <c r="AJ39" s="106"/>
      <c r="AK39" s="106"/>
      <c r="AL39" s="106"/>
      <c r="AM39" s="106"/>
      <c r="AN39" s="79" t="s">
        <v>34</v>
      </c>
      <c r="AO39" s="79"/>
      <c r="AP39" s="79"/>
      <c r="AQ39" s="79"/>
      <c r="AR39" s="79" t="b">
        <f>OR(AR34=AR35,AR34=AR36,AR34=AR37,AR35=AR36,AR35=AR37,AR36=AR37)</f>
        <v>0</v>
      </c>
      <c r="AX39" s="7"/>
      <c r="AY39" s="7"/>
      <c r="AZ39" s="7"/>
      <c r="BA39" s="26"/>
      <c r="BB39" s="7"/>
      <c r="BC39" s="7"/>
      <c r="BD39" s="7"/>
      <c r="BE39" s="7"/>
      <c r="BF39" s="7"/>
      <c r="BG39" s="7"/>
      <c r="BH39" s="7"/>
      <c r="BI39" s="7"/>
      <c r="BJ39" s="36"/>
      <c r="BK39" s="7"/>
      <c r="BL39" s="7"/>
      <c r="BM39" s="7"/>
      <c r="BN39" s="7"/>
      <c r="BO39" s="7"/>
      <c r="BP39" s="7"/>
      <c r="BQ39" s="7"/>
      <c r="BR39" s="144">
        <v>48</v>
      </c>
      <c r="BS39" s="158" t="str">
        <f>IF(BN41="","",IF(BP40="",IF(BN40&gt;BN41,BL40,BL41),IF(BP40&gt;BP41,BL40,BL41)))</f>
        <v>Island</v>
      </c>
      <c r="BT39" s="163"/>
      <c r="BU39" s="63">
        <v>2</v>
      </c>
      <c r="BV39" s="7"/>
      <c r="BW39" s="63"/>
      <c r="BX39" s="7"/>
      <c r="BY39" s="7"/>
      <c r="BZ39" s="7"/>
      <c r="CA39" s="7"/>
      <c r="CB39" s="7"/>
      <c r="CC39" s="7"/>
      <c r="CD39" s="7"/>
      <c r="CE39" s="7"/>
      <c r="CF39" s="7"/>
      <c r="CG39" s="7"/>
      <c r="CH39" s="7"/>
      <c r="CI39" s="7"/>
      <c r="CJ39" s="7"/>
      <c r="CK39" s="7"/>
      <c r="CL39" s="7"/>
      <c r="CM39" s="7"/>
      <c r="CN39" s="7"/>
      <c r="CO39" s="7"/>
    </row>
    <row r="40" spans="1:93" ht="18.75" customHeight="1" thickBot="1" x14ac:dyDescent="0.3">
      <c r="A40" s="7"/>
      <c r="B40" s="7"/>
      <c r="C40" s="26" t="str">
        <f>IF(G39="","",IF(AR39=TRUE,"Achtung: Fehler in Tabelle!",""))</f>
        <v/>
      </c>
      <c r="D40" s="7"/>
      <c r="E40" s="8"/>
      <c r="F40" s="7"/>
      <c r="G40" s="8"/>
      <c r="H40" s="7"/>
      <c r="I40" s="7"/>
      <c r="J40" s="7"/>
      <c r="K40" s="50"/>
      <c r="L40" s="7"/>
      <c r="M40" s="9">
        <f t="shared" ref="M40:X40" si="21">SUM(M34:M39)</f>
        <v>7</v>
      </c>
      <c r="N40" s="9">
        <f t="shared" si="21"/>
        <v>3</v>
      </c>
      <c r="O40" s="9">
        <f t="shared" si="21"/>
        <v>7</v>
      </c>
      <c r="P40" s="9">
        <f t="shared" si="21"/>
        <v>0</v>
      </c>
      <c r="Q40" s="9">
        <f t="shared" si="21"/>
        <v>2</v>
      </c>
      <c r="R40" s="9">
        <f t="shared" si="21"/>
        <v>2</v>
      </c>
      <c r="S40" s="9">
        <f t="shared" si="21"/>
        <v>3</v>
      </c>
      <c r="T40" s="9">
        <f t="shared" si="21"/>
        <v>0</v>
      </c>
      <c r="U40" s="9">
        <f t="shared" si="21"/>
        <v>0</v>
      </c>
      <c r="V40" s="9">
        <f t="shared" si="21"/>
        <v>2</v>
      </c>
      <c r="W40" s="9">
        <f t="shared" si="21"/>
        <v>0</v>
      </c>
      <c r="X40" s="9">
        <f t="shared" si="21"/>
        <v>5</v>
      </c>
      <c r="Y40" s="7"/>
      <c r="Z40" s="7"/>
      <c r="AA40" s="7"/>
      <c r="AB40" s="7"/>
      <c r="AC40" s="7"/>
      <c r="AD40" s="7"/>
      <c r="AE40" s="7"/>
      <c r="AF40" s="7"/>
      <c r="AG40" s="338" t="s">
        <v>337</v>
      </c>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36"/>
      <c r="BK40" s="151" t="s">
        <v>252</v>
      </c>
      <c r="BL40" s="417" t="str">
        <f>BB24</f>
        <v>England</v>
      </c>
      <c r="BM40" s="418"/>
      <c r="BN40" s="63">
        <v>1</v>
      </c>
      <c r="BO40" s="10"/>
      <c r="BP40" s="63"/>
      <c r="BQ40" s="7"/>
      <c r="BR40" s="143" t="s">
        <v>289</v>
      </c>
      <c r="BS40" s="7"/>
      <c r="BT40" s="7"/>
      <c r="BU40" s="7"/>
      <c r="BV40" s="7"/>
      <c r="BW40" s="7"/>
      <c r="BX40" s="7"/>
      <c r="BY40" s="7"/>
      <c r="BZ40" s="7"/>
      <c r="CA40" s="7"/>
      <c r="CB40" s="7"/>
      <c r="CC40" s="7"/>
      <c r="CD40" s="7"/>
      <c r="CE40" s="7"/>
      <c r="CF40" s="7"/>
      <c r="CG40" s="7"/>
      <c r="CH40" s="7"/>
      <c r="CI40" s="7"/>
      <c r="CJ40" s="7"/>
      <c r="CK40" s="7"/>
      <c r="CL40" s="7"/>
      <c r="CM40" s="7"/>
      <c r="CN40" s="7"/>
      <c r="CO40" s="7"/>
    </row>
    <row r="41" spans="1:93" ht="18.75" customHeight="1" thickBot="1" x14ac:dyDescent="0.25">
      <c r="A41" s="7"/>
      <c r="B41" s="7"/>
      <c r="C41" s="7"/>
      <c r="D41" s="7"/>
      <c r="E41" s="8"/>
      <c r="F41" s="7"/>
      <c r="G41" s="8"/>
      <c r="H41" s="7"/>
      <c r="I41" s="7"/>
      <c r="J41" s="7"/>
      <c r="K41" s="50"/>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36"/>
      <c r="BK41" s="152" t="s">
        <v>251</v>
      </c>
      <c r="BL41" s="158" t="str">
        <f>BB68</f>
        <v>Island</v>
      </c>
      <c r="BM41" s="163"/>
      <c r="BN41" s="63">
        <v>2</v>
      </c>
      <c r="BO41" s="7"/>
      <c r="BP41" s="63"/>
      <c r="BQ41" s="7"/>
      <c r="BR41" s="7"/>
      <c r="BS41" s="7"/>
      <c r="BT41" s="7"/>
      <c r="BU41" s="7"/>
      <c r="BV41" s="7"/>
      <c r="BW41" s="7"/>
      <c r="BX41" s="7"/>
      <c r="BY41" s="7"/>
      <c r="BZ41" s="7"/>
      <c r="CA41" s="7"/>
      <c r="CB41" s="7"/>
      <c r="CC41" s="7"/>
      <c r="CD41" s="7"/>
      <c r="CE41" s="7"/>
      <c r="CF41" s="7"/>
      <c r="CG41" s="7"/>
      <c r="CH41" s="7"/>
      <c r="CI41" s="7"/>
      <c r="CJ41" s="7"/>
      <c r="CK41" s="7"/>
      <c r="CL41" s="7"/>
      <c r="CM41" s="7"/>
      <c r="CN41" s="7"/>
      <c r="CO41" s="7"/>
    </row>
    <row r="42" spans="1:93" ht="18.75" customHeight="1" x14ac:dyDescent="0.25">
      <c r="A42" s="7"/>
      <c r="B42" s="7"/>
      <c r="C42" s="31"/>
      <c r="D42" s="7"/>
      <c r="E42" s="8"/>
      <c r="F42" s="7"/>
      <c r="G42" s="8"/>
      <c r="H42" s="7"/>
      <c r="I42" s="7"/>
      <c r="J42" s="7"/>
      <c r="K42" s="50"/>
      <c r="L42" s="7"/>
      <c r="M42" s="7"/>
      <c r="N42" s="7"/>
      <c r="O42" s="7"/>
      <c r="P42" s="7"/>
      <c r="Q42" s="7"/>
      <c r="R42" s="7"/>
      <c r="S42" s="7"/>
      <c r="T42" s="7"/>
      <c r="U42" s="7"/>
      <c r="V42" s="7"/>
      <c r="W42" s="7"/>
      <c r="X42" s="7"/>
      <c r="Y42" s="7"/>
      <c r="Z42" s="7"/>
      <c r="AA42" s="7"/>
      <c r="AB42" s="7"/>
      <c r="AC42" s="7"/>
      <c r="AD42" s="14"/>
      <c r="AE42" s="7"/>
      <c r="AF42" s="7"/>
      <c r="AG42" s="7"/>
      <c r="AH42" s="29"/>
      <c r="AI42" s="7"/>
      <c r="AJ42" s="7"/>
      <c r="AK42" s="7"/>
      <c r="AL42" s="7"/>
      <c r="AM42" s="7"/>
      <c r="AN42" s="14"/>
      <c r="AO42" s="7"/>
      <c r="AP42" s="7"/>
      <c r="AQ42" s="7"/>
      <c r="AR42" s="7"/>
      <c r="AS42" s="29"/>
      <c r="AT42" s="7"/>
      <c r="AU42" s="7"/>
      <c r="AV42" s="7"/>
      <c r="AW42" s="7"/>
      <c r="AX42" s="7"/>
      <c r="AY42" s="7"/>
      <c r="AZ42" s="7"/>
      <c r="BA42" s="7"/>
      <c r="BB42" s="31"/>
      <c r="BC42" s="7"/>
      <c r="BD42" s="9"/>
      <c r="BE42" s="7"/>
      <c r="BF42" s="11"/>
      <c r="BG42" s="7"/>
      <c r="BH42" s="7"/>
      <c r="BI42" s="7"/>
      <c r="BJ42" s="36"/>
      <c r="BK42" s="143" t="s">
        <v>284</v>
      </c>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row>
    <row r="43" spans="1:93" ht="18.75" customHeight="1" thickBot="1" x14ac:dyDescent="0.3">
      <c r="A43" s="7"/>
      <c r="B43" s="7"/>
      <c r="C43" s="27" t="s">
        <v>63</v>
      </c>
      <c r="D43" s="7"/>
      <c r="E43" s="8"/>
      <c r="F43" s="7"/>
      <c r="G43" s="8"/>
      <c r="H43" s="7"/>
      <c r="I43" s="7"/>
      <c r="J43" s="7"/>
      <c r="K43" s="50"/>
      <c r="L43" s="7"/>
      <c r="M43" s="7" t="s">
        <v>4</v>
      </c>
      <c r="N43" s="7"/>
      <c r="O43" s="7"/>
      <c r="P43" s="7"/>
      <c r="Q43" s="7" t="s">
        <v>6</v>
      </c>
      <c r="R43" s="7"/>
      <c r="S43" s="7"/>
      <c r="T43" s="7"/>
      <c r="U43" s="7" t="s">
        <v>7</v>
      </c>
      <c r="V43" s="7"/>
      <c r="W43" s="7"/>
      <c r="X43" s="7"/>
      <c r="Y43" s="7"/>
      <c r="Z43" s="7" t="s">
        <v>4</v>
      </c>
      <c r="AA43" s="7" t="s">
        <v>5</v>
      </c>
      <c r="AB43" s="7"/>
      <c r="AC43" s="7"/>
      <c r="AD43" s="14" t="s">
        <v>9</v>
      </c>
      <c r="AE43" s="7"/>
      <c r="AF43" s="7"/>
      <c r="AG43" s="7"/>
      <c r="AH43" s="29" t="s">
        <v>32</v>
      </c>
      <c r="AI43" s="7"/>
      <c r="AJ43" s="7"/>
      <c r="AK43" s="7"/>
      <c r="AL43" s="7"/>
      <c r="AM43" s="7"/>
      <c r="AN43" s="14" t="s">
        <v>35</v>
      </c>
      <c r="AO43" s="7"/>
      <c r="AP43" s="7"/>
      <c r="AQ43" s="7"/>
      <c r="AR43" s="7"/>
      <c r="AS43" s="29" t="s">
        <v>33</v>
      </c>
      <c r="AT43" s="7"/>
      <c r="AU43" s="7"/>
      <c r="AV43" s="7"/>
      <c r="AW43" s="7"/>
      <c r="AX43" s="7"/>
      <c r="AY43" s="7"/>
      <c r="AZ43" s="7"/>
      <c r="BA43" s="7"/>
      <c r="BB43" s="31" t="s">
        <v>10</v>
      </c>
      <c r="BC43" s="7"/>
      <c r="BD43" s="9" t="s">
        <v>4</v>
      </c>
      <c r="BE43" s="7"/>
      <c r="BF43" s="11" t="s">
        <v>5</v>
      </c>
      <c r="BG43" s="7"/>
      <c r="BH43" s="7"/>
      <c r="BI43" s="7"/>
      <c r="BJ43" s="36"/>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row>
    <row r="44" spans="1:93" ht="18.75" customHeight="1" thickBot="1" x14ac:dyDescent="0.25">
      <c r="A44" s="7"/>
      <c r="B44" s="7"/>
      <c r="C44" s="7"/>
      <c r="D44" s="7"/>
      <c r="E44" s="8"/>
      <c r="F44" s="7"/>
      <c r="G44" s="8"/>
      <c r="H44" s="7"/>
      <c r="I44" s="7"/>
      <c r="J44" s="7"/>
      <c r="K44" s="50"/>
      <c r="L44" s="7"/>
      <c r="M44" s="7" t="s">
        <v>0</v>
      </c>
      <c r="N44" s="7" t="s">
        <v>1</v>
      </c>
      <c r="O44" s="7" t="s">
        <v>2</v>
      </c>
      <c r="P44" s="7" t="s">
        <v>3</v>
      </c>
      <c r="Q44" s="7" t="s">
        <v>0</v>
      </c>
      <c r="R44" s="7" t="s">
        <v>1</v>
      </c>
      <c r="S44" s="7" t="s">
        <v>2</v>
      </c>
      <c r="T44" s="7" t="s">
        <v>3</v>
      </c>
      <c r="U44" s="7" t="s">
        <v>0</v>
      </c>
      <c r="V44" s="7" t="s">
        <v>1</v>
      </c>
      <c r="W44" s="7" t="s">
        <v>2</v>
      </c>
      <c r="X44" s="7" t="s">
        <v>3</v>
      </c>
      <c r="Y44" s="7"/>
      <c r="Z44" s="7" t="s">
        <v>8</v>
      </c>
      <c r="AA44" s="7"/>
      <c r="AB44" s="7"/>
      <c r="AC44" s="7"/>
      <c r="AD44" s="14"/>
      <c r="AE44" s="7"/>
      <c r="AF44" s="7"/>
      <c r="AG44" s="7"/>
      <c r="AH44" s="29" t="s">
        <v>31</v>
      </c>
      <c r="AI44" s="7"/>
      <c r="AJ44" s="7"/>
      <c r="AK44" s="7"/>
      <c r="AL44" s="7"/>
      <c r="AM44" s="7"/>
      <c r="AN44" s="7" t="str">
        <f>AI45</f>
        <v>Türkei</v>
      </c>
      <c r="AO44" s="7" t="str">
        <f>AI46</f>
        <v>Kroatien</v>
      </c>
      <c r="AP44" s="7" t="str">
        <f>AI47</f>
        <v>Spanien</v>
      </c>
      <c r="AQ44" s="7" t="str">
        <f>AI48</f>
        <v>Tschechien</v>
      </c>
      <c r="AR44" s="7"/>
      <c r="AS44" s="29" t="s">
        <v>31</v>
      </c>
      <c r="AT44" s="7"/>
      <c r="AU44" s="7"/>
      <c r="AV44" s="7"/>
      <c r="AW44" s="7"/>
      <c r="AX44" s="7"/>
      <c r="AY44" s="7"/>
      <c r="AZ44" s="7"/>
      <c r="BA44" s="7"/>
      <c r="BB44" s="7"/>
      <c r="BC44" s="7"/>
      <c r="BD44" s="7"/>
      <c r="BE44" s="7"/>
      <c r="BF44" s="7"/>
      <c r="BG44" s="7"/>
      <c r="BH44" s="7"/>
      <c r="BI44" s="7"/>
      <c r="BJ44" s="46"/>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7"/>
    </row>
    <row r="45" spans="1:93" ht="18.75" customHeight="1" thickBot="1" x14ac:dyDescent="0.3">
      <c r="A45" s="7"/>
      <c r="B45" s="7"/>
      <c r="C45" s="40" t="s">
        <v>213</v>
      </c>
      <c r="D45" s="41"/>
      <c r="E45" s="63">
        <v>0</v>
      </c>
      <c r="F45" s="10" t="s">
        <v>12</v>
      </c>
      <c r="G45" s="63">
        <v>1</v>
      </c>
      <c r="H45" s="40" t="s">
        <v>178</v>
      </c>
      <c r="I45" s="41"/>
      <c r="J45" s="7"/>
      <c r="K45" s="140" t="s">
        <v>215</v>
      </c>
      <c r="L45" s="14">
        <f t="shared" ref="L45:L50" si="22">IF(E45-G45&gt;0,1,IF(G45=E45,0,-1))</f>
        <v>-1</v>
      </c>
      <c r="M45" s="72">
        <f>IF($E45="",0,IF($E45&gt;$G45,3,IF($E45=G45,1,0)))</f>
        <v>0</v>
      </c>
      <c r="N45" s="72">
        <f>IF($G45="",0,IF($E45&gt;$G45,0,IF($E45=G45,1,3)))</f>
        <v>3</v>
      </c>
      <c r="O45" s="73"/>
      <c r="P45" s="73"/>
      <c r="Q45" s="76">
        <f>E45</f>
        <v>0</v>
      </c>
      <c r="R45" s="76">
        <f>G45</f>
        <v>1</v>
      </c>
      <c r="S45" s="76"/>
      <c r="T45" s="76"/>
      <c r="U45" s="77">
        <f>G45</f>
        <v>1</v>
      </c>
      <c r="V45" s="77">
        <f>E45</f>
        <v>0</v>
      </c>
      <c r="W45" s="77"/>
      <c r="X45" s="77"/>
      <c r="Y45" s="7"/>
      <c r="Z45" s="74">
        <f>M51</f>
        <v>3</v>
      </c>
      <c r="AA45" s="75">
        <f>Q51</f>
        <v>2</v>
      </c>
      <c r="AB45" s="78">
        <f>U51</f>
        <v>4</v>
      </c>
      <c r="AC45" s="100">
        <f>AA45-AB45</f>
        <v>-2</v>
      </c>
      <c r="AD45" s="25">
        <f>IF(Z45&gt;Z46,-1,0)</f>
        <v>0</v>
      </c>
      <c r="AE45" s="25">
        <f>IF(Z45&gt;Z47,-1,0)</f>
        <v>0</v>
      </c>
      <c r="AF45" s="25">
        <f>IF(Z45&gt;Z48,-1,0)</f>
        <v>-1</v>
      </c>
      <c r="AG45" s="322">
        <f>10000-(AJ45*1000+AM45*10+AK45)</f>
        <v>7018</v>
      </c>
      <c r="AH45" s="24">
        <f>RANK(AG45,AG45:AG48,1)</f>
        <v>3</v>
      </c>
      <c r="AI45" t="str">
        <f>C45</f>
        <v>Türkei</v>
      </c>
      <c r="AJ45">
        <f t="shared" ref="AJ45:AJ48" si="23">Z45</f>
        <v>3</v>
      </c>
      <c r="AK45">
        <f t="shared" ref="AK45:AK48" si="24">AA45</f>
        <v>2</v>
      </c>
      <c r="AL45">
        <f t="shared" ref="AL45:AL48" si="25">AB45</f>
        <v>4</v>
      </c>
      <c r="AM45">
        <f>AK45-AL45</f>
        <v>-2</v>
      </c>
      <c r="AN45" s="323"/>
      <c r="AO45" s="322">
        <f>IF(Z46&lt;&gt;Z45,AG46,IF(G45&gt;E45,AG46-2000,AG46))</f>
        <v>2975</v>
      </c>
      <c r="AP45" s="322">
        <f>IF(Z47&lt;&gt;Z45,AG47,IF(G47&gt;E47,AG47-2000,AG47))</f>
        <v>3965</v>
      </c>
      <c r="AQ45" s="322">
        <f>IF(Z48&lt;&gt;Z45,AG48,IF(G49&gt;E49,AG48-2000,AG48))</f>
        <v>9028</v>
      </c>
      <c r="AR45" s="324">
        <f>AN49</f>
        <v>21054</v>
      </c>
      <c r="AS45" s="24">
        <f>RANK(AR45,AR45:AR48,1)</f>
        <v>3</v>
      </c>
      <c r="AT45" t="str">
        <f t="shared" ref="AT45:AT48" si="26">AI45</f>
        <v>Türkei</v>
      </c>
      <c r="AU45">
        <f t="shared" ref="AU45:AU48" si="27">AJ45</f>
        <v>3</v>
      </c>
      <c r="AV45">
        <f t="shared" ref="AV45:AV48" si="28">AK45</f>
        <v>2</v>
      </c>
      <c r="AW45">
        <f t="shared" ref="AW45:AW48" si="29">AL45</f>
        <v>4</v>
      </c>
      <c r="AX45" s="7"/>
      <c r="AY45" s="7"/>
      <c r="AZ45" s="7"/>
      <c r="BA45" s="42">
        <v>1</v>
      </c>
      <c r="BB45" s="40" t="str">
        <f>VLOOKUP(1,AS45:AT48,2,FALSE)</f>
        <v>Kroatien</v>
      </c>
      <c r="BC45" s="41"/>
      <c r="BD45" s="43">
        <f>VLOOKUP(1,AS45:AW48,3,FALSE)</f>
        <v>7</v>
      </c>
      <c r="BE45" s="44">
        <f>VLOOKUP(1,AS45:AW48,4,FALSE)</f>
        <v>5</v>
      </c>
      <c r="BF45" s="10" t="s">
        <v>12</v>
      </c>
      <c r="BG45" s="44">
        <f>VLOOKUP(1,AS45:AW48,5,FALSE)</f>
        <v>3</v>
      </c>
      <c r="BH45" s="58" t="s">
        <v>24</v>
      </c>
      <c r="BI45" s="7"/>
      <c r="BJ45" s="36"/>
      <c r="BK45" s="31" t="s">
        <v>316</v>
      </c>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row>
    <row r="46" spans="1:93" ht="18.75" customHeight="1" thickBot="1" x14ac:dyDescent="0.3">
      <c r="A46" s="7"/>
      <c r="B46" s="7"/>
      <c r="C46" s="125" t="s">
        <v>17</v>
      </c>
      <c r="D46" s="126"/>
      <c r="E46" s="63">
        <v>1</v>
      </c>
      <c r="F46" s="10" t="s">
        <v>12</v>
      </c>
      <c r="G46" s="63">
        <v>0</v>
      </c>
      <c r="H46" s="125" t="s">
        <v>214</v>
      </c>
      <c r="I46" s="126"/>
      <c r="J46" s="7"/>
      <c r="K46" s="141" t="s">
        <v>216</v>
      </c>
      <c r="L46" s="14">
        <f t="shared" si="22"/>
        <v>1</v>
      </c>
      <c r="M46" s="72"/>
      <c r="N46" s="72"/>
      <c r="O46" s="72">
        <f>IF($E46="",0,IF($E46&gt;$G46,3,IF($E46=$G46,1,0)))</f>
        <v>3</v>
      </c>
      <c r="P46" s="72">
        <f>IF($G46="",0,IF($E46&gt;$G46,0,IF($E46=$G46,1,3)))</f>
        <v>0</v>
      </c>
      <c r="Q46" s="76"/>
      <c r="R46" s="76"/>
      <c r="S46" s="76">
        <f>E46</f>
        <v>1</v>
      </c>
      <c r="T46" s="76">
        <f>G46</f>
        <v>0</v>
      </c>
      <c r="U46" s="77"/>
      <c r="V46" s="77"/>
      <c r="W46" s="77">
        <f>G46</f>
        <v>0</v>
      </c>
      <c r="X46" s="77">
        <f>E46</f>
        <v>1</v>
      </c>
      <c r="Y46" s="7"/>
      <c r="Z46" s="74">
        <f>N51</f>
        <v>7</v>
      </c>
      <c r="AA46" s="75">
        <f>R51</f>
        <v>5</v>
      </c>
      <c r="AB46" s="78">
        <f>V51</f>
        <v>3</v>
      </c>
      <c r="AC46" s="100">
        <f>AA46-AB46</f>
        <v>2</v>
      </c>
      <c r="AD46" s="25">
        <f>IF(Z46&gt;Z45,-1,0)</f>
        <v>-1</v>
      </c>
      <c r="AE46" s="25">
        <f>IF(Z46&gt;Z47,-1,0)</f>
        <v>-1</v>
      </c>
      <c r="AF46" s="25">
        <f>IF(Z46&gt;Z48,-1,0)</f>
        <v>-1</v>
      </c>
      <c r="AG46" s="322">
        <f>10000-(AJ46*1000+AM46*10+AK46)</f>
        <v>2975</v>
      </c>
      <c r="AH46" s="24">
        <f>RANK(AG46,AG45:AG48,1)</f>
        <v>1</v>
      </c>
      <c r="AI46" t="str">
        <f>H45</f>
        <v>Kroatien</v>
      </c>
      <c r="AJ46">
        <f t="shared" si="23"/>
        <v>7</v>
      </c>
      <c r="AK46">
        <f t="shared" si="24"/>
        <v>5</v>
      </c>
      <c r="AL46">
        <f t="shared" si="25"/>
        <v>3</v>
      </c>
      <c r="AM46">
        <f>AK46-AL46</f>
        <v>2</v>
      </c>
      <c r="AN46" s="322">
        <f>IF(Z45&lt;&gt;Z46,AG45,IF(E45&gt;G45,AG45-2000,AG45))</f>
        <v>7018</v>
      </c>
      <c r="AO46" s="323"/>
      <c r="AP46" s="322">
        <f>IF(Z46&lt;&gt;Z47,AG47,IF(G50&gt;E50,AG47-2000,AG47))</f>
        <v>3965</v>
      </c>
      <c r="AQ46" s="322">
        <f>IF(Z48&lt;&gt;Z46,AG48,IF(G48&gt;E48,AG48-2000,AG48))</f>
        <v>9028</v>
      </c>
      <c r="AR46" s="325">
        <f>AO49</f>
        <v>8925</v>
      </c>
      <c r="AS46" s="24">
        <f>RANK(AR46,AR45:AR48,1)</f>
        <v>1</v>
      </c>
      <c r="AT46" t="str">
        <f t="shared" si="26"/>
        <v>Kroatien</v>
      </c>
      <c r="AU46">
        <f t="shared" si="27"/>
        <v>7</v>
      </c>
      <c r="AV46">
        <f t="shared" si="28"/>
        <v>5</v>
      </c>
      <c r="AW46">
        <f t="shared" si="29"/>
        <v>3</v>
      </c>
      <c r="AX46" s="7"/>
      <c r="AY46" s="7"/>
      <c r="AZ46" s="7"/>
      <c r="BA46" s="42">
        <v>2</v>
      </c>
      <c r="BB46" s="40" t="str">
        <f>VLOOKUP(2,AS45:AT48,2,FALSE)</f>
        <v>Spanien</v>
      </c>
      <c r="BC46" s="41"/>
      <c r="BD46" s="43">
        <f>VLOOKUP(2,AS45:AW48,3,FALSE)</f>
        <v>6</v>
      </c>
      <c r="BE46" s="44">
        <f>VLOOKUP(2,AS45:AW48,4,FALSE)</f>
        <v>5</v>
      </c>
      <c r="BF46" s="10" t="s">
        <v>12</v>
      </c>
      <c r="BG46" s="44">
        <f>VLOOKUP(2,AS45:AW48,5,FALSE)</f>
        <v>2</v>
      </c>
      <c r="BH46" s="58" t="s">
        <v>25</v>
      </c>
      <c r="BI46" s="7"/>
      <c r="BJ46" s="36"/>
      <c r="BK46" s="4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row>
    <row r="47" spans="1:93" ht="18.75" customHeight="1" thickBot="1" x14ac:dyDescent="0.3">
      <c r="A47" s="7"/>
      <c r="B47" s="7"/>
      <c r="C47" s="40" t="str">
        <f>C45</f>
        <v>Türkei</v>
      </c>
      <c r="D47" s="41"/>
      <c r="E47" s="63">
        <v>0</v>
      </c>
      <c r="F47" s="10" t="s">
        <v>12</v>
      </c>
      <c r="G47" s="63">
        <v>3</v>
      </c>
      <c r="H47" s="40" t="str">
        <f>C46</f>
        <v>Spanien</v>
      </c>
      <c r="I47" s="41"/>
      <c r="J47" s="7"/>
      <c r="K47" s="141" t="s">
        <v>217</v>
      </c>
      <c r="L47" s="14">
        <f t="shared" si="22"/>
        <v>-1</v>
      </c>
      <c r="M47" s="72">
        <f>IF($E47="",0,IF($E47&gt;$G47,3,IF($E47=G47,1,0)))</f>
        <v>0</v>
      </c>
      <c r="N47" s="72"/>
      <c r="O47" s="72">
        <f>IF($G47="",0,IF($E47&gt;$G47,0,IF($E47=$G47,1,3)))</f>
        <v>3</v>
      </c>
      <c r="P47" s="72"/>
      <c r="Q47" s="76">
        <f>E47</f>
        <v>0</v>
      </c>
      <c r="R47" s="76"/>
      <c r="S47" s="76">
        <f>G47</f>
        <v>3</v>
      </c>
      <c r="T47" s="76"/>
      <c r="U47" s="77">
        <f>G47</f>
        <v>3</v>
      </c>
      <c r="V47" s="77"/>
      <c r="W47" s="77">
        <f>E47</f>
        <v>0</v>
      </c>
      <c r="X47" s="77"/>
      <c r="Y47" s="7"/>
      <c r="Z47" s="74">
        <f>O51</f>
        <v>6</v>
      </c>
      <c r="AA47" s="75">
        <f>S51</f>
        <v>5</v>
      </c>
      <c r="AB47" s="78">
        <f>W51</f>
        <v>2</v>
      </c>
      <c r="AC47" s="100">
        <f>AA47-AB47</f>
        <v>3</v>
      </c>
      <c r="AD47" s="25">
        <f>IF(Z47&gt;Z45,-1,0)</f>
        <v>-1</v>
      </c>
      <c r="AE47" s="25">
        <f>IF(Z47&gt;Z46,-1,0)</f>
        <v>0</v>
      </c>
      <c r="AF47" s="25">
        <f>IF(Z47&gt;Z48,-1,0)</f>
        <v>-1</v>
      </c>
      <c r="AG47" s="322">
        <f>10000-(AJ47*1000+AM47*10+AK47)</f>
        <v>3965</v>
      </c>
      <c r="AH47" s="24">
        <f>RANK(AG47,AG45:AG48,1)</f>
        <v>2</v>
      </c>
      <c r="AI47" t="str">
        <f>C46</f>
        <v>Spanien</v>
      </c>
      <c r="AJ47">
        <f t="shared" si="23"/>
        <v>6</v>
      </c>
      <c r="AK47">
        <f t="shared" si="24"/>
        <v>5</v>
      </c>
      <c r="AL47">
        <f t="shared" si="25"/>
        <v>2</v>
      </c>
      <c r="AM47">
        <f>AK47-AL47</f>
        <v>3</v>
      </c>
      <c r="AN47" s="322">
        <f>IF(Z45&lt;&gt;Z47,AG45,IF(E47&gt;G47,AG45-2000,AG45))</f>
        <v>7018</v>
      </c>
      <c r="AO47" s="322">
        <f>IF(Z46&lt;&gt;Z47,AG46,IF(E50&gt;G50,AG46-2000,AG46))</f>
        <v>2975</v>
      </c>
      <c r="AP47" s="323"/>
      <c r="AQ47" s="322">
        <f>IF(Z48&lt;&gt;Z47,AG48,IF(G46&gt;E46,AG48-2000,AG48))</f>
        <v>9028</v>
      </c>
      <c r="AR47" s="325">
        <f>AP49</f>
        <v>11895</v>
      </c>
      <c r="AS47" s="24">
        <f>RANK(AR47,AR45:AR48,1)</f>
        <v>2</v>
      </c>
      <c r="AT47" t="str">
        <f t="shared" si="26"/>
        <v>Spanien</v>
      </c>
      <c r="AU47">
        <f t="shared" si="27"/>
        <v>6</v>
      </c>
      <c r="AV47">
        <f t="shared" si="28"/>
        <v>5</v>
      </c>
      <c r="AW47">
        <f t="shared" si="29"/>
        <v>2</v>
      </c>
      <c r="AX47" s="7"/>
      <c r="AY47" s="7"/>
      <c r="AZ47" s="7"/>
      <c r="BA47" s="162">
        <v>3</v>
      </c>
      <c r="BB47" s="175" t="str">
        <f>VLOOKUP(3,AS45:AT48,2,FALSE)</f>
        <v>Türkei</v>
      </c>
      <c r="BC47" s="163"/>
      <c r="BD47" s="145">
        <f>VLOOKUP(3,AS45:AW48,3,FALSE)</f>
        <v>3</v>
      </c>
      <c r="BE47" s="145">
        <f>VLOOKUP(3,AS45:AW48,4,FALSE)</f>
        <v>2</v>
      </c>
      <c r="BF47" s="10" t="s">
        <v>12</v>
      </c>
      <c r="BG47" s="145">
        <f>VLOOKUP(3,AS45:AW48,5,FALSE)</f>
        <v>4</v>
      </c>
      <c r="BH47" s="7"/>
      <c r="BI47" s="7"/>
      <c r="BJ47" s="36"/>
      <c r="BK47" s="47" t="s">
        <v>293</v>
      </c>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row>
    <row r="48" spans="1:93" ht="18.75" customHeight="1" thickBot="1" x14ac:dyDescent="0.3">
      <c r="A48" s="7"/>
      <c r="B48" s="7"/>
      <c r="C48" s="125" t="str">
        <f>H45</f>
        <v>Kroatien</v>
      </c>
      <c r="D48" s="126"/>
      <c r="E48" s="63">
        <v>2</v>
      </c>
      <c r="F48" s="10" t="s">
        <v>12</v>
      </c>
      <c r="G48" s="63">
        <v>2</v>
      </c>
      <c r="H48" s="125" t="str">
        <f>H46</f>
        <v>Tschechien</v>
      </c>
      <c r="I48" s="126"/>
      <c r="J48" s="7"/>
      <c r="K48" s="142" t="s">
        <v>218</v>
      </c>
      <c r="L48" s="14">
        <f t="shared" si="22"/>
        <v>0</v>
      </c>
      <c r="M48" s="72"/>
      <c r="N48" s="72">
        <f>IF($E48="",0,IF($E48&gt;$G48,3,IF($E48=$G48,1,0)))</f>
        <v>1</v>
      </c>
      <c r="O48" s="72"/>
      <c r="P48" s="72">
        <f>IF($G48="",0,IF($E48&gt;$G48,0,IF($E48=$G48,1,3)))</f>
        <v>1</v>
      </c>
      <c r="Q48" s="76"/>
      <c r="R48" s="76">
        <f>E48</f>
        <v>2</v>
      </c>
      <c r="S48" s="76"/>
      <c r="T48" s="76">
        <f>G48</f>
        <v>2</v>
      </c>
      <c r="U48" s="77"/>
      <c r="V48" s="77">
        <f>G48</f>
        <v>2</v>
      </c>
      <c r="W48" s="77"/>
      <c r="X48" s="77">
        <f>E48</f>
        <v>2</v>
      </c>
      <c r="Y48" s="7"/>
      <c r="Z48" s="74">
        <f>P51</f>
        <v>1</v>
      </c>
      <c r="AA48" s="75">
        <f>T51</f>
        <v>2</v>
      </c>
      <c r="AB48" s="78">
        <f>X51</f>
        <v>5</v>
      </c>
      <c r="AC48" s="100">
        <f>AA48-AB48</f>
        <v>-3</v>
      </c>
      <c r="AD48" s="25">
        <f>IF(Z48&gt;Z45,-1,0)</f>
        <v>0</v>
      </c>
      <c r="AE48" s="25">
        <f>IF(Z48&gt;Z46,-1,0)</f>
        <v>0</v>
      </c>
      <c r="AF48" s="25">
        <f>IF(Z48&gt;Z47,-1,0)</f>
        <v>0</v>
      </c>
      <c r="AG48" s="322">
        <f>10000-(AJ48*1000+AM48*10+AK48)</f>
        <v>9028</v>
      </c>
      <c r="AH48" s="24">
        <f>RANK(AG48,AG45:AG48,1)</f>
        <v>4</v>
      </c>
      <c r="AI48" t="str">
        <f>H46</f>
        <v>Tschechien</v>
      </c>
      <c r="AJ48">
        <f t="shared" si="23"/>
        <v>1</v>
      </c>
      <c r="AK48">
        <f t="shared" si="24"/>
        <v>2</v>
      </c>
      <c r="AL48">
        <f t="shared" si="25"/>
        <v>5</v>
      </c>
      <c r="AM48">
        <f>AK48-AL48</f>
        <v>-3</v>
      </c>
      <c r="AN48" s="322">
        <f>IF(Z45&lt;&gt;Z48,AG45,IF(E49&gt;G49,AG45-2000,AG45))</f>
        <v>7018</v>
      </c>
      <c r="AO48" s="322">
        <f>IF(Z46&lt;&gt;Z48,AG46,IF(E48&gt;G48,AG46-2000,AG46))</f>
        <v>2975</v>
      </c>
      <c r="AP48" s="322">
        <f>IF(Z47&lt;&gt;Z48,AG47,IF(E46&gt;G46,AG47-2000,AG47))</f>
        <v>3965</v>
      </c>
      <c r="AQ48" s="323"/>
      <c r="AR48" s="325">
        <f>AQ49</f>
        <v>27084</v>
      </c>
      <c r="AS48" s="24">
        <f>RANK(AR48,AR45:AR48,1)</f>
        <v>4</v>
      </c>
      <c r="AT48" t="str">
        <f t="shared" si="26"/>
        <v>Tschechien</v>
      </c>
      <c r="AU48">
        <f t="shared" si="27"/>
        <v>1</v>
      </c>
      <c r="AV48">
        <f t="shared" si="28"/>
        <v>2</v>
      </c>
      <c r="AW48">
        <f t="shared" si="29"/>
        <v>5</v>
      </c>
      <c r="AX48" s="7"/>
      <c r="AY48" s="7"/>
      <c r="AZ48" s="7"/>
      <c r="BA48" s="68">
        <v>4</v>
      </c>
      <c r="BB48" s="69" t="str">
        <f>VLOOKUP(4,AS45:AT48,2,FALSE)</f>
        <v>Tschechien</v>
      </c>
      <c r="BC48" s="70"/>
      <c r="BD48" s="71">
        <f>VLOOKUP(4,AS45:AW48,3,FALSE)</f>
        <v>1</v>
      </c>
      <c r="BE48" s="71">
        <f>VLOOKUP(4,AS45:AW48,4,FALSE)</f>
        <v>2</v>
      </c>
      <c r="BF48" s="10" t="s">
        <v>12</v>
      </c>
      <c r="BG48" s="71">
        <f>VLOOKUP(4,AS45:AW48,5,FALSE)</f>
        <v>5</v>
      </c>
      <c r="BH48" s="7"/>
      <c r="BI48" s="7"/>
      <c r="BJ48" s="36"/>
      <c r="BK48" s="47" t="s">
        <v>235</v>
      </c>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row>
    <row r="49" spans="1:93" ht="18.75" customHeight="1" thickBot="1" x14ac:dyDescent="0.3">
      <c r="A49" s="7"/>
      <c r="B49" s="7"/>
      <c r="C49" s="40" t="str">
        <f>C45</f>
        <v>Türkei</v>
      </c>
      <c r="D49" s="41"/>
      <c r="E49" s="63">
        <v>2</v>
      </c>
      <c r="F49" s="10" t="s">
        <v>12</v>
      </c>
      <c r="G49" s="63">
        <v>0</v>
      </c>
      <c r="H49" s="40" t="str">
        <f>H46</f>
        <v>Tschechien</v>
      </c>
      <c r="I49" s="41"/>
      <c r="J49" s="7"/>
      <c r="K49" s="141" t="s">
        <v>219</v>
      </c>
      <c r="L49" s="14">
        <f t="shared" si="22"/>
        <v>1</v>
      </c>
      <c r="M49" s="72">
        <f>IF($E49="",0,IF($E49&gt;$G49,3,IF($E49=G49,1,0)))</f>
        <v>3</v>
      </c>
      <c r="N49" s="72"/>
      <c r="O49" s="72"/>
      <c r="P49" s="72">
        <f>IF($G49="",0,IF($E49&gt;$G49,0,IF($E49=$G49,1,3)))</f>
        <v>0</v>
      </c>
      <c r="Q49" s="76">
        <f>E49</f>
        <v>2</v>
      </c>
      <c r="R49" s="76"/>
      <c r="S49" s="76"/>
      <c r="T49" s="76">
        <f>G49</f>
        <v>0</v>
      </c>
      <c r="U49" s="77">
        <f>G49</f>
        <v>0</v>
      </c>
      <c r="V49" s="77"/>
      <c r="W49" s="77"/>
      <c r="X49" s="77">
        <f>E49</f>
        <v>2</v>
      </c>
      <c r="Y49" s="7"/>
      <c r="AG49" s="79"/>
      <c r="AH49" s="106"/>
      <c r="AI49" s="106"/>
      <c r="AJ49" s="106"/>
      <c r="AK49" s="106"/>
      <c r="AL49" s="106"/>
      <c r="AM49" s="106"/>
      <c r="AN49" s="326">
        <f>SUM(AN45:AN48)</f>
        <v>21054</v>
      </c>
      <c r="AO49" s="327">
        <f>SUM(AO45:AO48)</f>
        <v>8925</v>
      </c>
      <c r="AP49" s="327">
        <f>SUM(AP45:AP48)</f>
        <v>11895</v>
      </c>
      <c r="AQ49" s="327">
        <f>SUM(AQ45:AQ48)</f>
        <v>27084</v>
      </c>
      <c r="AR49" s="328"/>
      <c r="AS49" s="28"/>
      <c r="AT49" s="28"/>
      <c r="AX49" s="7"/>
      <c r="AY49" s="7"/>
      <c r="AZ49" s="7"/>
      <c r="BA49" s="26"/>
      <c r="BB49" s="7"/>
      <c r="BC49" s="7"/>
      <c r="BD49" s="7"/>
      <c r="BE49" s="7"/>
      <c r="BF49" s="7"/>
      <c r="BG49" s="7"/>
      <c r="BH49" s="7"/>
      <c r="BI49" s="7"/>
      <c r="BJ49" s="36"/>
      <c r="BK49" s="4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row>
    <row r="50" spans="1:93" ht="18.75" customHeight="1" thickBot="1" x14ac:dyDescent="0.3">
      <c r="A50" s="7"/>
      <c r="B50" s="7"/>
      <c r="C50" s="125" t="str">
        <f>H45</f>
        <v>Kroatien</v>
      </c>
      <c r="D50" s="126"/>
      <c r="E50" s="63">
        <v>2</v>
      </c>
      <c r="F50" s="10" t="s">
        <v>12</v>
      </c>
      <c r="G50" s="63">
        <v>1</v>
      </c>
      <c r="H50" s="125" t="str">
        <f>C46</f>
        <v>Spanien</v>
      </c>
      <c r="I50" s="126"/>
      <c r="J50" s="7"/>
      <c r="K50" s="141" t="str">
        <f>K49</f>
        <v>21.06. 21:00</v>
      </c>
      <c r="L50" s="14">
        <f t="shared" si="22"/>
        <v>1</v>
      </c>
      <c r="M50" s="72"/>
      <c r="N50" s="72">
        <f>IF($E50="",0,IF($E50&gt;$G50,3,IF($E50=$G50,1,0)))</f>
        <v>3</v>
      </c>
      <c r="O50" s="72">
        <f>IF($G50="",0,IF($E50&gt;$G50,0,IF($E50=$G50,1,3)))</f>
        <v>0</v>
      </c>
      <c r="P50" s="72"/>
      <c r="Q50" s="76"/>
      <c r="R50" s="76">
        <f>E50</f>
        <v>2</v>
      </c>
      <c r="S50" s="76">
        <f>G50</f>
        <v>1</v>
      </c>
      <c r="T50" s="76"/>
      <c r="U50" s="77"/>
      <c r="V50" s="77">
        <f>G50</f>
        <v>1</v>
      </c>
      <c r="W50" s="77">
        <f>E50</f>
        <v>2</v>
      </c>
      <c r="X50" s="77"/>
      <c r="Y50" s="7"/>
      <c r="Z50" s="79" t="s">
        <v>30</v>
      </c>
      <c r="AA50" s="79"/>
      <c r="AB50" s="79"/>
      <c r="AC50" s="79"/>
      <c r="AD50" s="79"/>
      <c r="AE50" s="79"/>
      <c r="AF50" s="79"/>
      <c r="AG50" s="79" t="b">
        <f>OR(AG45=AG46,AG45=AG47,AG45=AG48,AG46=AG47,AG46=AG48,AG47=AG48)</f>
        <v>0</v>
      </c>
      <c r="AH50" s="106"/>
      <c r="AI50" s="106"/>
      <c r="AJ50" s="106"/>
      <c r="AK50" s="106"/>
      <c r="AL50" s="106"/>
      <c r="AM50" s="106"/>
      <c r="AN50" s="79" t="s">
        <v>34</v>
      </c>
      <c r="AO50" s="79"/>
      <c r="AP50" s="79"/>
      <c r="AQ50" s="79"/>
      <c r="AR50" s="79" t="b">
        <f>OR(AR45=AR46,AR45=AR47,AR45=AR48,AR46=AR47,AR46=AR48,AR47=AR48)</f>
        <v>0</v>
      </c>
      <c r="AX50" s="7"/>
      <c r="AY50" s="7"/>
      <c r="AZ50" s="7"/>
      <c r="BA50" s="26"/>
      <c r="BB50" s="7"/>
      <c r="BC50" s="7"/>
      <c r="BD50" s="7"/>
      <c r="BE50" s="7"/>
      <c r="BF50" s="7"/>
      <c r="BG50" s="7"/>
      <c r="BH50" s="7"/>
      <c r="BI50" s="7"/>
      <c r="BJ50" s="36"/>
      <c r="BK50" s="47" t="s">
        <v>236</v>
      </c>
      <c r="BL50" s="4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row>
    <row r="51" spans="1:93" ht="18.75" customHeight="1" x14ac:dyDescent="0.2">
      <c r="A51" s="7"/>
      <c r="B51" s="7"/>
      <c r="C51" s="26" t="str">
        <f>IF(G50="","",IF(AR50=TRUE,"Achtung: Fehler in Tabelle!",""))</f>
        <v/>
      </c>
      <c r="D51" s="7"/>
      <c r="E51" s="8"/>
      <c r="F51" s="7"/>
      <c r="G51" s="8"/>
      <c r="H51" s="7"/>
      <c r="I51" s="7"/>
      <c r="J51" s="7"/>
      <c r="K51" s="50"/>
      <c r="L51" s="7"/>
      <c r="M51" s="9">
        <f t="shared" ref="M51:X51" si="30">SUM(M45:M50)</f>
        <v>3</v>
      </c>
      <c r="N51" s="9">
        <f t="shared" si="30"/>
        <v>7</v>
      </c>
      <c r="O51" s="9">
        <f t="shared" si="30"/>
        <v>6</v>
      </c>
      <c r="P51" s="9">
        <f t="shared" si="30"/>
        <v>1</v>
      </c>
      <c r="Q51" s="9">
        <f t="shared" si="30"/>
        <v>2</v>
      </c>
      <c r="R51" s="9">
        <f t="shared" si="30"/>
        <v>5</v>
      </c>
      <c r="S51" s="9">
        <f t="shared" si="30"/>
        <v>5</v>
      </c>
      <c r="T51" s="9">
        <f t="shared" si="30"/>
        <v>2</v>
      </c>
      <c r="U51" s="9">
        <f t="shared" si="30"/>
        <v>4</v>
      </c>
      <c r="V51" s="9">
        <f t="shared" si="30"/>
        <v>3</v>
      </c>
      <c r="W51" s="9">
        <f t="shared" si="30"/>
        <v>2</v>
      </c>
      <c r="X51" s="9">
        <f t="shared" si="30"/>
        <v>5</v>
      </c>
      <c r="Y51" s="7"/>
      <c r="Z51" s="7"/>
      <c r="AA51" s="7"/>
      <c r="AB51" s="7"/>
      <c r="AC51" s="7"/>
      <c r="AD51" s="7"/>
      <c r="AE51" s="7"/>
      <c r="AF51" s="7"/>
      <c r="AG51" s="338" t="s">
        <v>337</v>
      </c>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36"/>
      <c r="BK51" s="47" t="s">
        <v>237</v>
      </c>
      <c r="BL51" s="4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row>
    <row r="52" spans="1:93" ht="18.75" customHeight="1" x14ac:dyDescent="0.2">
      <c r="A52" s="7"/>
      <c r="B52" s="7"/>
      <c r="C52" s="7"/>
      <c r="D52" s="7"/>
      <c r="E52" s="8"/>
      <c r="F52" s="7"/>
      <c r="G52" s="8"/>
      <c r="H52" s="7"/>
      <c r="I52" s="7"/>
      <c r="J52" s="7"/>
      <c r="K52" s="50"/>
      <c r="L52" s="7"/>
      <c r="M52" s="9"/>
      <c r="N52" s="9"/>
      <c r="O52" s="9"/>
      <c r="P52" s="9"/>
      <c r="Q52" s="9"/>
      <c r="R52" s="9"/>
      <c r="S52" s="9"/>
      <c r="T52" s="9"/>
      <c r="U52" s="9"/>
      <c r="V52" s="9"/>
      <c r="W52" s="9"/>
      <c r="X52" s="9"/>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36"/>
      <c r="BK52" s="47" t="s">
        <v>238</v>
      </c>
      <c r="BL52" s="4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row>
    <row r="53" spans="1:93" ht="18.75" customHeight="1" x14ac:dyDescent="0.2">
      <c r="A53" s="7"/>
      <c r="B53" s="7"/>
      <c r="C53" s="7"/>
      <c r="D53" s="7"/>
      <c r="E53" s="8"/>
      <c r="F53" s="7"/>
      <c r="G53" s="8"/>
      <c r="H53" s="7"/>
      <c r="I53" s="7"/>
      <c r="J53" s="7"/>
      <c r="K53" s="50"/>
      <c r="L53" s="7"/>
      <c r="M53" s="9"/>
      <c r="N53" s="9"/>
      <c r="O53" s="9"/>
      <c r="P53" s="9"/>
      <c r="Q53" s="9"/>
      <c r="R53" s="9"/>
      <c r="S53" s="9"/>
      <c r="T53" s="9"/>
      <c r="U53" s="9"/>
      <c r="V53" s="9"/>
      <c r="W53" s="9"/>
      <c r="X53" s="9"/>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36"/>
      <c r="BK53" s="47" t="s">
        <v>239</v>
      </c>
      <c r="BL53" s="4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row>
    <row r="54" spans="1:93" ht="18.75" customHeight="1" x14ac:dyDescent="0.25">
      <c r="A54" s="7"/>
      <c r="B54" s="7"/>
      <c r="C54" s="27" t="s">
        <v>75</v>
      </c>
      <c r="D54" s="7"/>
      <c r="E54" s="8"/>
      <c r="F54" s="7"/>
      <c r="G54" s="8"/>
      <c r="H54" s="7"/>
      <c r="I54" s="7"/>
      <c r="J54" s="7"/>
      <c r="K54" s="7"/>
      <c r="L54" s="7"/>
      <c r="M54" s="7" t="s">
        <v>4</v>
      </c>
      <c r="N54" s="7"/>
      <c r="O54" s="7"/>
      <c r="P54" s="7"/>
      <c r="Q54" s="7" t="s">
        <v>6</v>
      </c>
      <c r="R54" s="7"/>
      <c r="S54" s="7"/>
      <c r="T54" s="7"/>
      <c r="U54" s="7" t="s">
        <v>7</v>
      </c>
      <c r="V54" s="7"/>
      <c r="W54" s="7"/>
      <c r="X54" s="7"/>
      <c r="Y54" s="7"/>
      <c r="Z54" s="7" t="s">
        <v>4</v>
      </c>
      <c r="AA54" s="7" t="s">
        <v>5</v>
      </c>
      <c r="AB54" s="7"/>
      <c r="AC54" s="7"/>
      <c r="AD54" s="14" t="s">
        <v>9</v>
      </c>
      <c r="AE54" s="7"/>
      <c r="AF54" s="7"/>
      <c r="AG54" s="7"/>
      <c r="AH54" s="29" t="s">
        <v>32</v>
      </c>
      <c r="AI54" s="7"/>
      <c r="AJ54" s="7"/>
      <c r="AK54" s="7"/>
      <c r="AL54" s="7"/>
      <c r="AM54" s="7"/>
      <c r="AN54" s="14" t="s">
        <v>35</v>
      </c>
      <c r="AO54" s="7"/>
      <c r="AP54" s="7"/>
      <c r="AQ54" s="7"/>
      <c r="AR54" s="7"/>
      <c r="AS54" s="29" t="s">
        <v>33</v>
      </c>
      <c r="AT54" s="7"/>
      <c r="AU54" s="7"/>
      <c r="AV54" s="7"/>
      <c r="AW54" s="7"/>
      <c r="AX54" s="7"/>
      <c r="AY54" s="7"/>
      <c r="AZ54" s="7"/>
      <c r="BA54" s="7"/>
      <c r="BB54" s="31" t="s">
        <v>10</v>
      </c>
      <c r="BC54" s="7"/>
      <c r="BD54" s="9" t="s">
        <v>4</v>
      </c>
      <c r="BE54" s="7"/>
      <c r="BF54" s="11" t="s">
        <v>5</v>
      </c>
      <c r="BG54" s="7"/>
      <c r="BH54" s="7"/>
      <c r="BI54" s="7"/>
      <c r="BJ54" s="36"/>
      <c r="BK54" s="60"/>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row>
    <row r="55" spans="1:93" ht="18.75" customHeight="1" thickBot="1" x14ac:dyDescent="0.25">
      <c r="A55" s="7"/>
      <c r="B55" s="7"/>
      <c r="C55" s="26"/>
      <c r="D55" s="7"/>
      <c r="E55" s="8"/>
      <c r="F55" s="7"/>
      <c r="G55" s="8"/>
      <c r="H55" s="7"/>
      <c r="I55" s="7"/>
      <c r="J55" s="7"/>
      <c r="K55" s="50"/>
      <c r="L55" s="7"/>
      <c r="M55" s="7" t="s">
        <v>0</v>
      </c>
      <c r="N55" s="7" t="s">
        <v>1</v>
      </c>
      <c r="O55" s="7" t="s">
        <v>2</v>
      </c>
      <c r="P55" s="7" t="s">
        <v>3</v>
      </c>
      <c r="Q55" s="7" t="s">
        <v>0</v>
      </c>
      <c r="R55" s="7" t="s">
        <v>1</v>
      </c>
      <c r="S55" s="7" t="s">
        <v>2</v>
      </c>
      <c r="T55" s="7" t="s">
        <v>3</v>
      </c>
      <c r="U55" s="7" t="s">
        <v>0</v>
      </c>
      <c r="V55" s="7" t="s">
        <v>1</v>
      </c>
      <c r="W55" s="7" t="s">
        <v>2</v>
      </c>
      <c r="X55" s="7" t="s">
        <v>3</v>
      </c>
      <c r="Y55" s="7"/>
      <c r="Z55" s="7" t="s">
        <v>8</v>
      </c>
      <c r="AA55" s="7"/>
      <c r="AB55" s="7"/>
      <c r="AC55" s="7"/>
      <c r="AD55" s="14"/>
      <c r="AE55" s="7"/>
      <c r="AF55" s="7"/>
      <c r="AG55" s="7"/>
      <c r="AH55" s="29" t="s">
        <v>31</v>
      </c>
      <c r="AI55" s="7"/>
      <c r="AJ55" s="7"/>
      <c r="AK55" s="7"/>
      <c r="AL55" s="7"/>
      <c r="AM55" s="7"/>
      <c r="AN55" s="7" t="str">
        <f>AI56</f>
        <v>Irland</v>
      </c>
      <c r="AO55" s="7" t="str">
        <f>AI57</f>
        <v>Schweden</v>
      </c>
      <c r="AP55" s="7" t="str">
        <f>AI58</f>
        <v>Belgien</v>
      </c>
      <c r="AQ55" s="7" t="str">
        <f>AI59</f>
        <v>Italien</v>
      </c>
      <c r="AR55" s="7"/>
      <c r="AS55" s="29" t="s">
        <v>31</v>
      </c>
      <c r="AT55" s="7"/>
      <c r="AU55" s="7"/>
      <c r="AV55" s="7"/>
      <c r="AW55" s="7"/>
      <c r="AX55" s="7"/>
      <c r="AY55" s="7"/>
      <c r="AZ55" s="7"/>
      <c r="BA55" s="7"/>
      <c r="BB55" s="7"/>
      <c r="BC55" s="7"/>
      <c r="BD55" s="7"/>
      <c r="BE55" s="7"/>
      <c r="BF55" s="7"/>
      <c r="BG55" s="7"/>
      <c r="BH55" s="7"/>
      <c r="BI55" s="7"/>
      <c r="BJ55" s="36"/>
      <c r="BK55" s="47" t="s">
        <v>410</v>
      </c>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row>
    <row r="56" spans="1:93" ht="18.75" customHeight="1" thickBot="1" x14ac:dyDescent="0.3">
      <c r="A56" s="7"/>
      <c r="B56" s="7"/>
      <c r="C56" s="108" t="s">
        <v>221</v>
      </c>
      <c r="D56" s="109"/>
      <c r="E56" s="63">
        <v>1</v>
      </c>
      <c r="F56" s="10" t="s">
        <v>12</v>
      </c>
      <c r="G56" s="63">
        <v>1</v>
      </c>
      <c r="H56" s="108" t="s">
        <v>220</v>
      </c>
      <c r="I56" s="109"/>
      <c r="J56" s="7"/>
      <c r="K56" s="140" t="s">
        <v>222</v>
      </c>
      <c r="L56" s="14">
        <f t="shared" ref="L56:L61" si="31">IF(E56-G56&gt;0,1,IF(G56=E56,0,-1))</f>
        <v>0</v>
      </c>
      <c r="M56" s="72">
        <f>IF($E56="",0,IF($E56&gt;$G56,3,IF($E56=G56,1,0)))</f>
        <v>1</v>
      </c>
      <c r="N56" s="72">
        <f>IF($G56="",0,IF($E56&gt;$G56,0,IF($E56=G56,1,3)))</f>
        <v>1</v>
      </c>
      <c r="O56" s="73"/>
      <c r="P56" s="73"/>
      <c r="Q56" s="76">
        <f>E56</f>
        <v>1</v>
      </c>
      <c r="R56" s="76">
        <f>G56</f>
        <v>1</v>
      </c>
      <c r="S56" s="76"/>
      <c r="T56" s="76"/>
      <c r="U56" s="77">
        <f>G56</f>
        <v>1</v>
      </c>
      <c r="V56" s="77">
        <f>E56</f>
        <v>1</v>
      </c>
      <c r="W56" s="77"/>
      <c r="X56" s="77"/>
      <c r="Y56" s="7"/>
      <c r="Z56" s="74">
        <f>M62</f>
        <v>4</v>
      </c>
      <c r="AA56" s="75">
        <f>Q62</f>
        <v>2</v>
      </c>
      <c r="AB56" s="78">
        <f>U62</f>
        <v>4</v>
      </c>
      <c r="AC56" s="100">
        <f>AA56-AB56</f>
        <v>-2</v>
      </c>
      <c r="AD56" s="25">
        <f>IF(Z56&gt;Z57,-1,0)</f>
        <v>-1</v>
      </c>
      <c r="AE56" s="25">
        <f>IF(Z56&gt;Z58,-1,0)</f>
        <v>0</v>
      </c>
      <c r="AF56" s="25">
        <f>IF(Z56&gt;Z59,-1,0)</f>
        <v>0</v>
      </c>
      <c r="AG56" s="322">
        <f>10000-(AJ56*1000+AM56*10+AK56)</f>
        <v>6018</v>
      </c>
      <c r="AH56" s="24">
        <f>RANK(AG56,AG56:AG59,1)</f>
        <v>3</v>
      </c>
      <c r="AI56" t="str">
        <f>C56</f>
        <v>Irland</v>
      </c>
      <c r="AJ56">
        <f t="shared" ref="AJ56:AJ59" si="32">Z56</f>
        <v>4</v>
      </c>
      <c r="AK56">
        <f t="shared" ref="AK56:AK59" si="33">AA56</f>
        <v>2</v>
      </c>
      <c r="AL56">
        <f t="shared" ref="AL56:AL59" si="34">AB56</f>
        <v>4</v>
      </c>
      <c r="AM56">
        <f>AK56-AL56</f>
        <v>-2</v>
      </c>
      <c r="AN56" s="323"/>
      <c r="AO56" s="322">
        <f>IF(Z57&lt;&gt;Z56,AG57,IF(G56&gt;E56,AG57-2000,AG57))</f>
        <v>9019</v>
      </c>
      <c r="AP56" s="322">
        <f>IF(Z58&lt;&gt;Z56,AG58,IF(G58&gt;E58,AG58-2000,AG58))</f>
        <v>3976</v>
      </c>
      <c r="AQ56" s="322">
        <f>IF(Z59&lt;&gt;Z56,AG59,IF(G60&gt;E60,AG59-2000,AG59))</f>
        <v>3977</v>
      </c>
      <c r="AR56" s="324">
        <f>AN60</f>
        <v>18054</v>
      </c>
      <c r="AS56" s="24">
        <f>RANK(AR56,AR56:AR59,1)</f>
        <v>3</v>
      </c>
      <c r="AT56" t="str">
        <f t="shared" ref="AT56:AT59" si="35">AI56</f>
        <v>Irland</v>
      </c>
      <c r="AU56">
        <f t="shared" ref="AU56:AU59" si="36">AJ56</f>
        <v>4</v>
      </c>
      <c r="AV56">
        <f t="shared" ref="AV56:AV59" si="37">AK56</f>
        <v>2</v>
      </c>
      <c r="AW56">
        <f t="shared" ref="AW56:AW59" si="38">AL56</f>
        <v>4</v>
      </c>
      <c r="AX56" s="22"/>
      <c r="AY56" s="22"/>
      <c r="AZ56" s="7"/>
      <c r="BA56" s="112">
        <v>1</v>
      </c>
      <c r="BB56" s="108" t="str">
        <f>VLOOKUP(1,AS56:AT59,2,FALSE)</f>
        <v>Italien</v>
      </c>
      <c r="BC56" s="113"/>
      <c r="BD56" s="114">
        <f>VLOOKUP(1,AS56:AW59,3,FALSE)</f>
        <v>6</v>
      </c>
      <c r="BE56" s="115">
        <f>VLOOKUP(1,AS56:AW59,4,FALSE)</f>
        <v>3</v>
      </c>
      <c r="BF56" s="10" t="s">
        <v>12</v>
      </c>
      <c r="BG56" s="115">
        <f>VLOOKUP(1,AS56:AW59,5,FALSE)</f>
        <v>1</v>
      </c>
      <c r="BH56" s="116" t="s">
        <v>88</v>
      </c>
      <c r="BI56" s="7"/>
      <c r="BJ56" s="36"/>
      <c r="BK56" s="47" t="s">
        <v>318</v>
      </c>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row>
    <row r="57" spans="1:93" ht="18.75" customHeight="1" thickBot="1" x14ac:dyDescent="0.3">
      <c r="A57" s="7"/>
      <c r="B57" s="7"/>
      <c r="C57" s="110" t="s">
        <v>179</v>
      </c>
      <c r="D57" s="111"/>
      <c r="E57" s="63">
        <v>0</v>
      </c>
      <c r="F57" s="10" t="s">
        <v>12</v>
      </c>
      <c r="G57" s="63">
        <v>2</v>
      </c>
      <c r="H57" s="110" t="s">
        <v>14</v>
      </c>
      <c r="I57" s="111"/>
      <c r="J57" s="7"/>
      <c r="K57" s="141" t="s">
        <v>223</v>
      </c>
      <c r="L57" s="14">
        <f t="shared" si="31"/>
        <v>-1</v>
      </c>
      <c r="M57" s="72"/>
      <c r="N57" s="72"/>
      <c r="O57" s="72">
        <f>IF($E57="",0,IF($E57&gt;$G57,3,IF($E57=$G57,1,0)))</f>
        <v>0</v>
      </c>
      <c r="P57" s="72">
        <f>IF($G57="",0,IF($E57&gt;$G57,0,IF($E57=$G57,1,3)))</f>
        <v>3</v>
      </c>
      <c r="Q57" s="76"/>
      <c r="R57" s="76"/>
      <c r="S57" s="76">
        <f>E57</f>
        <v>0</v>
      </c>
      <c r="T57" s="76">
        <f>G57</f>
        <v>2</v>
      </c>
      <c r="U57" s="77"/>
      <c r="V57" s="77"/>
      <c r="W57" s="77">
        <f>G57</f>
        <v>2</v>
      </c>
      <c r="X57" s="77">
        <f>E57</f>
        <v>0</v>
      </c>
      <c r="Y57" s="7"/>
      <c r="Z57" s="74">
        <f>N62</f>
        <v>1</v>
      </c>
      <c r="AA57" s="75">
        <f>R62</f>
        <v>1</v>
      </c>
      <c r="AB57" s="78">
        <f>V62</f>
        <v>3</v>
      </c>
      <c r="AC57" s="100">
        <f>AA57-AB57</f>
        <v>-2</v>
      </c>
      <c r="AD57" s="25">
        <f>IF(Z57&gt;Z56,-1,0)</f>
        <v>0</v>
      </c>
      <c r="AE57" s="25">
        <f>IF(Z57&gt;Z58,-1,0)</f>
        <v>0</v>
      </c>
      <c r="AF57" s="25">
        <f>IF(Z57&gt;Z59,-1,0)</f>
        <v>0</v>
      </c>
      <c r="AG57" s="322">
        <f>10000-(AJ57*1000+AM57*10+AK57)</f>
        <v>9019</v>
      </c>
      <c r="AH57" s="24">
        <f>RANK(AG57,AG56:AG59,1)</f>
        <v>4</v>
      </c>
      <c r="AI57" t="str">
        <f>H56</f>
        <v>Schweden</v>
      </c>
      <c r="AJ57">
        <f t="shared" si="32"/>
        <v>1</v>
      </c>
      <c r="AK57">
        <f t="shared" si="33"/>
        <v>1</v>
      </c>
      <c r="AL57">
        <f t="shared" si="34"/>
        <v>3</v>
      </c>
      <c r="AM57">
        <f>AK57-AL57</f>
        <v>-2</v>
      </c>
      <c r="AN57" s="322">
        <f>IF(Z56&lt;&gt;Z57,AG56,IF(E56&gt;G56,AG56-2000,AG56))</f>
        <v>6018</v>
      </c>
      <c r="AO57" s="323"/>
      <c r="AP57" s="322">
        <f>IF(Z57&lt;&gt;Z58,AG58,IF(G61&gt;E61,AG58-2000,AG58))</f>
        <v>3976</v>
      </c>
      <c r="AQ57" s="322">
        <f>IF(Z59&lt;&gt;Z57,AG59,IF(G59&gt;E59,AG59-2000,AG59))</f>
        <v>3977</v>
      </c>
      <c r="AR57" s="325">
        <f>AO60</f>
        <v>27057</v>
      </c>
      <c r="AS57" s="24">
        <f>RANK(AR57,AR56:AR59,1)</f>
        <v>4</v>
      </c>
      <c r="AT57" t="str">
        <f t="shared" si="35"/>
        <v>Schweden</v>
      </c>
      <c r="AU57">
        <f t="shared" si="36"/>
        <v>1</v>
      </c>
      <c r="AV57">
        <f t="shared" si="37"/>
        <v>1</v>
      </c>
      <c r="AW57">
        <f t="shared" si="38"/>
        <v>3</v>
      </c>
      <c r="AX57" s="7"/>
      <c r="AY57" s="7"/>
      <c r="AZ57" s="7"/>
      <c r="BA57" s="112">
        <v>2</v>
      </c>
      <c r="BB57" s="108" t="str">
        <f>VLOOKUP(2,AS56:AT59,2,FALSE)</f>
        <v>Belgien</v>
      </c>
      <c r="BC57" s="113"/>
      <c r="BD57" s="114">
        <f>VLOOKUP(2,AS56:AW59,3,FALSE)</f>
        <v>6</v>
      </c>
      <c r="BE57" s="115">
        <f>VLOOKUP(2,AS56:AW59,4,FALSE)</f>
        <v>4</v>
      </c>
      <c r="BF57" s="10" t="s">
        <v>12</v>
      </c>
      <c r="BG57" s="115">
        <f>VLOOKUP(2,AS56:AW59,5,FALSE)</f>
        <v>2</v>
      </c>
      <c r="BH57" s="116" t="s">
        <v>92</v>
      </c>
      <c r="BI57" s="7"/>
      <c r="BJ57" s="36"/>
      <c r="BK57" s="47" t="s">
        <v>310</v>
      </c>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row>
    <row r="58" spans="1:93" ht="18.75" customHeight="1" thickBot="1" x14ac:dyDescent="0.3">
      <c r="A58" s="7"/>
      <c r="B58" s="7"/>
      <c r="C58" s="108" t="str">
        <f>C56</f>
        <v>Irland</v>
      </c>
      <c r="D58" s="109"/>
      <c r="E58" s="63">
        <v>0</v>
      </c>
      <c r="F58" s="10" t="s">
        <v>12</v>
      </c>
      <c r="G58" s="63">
        <v>3</v>
      </c>
      <c r="H58" s="108" t="str">
        <f>C57</f>
        <v>Belgien</v>
      </c>
      <c r="I58" s="109"/>
      <c r="J58" s="7"/>
      <c r="K58" s="141" t="s">
        <v>225</v>
      </c>
      <c r="L58" s="14">
        <f t="shared" si="31"/>
        <v>-1</v>
      </c>
      <c r="M58" s="72">
        <f>IF($E58="",0,IF($E58&gt;$G58,3,IF($E58=G58,1,0)))</f>
        <v>0</v>
      </c>
      <c r="N58" s="72"/>
      <c r="O58" s="72">
        <f>IF($G58="",0,IF($E58&gt;$G58,0,IF($E58=$G58,1,3)))</f>
        <v>3</v>
      </c>
      <c r="P58" s="72"/>
      <c r="Q58" s="76">
        <f>E58</f>
        <v>0</v>
      </c>
      <c r="R58" s="76"/>
      <c r="S58" s="76">
        <f>G58</f>
        <v>3</v>
      </c>
      <c r="T58" s="76"/>
      <c r="U58" s="77">
        <f>G58</f>
        <v>3</v>
      </c>
      <c r="V58" s="77"/>
      <c r="W58" s="77">
        <f>E58</f>
        <v>0</v>
      </c>
      <c r="X58" s="77"/>
      <c r="Y58" s="7"/>
      <c r="Z58" s="74">
        <f>O62</f>
        <v>6</v>
      </c>
      <c r="AA58" s="75">
        <f>S62</f>
        <v>4</v>
      </c>
      <c r="AB58" s="78">
        <f>W62</f>
        <v>2</v>
      </c>
      <c r="AC58" s="100">
        <f>AA58-AB58</f>
        <v>2</v>
      </c>
      <c r="AD58" s="25">
        <f>IF(Z58&gt;Z56,-1,0)</f>
        <v>-1</v>
      </c>
      <c r="AE58" s="25">
        <f>IF(Z58&gt;Z57,-1,0)</f>
        <v>-1</v>
      </c>
      <c r="AF58" s="25">
        <f>IF(Z58&gt;Z59,-1,0)</f>
        <v>0</v>
      </c>
      <c r="AG58" s="322">
        <f>10000-(AJ58*1000+AM58*10+AK58)</f>
        <v>3976</v>
      </c>
      <c r="AH58" s="24">
        <f>RANK(AG58,AG56:AG59,1)</f>
        <v>1</v>
      </c>
      <c r="AI58" t="str">
        <f>C57</f>
        <v>Belgien</v>
      </c>
      <c r="AJ58">
        <f t="shared" si="32"/>
        <v>6</v>
      </c>
      <c r="AK58">
        <f t="shared" si="33"/>
        <v>4</v>
      </c>
      <c r="AL58">
        <f t="shared" si="34"/>
        <v>2</v>
      </c>
      <c r="AM58">
        <f>AK58-AL58</f>
        <v>2</v>
      </c>
      <c r="AN58" s="322">
        <f>IF(Z56&lt;&gt;Z58,AG56,IF(E58&gt;G58,AG56-2000,AG56))</f>
        <v>6018</v>
      </c>
      <c r="AO58" s="322">
        <f>IF(Z57&lt;&gt;Z58,AG57,IF(E61&gt;G61,AG57-2000,AG57))</f>
        <v>9019</v>
      </c>
      <c r="AP58" s="323"/>
      <c r="AQ58" s="322">
        <f>IF(Z59&lt;&gt;Z58,AG59,IF(G57&gt;E57,AG59-2000,AG59))</f>
        <v>1977</v>
      </c>
      <c r="AR58" s="325">
        <f>AP60</f>
        <v>11928</v>
      </c>
      <c r="AS58" s="24">
        <f>RANK(AR58,AR56:AR59,1)</f>
        <v>2</v>
      </c>
      <c r="AT58" t="str">
        <f t="shared" si="35"/>
        <v>Belgien</v>
      </c>
      <c r="AU58">
        <f t="shared" si="36"/>
        <v>6</v>
      </c>
      <c r="AV58">
        <f t="shared" si="37"/>
        <v>4</v>
      </c>
      <c r="AW58">
        <f t="shared" si="38"/>
        <v>2</v>
      </c>
      <c r="AX58" s="7"/>
      <c r="AY58" s="7"/>
      <c r="AZ58" s="7"/>
      <c r="BA58" s="162">
        <v>3</v>
      </c>
      <c r="BB58" s="175" t="str">
        <f>VLOOKUP(3,AS56:AT59,2,FALSE)</f>
        <v>Irland</v>
      </c>
      <c r="BC58" s="163"/>
      <c r="BD58" s="145">
        <f>VLOOKUP(3,AS56:AW59,3,FALSE)</f>
        <v>4</v>
      </c>
      <c r="BE58" s="145">
        <f>VLOOKUP(3,AS56:AW59,4,FALSE)</f>
        <v>2</v>
      </c>
      <c r="BF58" s="10" t="s">
        <v>12</v>
      </c>
      <c r="BG58" s="145">
        <f>VLOOKUP(3,AS56:AW59,5,FALSE)</f>
        <v>4</v>
      </c>
      <c r="BH58" s="7"/>
      <c r="BI58" s="7"/>
      <c r="BJ58" s="36"/>
      <c r="BK58" s="47" t="s">
        <v>311</v>
      </c>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row>
    <row r="59" spans="1:93" ht="18.75" customHeight="1" thickBot="1" x14ac:dyDescent="0.3">
      <c r="A59" s="7"/>
      <c r="B59" s="7"/>
      <c r="C59" s="110" t="str">
        <f>H56</f>
        <v>Schweden</v>
      </c>
      <c r="D59" s="111"/>
      <c r="E59" s="63">
        <v>0</v>
      </c>
      <c r="F59" s="10" t="s">
        <v>12</v>
      </c>
      <c r="G59" s="63">
        <v>1</v>
      </c>
      <c r="H59" s="110" t="str">
        <f>H57</f>
        <v>Italien</v>
      </c>
      <c r="I59" s="111"/>
      <c r="J59" s="7"/>
      <c r="K59" s="142" t="s">
        <v>224</v>
      </c>
      <c r="L59" s="14">
        <f t="shared" si="31"/>
        <v>-1</v>
      </c>
      <c r="M59" s="72"/>
      <c r="N59" s="72">
        <f>IF($E59="",0,IF($E59&gt;$G59,3,IF($E59=$G59,1,0)))</f>
        <v>0</v>
      </c>
      <c r="O59" s="72"/>
      <c r="P59" s="72">
        <f>IF($G59="",0,IF($E59&gt;$G59,0,IF($E59=$G59,1,3)))</f>
        <v>3</v>
      </c>
      <c r="Q59" s="76"/>
      <c r="R59" s="76">
        <f>E59</f>
        <v>0</v>
      </c>
      <c r="S59" s="76"/>
      <c r="T59" s="76">
        <f>G59</f>
        <v>1</v>
      </c>
      <c r="U59" s="77"/>
      <c r="V59" s="77">
        <f>G59</f>
        <v>1</v>
      </c>
      <c r="W59" s="77"/>
      <c r="X59" s="77">
        <f>E59</f>
        <v>0</v>
      </c>
      <c r="Y59" s="7"/>
      <c r="Z59" s="74">
        <f>P62</f>
        <v>6</v>
      </c>
      <c r="AA59" s="75">
        <f>T62</f>
        <v>3</v>
      </c>
      <c r="AB59" s="78">
        <f>X62</f>
        <v>1</v>
      </c>
      <c r="AC59" s="100">
        <f>AA59-AB59</f>
        <v>2</v>
      </c>
      <c r="AD59" s="25">
        <f>IF(Z59&gt;Z56,-1,0)</f>
        <v>-1</v>
      </c>
      <c r="AE59" s="25">
        <f>IF(Z59&gt;Z57,-1,0)</f>
        <v>-1</v>
      </c>
      <c r="AF59" s="25">
        <f>IF(Z59&gt;Z58,-1,0)</f>
        <v>0</v>
      </c>
      <c r="AG59" s="322">
        <f>10000-(AJ59*1000+AM59*10+AK59)</f>
        <v>3977</v>
      </c>
      <c r="AH59" s="24">
        <f>RANK(AG59,AG56:AG59,1)</f>
        <v>2</v>
      </c>
      <c r="AI59" t="str">
        <f>H57</f>
        <v>Italien</v>
      </c>
      <c r="AJ59">
        <f t="shared" si="32"/>
        <v>6</v>
      </c>
      <c r="AK59">
        <f t="shared" si="33"/>
        <v>3</v>
      </c>
      <c r="AL59">
        <f t="shared" si="34"/>
        <v>1</v>
      </c>
      <c r="AM59">
        <f>AK59-AL59</f>
        <v>2</v>
      </c>
      <c r="AN59" s="322">
        <f>IF(Z56&lt;&gt;Z59,AG56,IF(E60&gt;G60,AG56-2000,AG56))</f>
        <v>6018</v>
      </c>
      <c r="AO59" s="322">
        <f>IF(Z57&lt;&gt;Z59,AG57,IF(E59&gt;G59,AG57-2000,AG57))</f>
        <v>9019</v>
      </c>
      <c r="AP59" s="322">
        <f>IF(Z58&lt;&gt;Z59,AG58,IF(E57&gt;G57,AG58-2000,AG58))</f>
        <v>3976</v>
      </c>
      <c r="AQ59" s="323"/>
      <c r="AR59" s="325">
        <f>AQ60</f>
        <v>9931</v>
      </c>
      <c r="AS59" s="24">
        <f>RANK(AR59,AR56:AR59,1)</f>
        <v>1</v>
      </c>
      <c r="AT59" t="str">
        <f t="shared" si="35"/>
        <v>Italien</v>
      </c>
      <c r="AU59">
        <f t="shared" si="36"/>
        <v>6</v>
      </c>
      <c r="AV59">
        <f t="shared" si="37"/>
        <v>3</v>
      </c>
      <c r="AW59">
        <f t="shared" si="38"/>
        <v>1</v>
      </c>
      <c r="AX59" s="7"/>
      <c r="AY59" s="7"/>
      <c r="AZ59" s="7"/>
      <c r="BA59" s="68">
        <v>4</v>
      </c>
      <c r="BB59" s="69" t="str">
        <f>VLOOKUP(4,AS56:AT59,2,FALSE)</f>
        <v>Schweden</v>
      </c>
      <c r="BC59" s="70"/>
      <c r="BD59" s="71">
        <f>VLOOKUP(4,AS56:AW59,3,FALSE)</f>
        <v>1</v>
      </c>
      <c r="BE59" s="71">
        <f>VLOOKUP(4,AS56:AW59,4,FALSE)</f>
        <v>1</v>
      </c>
      <c r="BF59" s="10" t="s">
        <v>12</v>
      </c>
      <c r="BG59" s="71">
        <f>VLOOKUP(4,AS56:AW59,5,FALSE)</f>
        <v>3</v>
      </c>
      <c r="BH59" s="7"/>
      <c r="BI59" s="7"/>
      <c r="BJ59" s="36"/>
      <c r="BK59" s="47" t="s">
        <v>312</v>
      </c>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row>
    <row r="60" spans="1:93" ht="18.75" customHeight="1" thickBot="1" x14ac:dyDescent="0.3">
      <c r="A60" s="7"/>
      <c r="B60" s="7"/>
      <c r="C60" s="108" t="str">
        <f>C56</f>
        <v>Irland</v>
      </c>
      <c r="D60" s="109"/>
      <c r="E60" s="63">
        <v>1</v>
      </c>
      <c r="F60" s="10" t="s">
        <v>12</v>
      </c>
      <c r="G60" s="63">
        <v>0</v>
      </c>
      <c r="H60" s="108" t="str">
        <f>H57</f>
        <v>Italien</v>
      </c>
      <c r="I60" s="109"/>
      <c r="J60" s="7"/>
      <c r="K60" s="141" t="s">
        <v>226</v>
      </c>
      <c r="L60" s="14">
        <f t="shared" si="31"/>
        <v>1</v>
      </c>
      <c r="M60" s="72">
        <f>IF($E60="",0,IF($E60&gt;$G60,3,IF($E60=G60,1,0)))</f>
        <v>3</v>
      </c>
      <c r="N60" s="72"/>
      <c r="O60" s="72"/>
      <c r="P60" s="72">
        <f>IF($G60="",0,IF($E60&gt;$G60,0,IF($E60=$G60,1,3)))</f>
        <v>0</v>
      </c>
      <c r="Q60" s="76">
        <f>E60</f>
        <v>1</v>
      </c>
      <c r="R60" s="76"/>
      <c r="S60" s="76"/>
      <c r="T60" s="76">
        <f>G60</f>
        <v>0</v>
      </c>
      <c r="U60" s="77">
        <f>G60</f>
        <v>0</v>
      </c>
      <c r="V60" s="77"/>
      <c r="W60" s="77"/>
      <c r="X60" s="77">
        <f>E60</f>
        <v>1</v>
      </c>
      <c r="Y60" s="7"/>
      <c r="AG60" s="79"/>
      <c r="AH60" s="106"/>
      <c r="AI60" s="106"/>
      <c r="AJ60" s="106"/>
      <c r="AK60" s="106"/>
      <c r="AL60" s="106"/>
      <c r="AM60" s="106"/>
      <c r="AN60" s="326">
        <f>SUM(AN56:AN59)</f>
        <v>18054</v>
      </c>
      <c r="AO60" s="327">
        <f>SUM(AO56:AO59)</f>
        <v>27057</v>
      </c>
      <c r="AP60" s="327">
        <f>SUM(AP56:AP59)</f>
        <v>11928</v>
      </c>
      <c r="AQ60" s="327">
        <f>SUM(AQ56:AQ59)</f>
        <v>9931</v>
      </c>
      <c r="AR60" s="328"/>
      <c r="AS60" s="28"/>
      <c r="AT60" s="28"/>
      <c r="AX60" s="7"/>
      <c r="AY60" s="7"/>
      <c r="AZ60" s="7"/>
      <c r="BA60" s="7"/>
      <c r="BB60" s="7"/>
      <c r="BC60" s="7"/>
      <c r="BD60" s="7"/>
      <c r="BE60" s="7"/>
      <c r="BF60" s="7"/>
      <c r="BG60" s="7"/>
      <c r="BH60" s="7"/>
      <c r="BI60" s="7"/>
      <c r="BJ60" s="36"/>
      <c r="BK60" s="47" t="s">
        <v>313</v>
      </c>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row>
    <row r="61" spans="1:93" ht="18.75" customHeight="1" thickBot="1" x14ac:dyDescent="0.3">
      <c r="A61" s="7"/>
      <c r="B61" s="7"/>
      <c r="C61" s="110" t="str">
        <f>H56</f>
        <v>Schweden</v>
      </c>
      <c r="D61" s="111"/>
      <c r="E61" s="63">
        <v>0</v>
      </c>
      <c r="F61" s="10" t="s">
        <v>12</v>
      </c>
      <c r="G61" s="63">
        <v>1</v>
      </c>
      <c r="H61" s="110" t="str">
        <f>C57</f>
        <v>Belgien</v>
      </c>
      <c r="I61" s="111"/>
      <c r="J61" s="7"/>
      <c r="K61" s="141" t="str">
        <f>K60</f>
        <v>22.06.21:00</v>
      </c>
      <c r="L61" s="14">
        <f t="shared" si="31"/>
        <v>-1</v>
      </c>
      <c r="M61" s="72"/>
      <c r="N61" s="72">
        <f>IF($E61="",0,IF($E61&gt;$G61,3,IF($E61=$G61,1,0)))</f>
        <v>0</v>
      </c>
      <c r="O61" s="72">
        <f>IF($G61="",0,IF($E61&gt;$G61,0,IF($E61=$G61,1,3)))</f>
        <v>3</v>
      </c>
      <c r="P61" s="72"/>
      <c r="Q61" s="76"/>
      <c r="R61" s="76">
        <f>E61</f>
        <v>0</v>
      </c>
      <c r="S61" s="76">
        <f>G61</f>
        <v>1</v>
      </c>
      <c r="T61" s="76"/>
      <c r="U61" s="77"/>
      <c r="V61" s="77">
        <f>G61</f>
        <v>1</v>
      </c>
      <c r="W61" s="77">
        <f>E61</f>
        <v>0</v>
      </c>
      <c r="X61" s="77"/>
      <c r="Y61" s="7"/>
      <c r="Z61" s="79" t="s">
        <v>30</v>
      </c>
      <c r="AA61" s="79"/>
      <c r="AB61" s="79"/>
      <c r="AC61" s="79"/>
      <c r="AD61" s="79"/>
      <c r="AE61" s="79"/>
      <c r="AF61" s="79"/>
      <c r="AG61" s="79" t="b">
        <f>OR(AG56=AG57,AG56=AG58,AG56=AG59,AG57=AG58,AG57=AG59,AG58=AG59)</f>
        <v>0</v>
      </c>
      <c r="AH61" s="106"/>
      <c r="AI61" s="106"/>
      <c r="AJ61" s="106"/>
      <c r="AK61" s="106"/>
      <c r="AL61" s="106"/>
      <c r="AM61" s="106"/>
      <c r="AN61" s="79" t="s">
        <v>34</v>
      </c>
      <c r="AO61" s="79"/>
      <c r="AP61" s="79"/>
      <c r="AQ61" s="79"/>
      <c r="AR61" s="79" t="b">
        <f>OR(AR56=AR57,AR56=AR58,AR56=AR59,AR57=AR58,AR57=AR59,AR58=AR59)</f>
        <v>0</v>
      </c>
      <c r="AX61" s="7"/>
      <c r="AY61" s="7"/>
      <c r="AZ61" s="7"/>
      <c r="BA61" s="7"/>
      <c r="BB61" s="7"/>
      <c r="BC61" s="7"/>
      <c r="BD61" s="7"/>
      <c r="BE61" s="7"/>
      <c r="BF61" s="7"/>
      <c r="BG61" s="7"/>
      <c r="BH61" s="7"/>
      <c r="BI61" s="7"/>
      <c r="BJ61" s="36"/>
      <c r="BK61" s="47" t="s">
        <v>314</v>
      </c>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row>
    <row r="62" spans="1:93" ht="18.75" customHeight="1" x14ac:dyDescent="0.2">
      <c r="A62" s="7"/>
      <c r="B62" s="7"/>
      <c r="C62" s="26" t="str">
        <f>IF(G61="","",IF(AR61=TRUE,"Achtung: Fehler in Tabelle!",""))</f>
        <v/>
      </c>
      <c r="D62" s="7"/>
      <c r="E62" s="8"/>
      <c r="F62" s="7"/>
      <c r="G62" s="8"/>
      <c r="H62" s="7"/>
      <c r="I62" s="7"/>
      <c r="J62" s="7"/>
      <c r="K62" s="50"/>
      <c r="L62" s="7"/>
      <c r="M62" s="9">
        <f t="shared" ref="M62:X62" si="39">SUM(M56:M61)</f>
        <v>4</v>
      </c>
      <c r="N62" s="9">
        <f t="shared" si="39"/>
        <v>1</v>
      </c>
      <c r="O62" s="9">
        <f t="shared" si="39"/>
        <v>6</v>
      </c>
      <c r="P62" s="9">
        <f t="shared" si="39"/>
        <v>6</v>
      </c>
      <c r="Q62" s="9">
        <f t="shared" si="39"/>
        <v>2</v>
      </c>
      <c r="R62" s="9">
        <f t="shared" si="39"/>
        <v>1</v>
      </c>
      <c r="S62" s="9">
        <f t="shared" si="39"/>
        <v>4</v>
      </c>
      <c r="T62" s="9">
        <f t="shared" si="39"/>
        <v>3</v>
      </c>
      <c r="U62" s="9">
        <f t="shared" si="39"/>
        <v>4</v>
      </c>
      <c r="V62" s="9">
        <f t="shared" si="39"/>
        <v>3</v>
      </c>
      <c r="W62" s="9">
        <f t="shared" si="39"/>
        <v>2</v>
      </c>
      <c r="X62" s="9">
        <f t="shared" si="39"/>
        <v>1</v>
      </c>
      <c r="Y62" s="7"/>
      <c r="Z62" s="7"/>
      <c r="AA62" s="7"/>
      <c r="AB62" s="7"/>
      <c r="AC62" s="7"/>
      <c r="AD62" s="7"/>
      <c r="AE62" s="7"/>
      <c r="AF62" s="7"/>
      <c r="AG62" s="338" t="s">
        <v>337</v>
      </c>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36"/>
      <c r="BK62" s="47" t="s">
        <v>315</v>
      </c>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row>
    <row r="63" spans="1:93" ht="18.75" customHeight="1" x14ac:dyDescent="0.2">
      <c r="A63" s="7"/>
      <c r="B63" s="7"/>
      <c r="C63" s="7"/>
      <c r="D63" s="7"/>
      <c r="E63" s="8"/>
      <c r="F63" s="7"/>
      <c r="G63" s="8"/>
      <c r="H63" s="7"/>
      <c r="I63" s="7"/>
      <c r="J63" s="7"/>
      <c r="K63" s="50"/>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36"/>
      <c r="BK63" s="4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row>
    <row r="64" spans="1:93" ht="18.75" customHeight="1" x14ac:dyDescent="0.2">
      <c r="A64" s="7"/>
      <c r="B64" s="7"/>
      <c r="C64" s="7"/>
      <c r="D64" s="7"/>
      <c r="E64" s="8"/>
      <c r="F64" s="7"/>
      <c r="G64" s="8"/>
      <c r="H64" s="7"/>
      <c r="I64" s="7"/>
      <c r="J64" s="7"/>
      <c r="K64" s="50"/>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36"/>
      <c r="BK64" s="4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row>
    <row r="65" spans="1:93" ht="18.75" customHeight="1" x14ac:dyDescent="0.25">
      <c r="A65" s="7"/>
      <c r="B65" s="7"/>
      <c r="C65" s="27" t="s">
        <v>76</v>
      </c>
      <c r="D65" s="7"/>
      <c r="E65" s="8"/>
      <c r="F65" s="7"/>
      <c r="G65" s="8"/>
      <c r="H65" s="7"/>
      <c r="I65" s="7"/>
      <c r="J65" s="7"/>
      <c r="K65" s="50"/>
      <c r="L65" s="7"/>
      <c r="M65" s="7" t="s">
        <v>4</v>
      </c>
      <c r="N65" s="7"/>
      <c r="O65" s="7"/>
      <c r="P65" s="7"/>
      <c r="Q65" s="7" t="s">
        <v>6</v>
      </c>
      <c r="R65" s="7"/>
      <c r="S65" s="7"/>
      <c r="T65" s="7"/>
      <c r="U65" s="7" t="s">
        <v>7</v>
      </c>
      <c r="V65" s="7"/>
      <c r="W65" s="7"/>
      <c r="X65" s="7"/>
      <c r="Y65" s="7"/>
      <c r="Z65" s="7" t="s">
        <v>4</v>
      </c>
      <c r="AA65" s="7" t="s">
        <v>5</v>
      </c>
      <c r="AB65" s="7"/>
      <c r="AC65" s="7"/>
      <c r="AD65" s="14" t="s">
        <v>9</v>
      </c>
      <c r="AE65" s="7"/>
      <c r="AF65" s="7"/>
      <c r="AG65" s="7"/>
      <c r="AH65" s="29" t="s">
        <v>32</v>
      </c>
      <c r="AI65" s="7"/>
      <c r="AJ65" s="7"/>
      <c r="AK65" s="7"/>
      <c r="AL65" s="7"/>
      <c r="AM65" s="7"/>
      <c r="AN65" s="14" t="s">
        <v>35</v>
      </c>
      <c r="AO65" s="7"/>
      <c r="AP65" s="7"/>
      <c r="AQ65" s="7"/>
      <c r="AR65" s="7"/>
      <c r="AS65" s="29" t="s">
        <v>33</v>
      </c>
      <c r="AT65" s="7"/>
      <c r="AU65" s="7"/>
      <c r="AV65" s="7"/>
      <c r="AW65" s="7"/>
      <c r="AX65" s="7"/>
      <c r="AY65" s="7"/>
      <c r="AZ65" s="7"/>
      <c r="BA65" s="7"/>
      <c r="BB65" s="31" t="s">
        <v>10</v>
      </c>
      <c r="BC65" s="7"/>
      <c r="BD65" s="9" t="s">
        <v>4</v>
      </c>
      <c r="BE65" s="7"/>
      <c r="BF65" s="11" t="s">
        <v>5</v>
      </c>
      <c r="BG65" s="7"/>
      <c r="BH65" s="7"/>
      <c r="BI65" s="7"/>
      <c r="BJ65" s="36"/>
      <c r="BK65" s="4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row>
    <row r="66" spans="1:93" ht="18.75" customHeight="1" thickBot="1" x14ac:dyDescent="0.25">
      <c r="A66" s="7"/>
      <c r="B66" s="7"/>
      <c r="C66" s="7"/>
      <c r="D66" s="7"/>
      <c r="E66" s="8"/>
      <c r="F66" s="7"/>
      <c r="G66" s="8"/>
      <c r="H66" s="7"/>
      <c r="I66" s="7"/>
      <c r="J66" s="7"/>
      <c r="K66" s="50"/>
      <c r="L66" s="7"/>
      <c r="M66" s="7" t="s">
        <v>0</v>
      </c>
      <c r="N66" s="7" t="s">
        <v>1</v>
      </c>
      <c r="O66" s="7" t="s">
        <v>2</v>
      </c>
      <c r="P66" s="7" t="s">
        <v>3</v>
      </c>
      <c r="Q66" s="7" t="s">
        <v>0</v>
      </c>
      <c r="R66" s="7" t="s">
        <v>1</v>
      </c>
      <c r="S66" s="7" t="s">
        <v>2</v>
      </c>
      <c r="T66" s="7" t="s">
        <v>3</v>
      </c>
      <c r="U66" s="7" t="s">
        <v>0</v>
      </c>
      <c r="V66" s="7" t="s">
        <v>1</v>
      </c>
      <c r="W66" s="7" t="s">
        <v>2</v>
      </c>
      <c r="X66" s="7" t="s">
        <v>3</v>
      </c>
      <c r="Y66" s="7"/>
      <c r="Z66" s="7" t="s">
        <v>8</v>
      </c>
      <c r="AA66" s="7"/>
      <c r="AB66" s="7"/>
      <c r="AC66" s="7"/>
      <c r="AD66" s="14"/>
      <c r="AE66" s="7"/>
      <c r="AF66" s="7"/>
      <c r="AG66" s="7"/>
      <c r="AH66" s="29" t="s">
        <v>31</v>
      </c>
      <c r="AI66" s="7"/>
      <c r="AJ66" s="7"/>
      <c r="AK66" s="7"/>
      <c r="AL66" s="7"/>
      <c r="AM66" s="7"/>
      <c r="AN66" s="7" t="str">
        <f>AI67</f>
        <v>Österreich</v>
      </c>
      <c r="AO66" s="7" t="str">
        <f>AI68</f>
        <v>Ungarn</v>
      </c>
      <c r="AP66" s="7" t="str">
        <f>AI69</f>
        <v>Portugal</v>
      </c>
      <c r="AQ66" s="7" t="str">
        <f>AI70</f>
        <v>Island</v>
      </c>
      <c r="AR66" s="7"/>
      <c r="AS66" s="29" t="s">
        <v>31</v>
      </c>
      <c r="AT66" s="7"/>
      <c r="AU66" s="7"/>
      <c r="AV66" s="7"/>
      <c r="AW66" s="7"/>
      <c r="AX66" s="7"/>
      <c r="AY66" s="7"/>
      <c r="AZ66" s="7"/>
      <c r="BA66" s="7"/>
      <c r="BB66" s="7"/>
      <c r="BC66" s="7"/>
      <c r="BD66" s="7"/>
      <c r="BE66" s="7"/>
      <c r="BF66" s="7"/>
      <c r="BG66" s="7"/>
      <c r="BH66" s="7"/>
      <c r="BI66" s="7"/>
      <c r="BJ66" s="36"/>
      <c r="BK66" s="4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row>
    <row r="67" spans="1:93" ht="18.75" customHeight="1" thickBot="1" x14ac:dyDescent="0.3">
      <c r="A67" s="7"/>
      <c r="B67" s="7"/>
      <c r="C67" s="320" t="s">
        <v>227</v>
      </c>
      <c r="D67" s="321"/>
      <c r="E67" s="63">
        <v>0</v>
      </c>
      <c r="F67" s="10" t="s">
        <v>12</v>
      </c>
      <c r="G67" s="63">
        <v>2</v>
      </c>
      <c r="H67" s="117" t="s">
        <v>228</v>
      </c>
      <c r="I67" s="118"/>
      <c r="J67" s="7"/>
      <c r="K67" s="140" t="s">
        <v>230</v>
      </c>
      <c r="L67" s="14">
        <f t="shared" ref="L67:L72" si="40">IF(E67-G67&gt;0,1,IF(G67=E67,0,-1))</f>
        <v>-1</v>
      </c>
      <c r="M67" s="72">
        <f>IF($E67="",0,IF($E67&gt;$G67,3,IF($E67=G67,1,0)))</f>
        <v>0</v>
      </c>
      <c r="N67" s="72">
        <f>IF($G67="",0,IF($E67&gt;$G67,0,IF($E67=G67,1,3)))</f>
        <v>3</v>
      </c>
      <c r="O67" s="73"/>
      <c r="P67" s="73"/>
      <c r="Q67" s="76">
        <f>E67</f>
        <v>0</v>
      </c>
      <c r="R67" s="76">
        <f>G67</f>
        <v>2</v>
      </c>
      <c r="S67" s="76"/>
      <c r="T67" s="76"/>
      <c r="U67" s="77">
        <f>G67</f>
        <v>2</v>
      </c>
      <c r="V67" s="77">
        <f>E67</f>
        <v>0</v>
      </c>
      <c r="W67" s="77"/>
      <c r="X67" s="77"/>
      <c r="Y67" s="7"/>
      <c r="Z67" s="74">
        <f>M73</f>
        <v>1</v>
      </c>
      <c r="AA67" s="75">
        <f>Q73</f>
        <v>1</v>
      </c>
      <c r="AB67" s="78">
        <f>U73</f>
        <v>4</v>
      </c>
      <c r="AC67" s="100">
        <f>AA67-AB67</f>
        <v>-3</v>
      </c>
      <c r="AD67" s="25">
        <f>IF(Z67&gt;Z68,-1,0)</f>
        <v>0</v>
      </c>
      <c r="AE67" s="25">
        <f>IF(Z67&gt;Z69,-1,0)</f>
        <v>0</v>
      </c>
      <c r="AF67" s="25">
        <f>IF(Z67&gt;Z70,-1,0)</f>
        <v>0</v>
      </c>
      <c r="AG67" s="322">
        <f>10000-(AJ67*1000+AM67*10+AK67)</f>
        <v>9029</v>
      </c>
      <c r="AH67" s="24">
        <f>RANK(AG67,AG67:AG70,1)</f>
        <v>4</v>
      </c>
      <c r="AI67" t="str">
        <f>C67</f>
        <v>Österreich</v>
      </c>
      <c r="AJ67">
        <f t="shared" ref="AJ67:AJ70" si="41">Z67</f>
        <v>1</v>
      </c>
      <c r="AK67">
        <f t="shared" ref="AK67:AK70" si="42">AA67</f>
        <v>1</v>
      </c>
      <c r="AL67">
        <f t="shared" ref="AL67:AL70" si="43">AB67</f>
        <v>4</v>
      </c>
      <c r="AM67">
        <f>AK67-AL67</f>
        <v>-3</v>
      </c>
      <c r="AN67" s="323"/>
      <c r="AO67" s="322">
        <f>IF(Z68&lt;&gt;Z67,AG68,IF(G67&gt;E67,AG68-2000,AG68))</f>
        <v>4974</v>
      </c>
      <c r="AP67" s="322">
        <f>IF(Z69&lt;&gt;Z67,AG69,IF(G69&gt;E69,AG69-2000,AG69))</f>
        <v>6996</v>
      </c>
      <c r="AQ67" s="322">
        <f>IF(Z70&lt;&gt;Z67,AG70,IF(G71&gt;E71,AG70-2000,AG70))</f>
        <v>4986</v>
      </c>
      <c r="AR67" s="324">
        <f>AN71</f>
        <v>27087</v>
      </c>
      <c r="AS67" s="24">
        <f>RANK(AR67,AR67:AR70,1)</f>
        <v>4</v>
      </c>
      <c r="AT67" t="str">
        <f t="shared" ref="AT67:AT70" si="44">AI67</f>
        <v>Österreich</v>
      </c>
      <c r="AU67">
        <f t="shared" ref="AU67:AU70" si="45">AJ67</f>
        <v>1</v>
      </c>
      <c r="AV67">
        <f t="shared" ref="AV67:AV70" si="46">AK67</f>
        <v>1</v>
      </c>
      <c r="AW67">
        <f t="shared" ref="AW67:AW70" si="47">AL67</f>
        <v>4</v>
      </c>
      <c r="AX67" s="22"/>
      <c r="AY67" s="7"/>
      <c r="AZ67" s="7"/>
      <c r="BA67" s="119">
        <v>1</v>
      </c>
      <c r="BB67" s="117" t="str">
        <f>VLOOKUP(1,AS67:AT70,2,FALSE)</f>
        <v>Ungarn</v>
      </c>
      <c r="BC67" s="118"/>
      <c r="BD67" s="120">
        <f>VLOOKUP(1,AS67:AW70,3,FALSE)</f>
        <v>5</v>
      </c>
      <c r="BE67" s="121">
        <f>VLOOKUP(1,AS67:AW70,4,FALSE)</f>
        <v>6</v>
      </c>
      <c r="BF67" s="10" t="s">
        <v>12</v>
      </c>
      <c r="BG67" s="121">
        <f>VLOOKUP(1,AS67:AW70,5,FALSE)</f>
        <v>4</v>
      </c>
      <c r="BH67" s="122" t="s">
        <v>91</v>
      </c>
      <c r="BI67" s="7"/>
      <c r="BJ67" s="36"/>
      <c r="BK67" s="4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row>
    <row r="68" spans="1:93" ht="18.75" customHeight="1" thickBot="1" x14ac:dyDescent="0.3">
      <c r="A68" s="7"/>
      <c r="B68" s="7"/>
      <c r="C68" s="123" t="s">
        <v>13</v>
      </c>
      <c r="D68" s="124"/>
      <c r="E68" s="63">
        <v>1</v>
      </c>
      <c r="F68" s="10" t="s">
        <v>12</v>
      </c>
      <c r="G68" s="63">
        <v>1</v>
      </c>
      <c r="H68" s="123" t="s">
        <v>229</v>
      </c>
      <c r="I68" s="124"/>
      <c r="J68" s="7"/>
      <c r="K68" s="141" t="s">
        <v>231</v>
      </c>
      <c r="L68" s="14">
        <f t="shared" si="40"/>
        <v>0</v>
      </c>
      <c r="M68" s="72"/>
      <c r="N68" s="72"/>
      <c r="O68" s="72">
        <f>IF($E68="",0,IF($E68&gt;$G68,3,IF($E68=$G68,1,0)))</f>
        <v>1</v>
      </c>
      <c r="P68" s="72">
        <f>IF($G68="",0,IF($E68&gt;$G68,0,IF($E68=$G68,1,3)))</f>
        <v>1</v>
      </c>
      <c r="Q68" s="76"/>
      <c r="R68" s="76"/>
      <c r="S68" s="76">
        <f>E68</f>
        <v>1</v>
      </c>
      <c r="T68" s="76">
        <f>G68</f>
        <v>1</v>
      </c>
      <c r="U68" s="77"/>
      <c r="V68" s="77"/>
      <c r="W68" s="77">
        <f>G68</f>
        <v>1</v>
      </c>
      <c r="X68" s="77">
        <f>E68</f>
        <v>1</v>
      </c>
      <c r="Y68" s="7"/>
      <c r="Z68" s="74">
        <f>N73</f>
        <v>5</v>
      </c>
      <c r="AA68" s="75">
        <f>R73</f>
        <v>6</v>
      </c>
      <c r="AB68" s="78">
        <f>V73</f>
        <v>4</v>
      </c>
      <c r="AC68" s="100">
        <f>AA68-AB68</f>
        <v>2</v>
      </c>
      <c r="AD68" s="25">
        <f>IF(Z68&gt;Z67,-1,0)</f>
        <v>-1</v>
      </c>
      <c r="AE68" s="25">
        <f>IF(Z68&gt;Z69,-1,0)</f>
        <v>-1</v>
      </c>
      <c r="AF68" s="25">
        <f>IF(Z68&gt;Z70,-1,0)</f>
        <v>0</v>
      </c>
      <c r="AG68" s="322">
        <f>10000-(AJ68*1000+AM68*10+AK68)</f>
        <v>4974</v>
      </c>
      <c r="AH68" s="24">
        <f>RANK(AG68,AG67:AG70,1)</f>
        <v>1</v>
      </c>
      <c r="AI68" t="str">
        <f>H67</f>
        <v>Ungarn</v>
      </c>
      <c r="AJ68">
        <f t="shared" si="41"/>
        <v>5</v>
      </c>
      <c r="AK68">
        <f t="shared" si="42"/>
        <v>6</v>
      </c>
      <c r="AL68">
        <f t="shared" si="43"/>
        <v>4</v>
      </c>
      <c r="AM68">
        <f>AK68-AL68</f>
        <v>2</v>
      </c>
      <c r="AN68" s="322">
        <f>IF(Z67&lt;&gt;Z68,AG67,IF(E67&gt;G67,AG67-2000,AG67))</f>
        <v>9029</v>
      </c>
      <c r="AO68" s="323"/>
      <c r="AP68" s="322">
        <f>IF(Z68&lt;&gt;Z69,AG69,IF(G72&gt;E72,AG69-2000,AG69))</f>
        <v>6996</v>
      </c>
      <c r="AQ68" s="322">
        <f>IF(Z70&lt;&gt;Z68,AG70,IF(G70&gt;E70,AG70-2000,AG70))</f>
        <v>4986</v>
      </c>
      <c r="AR68" s="325">
        <f>AO71</f>
        <v>14922</v>
      </c>
      <c r="AS68" s="24">
        <f>RANK(AR68,AR67:AR70,1)</f>
        <v>1</v>
      </c>
      <c r="AT68" t="str">
        <f t="shared" si="44"/>
        <v>Ungarn</v>
      </c>
      <c r="AU68">
        <f t="shared" si="45"/>
        <v>5</v>
      </c>
      <c r="AV68">
        <f t="shared" si="46"/>
        <v>6</v>
      </c>
      <c r="AW68">
        <f t="shared" si="47"/>
        <v>4</v>
      </c>
      <c r="AX68" s="7"/>
      <c r="AY68" s="7"/>
      <c r="AZ68" s="7"/>
      <c r="BA68" s="119">
        <v>2</v>
      </c>
      <c r="BB68" s="117" t="str">
        <f>VLOOKUP(2,AS67:AT70,2,FALSE)</f>
        <v>Island</v>
      </c>
      <c r="BC68" s="118"/>
      <c r="BD68" s="120">
        <f>VLOOKUP(2,AS67:AW70,3,FALSE)</f>
        <v>5</v>
      </c>
      <c r="BE68" s="121">
        <f>VLOOKUP(2,AS67:AW70,4,FALSE)</f>
        <v>4</v>
      </c>
      <c r="BF68" s="10" t="s">
        <v>12</v>
      </c>
      <c r="BG68" s="121">
        <f>VLOOKUP(2,AS67:AW70,5,FALSE)</f>
        <v>3</v>
      </c>
      <c r="BH68" s="122" t="s">
        <v>89</v>
      </c>
      <c r="BI68" s="7"/>
      <c r="BJ68" s="36"/>
      <c r="BK68" s="4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row>
    <row r="69" spans="1:93" ht="18.75" customHeight="1" thickBot="1" x14ac:dyDescent="0.3">
      <c r="A69" s="7"/>
      <c r="B69" s="7"/>
      <c r="C69" s="320" t="str">
        <f>C67</f>
        <v>Österreich</v>
      </c>
      <c r="D69" s="321"/>
      <c r="E69" s="63">
        <v>0</v>
      </c>
      <c r="F69" s="10" t="s">
        <v>12</v>
      </c>
      <c r="G69" s="63">
        <v>0</v>
      </c>
      <c r="H69" s="117" t="str">
        <f>C68</f>
        <v>Portugal</v>
      </c>
      <c r="I69" s="118"/>
      <c r="J69" s="7"/>
      <c r="K69" s="141" t="s">
        <v>233</v>
      </c>
      <c r="L69" s="14">
        <f t="shared" si="40"/>
        <v>0</v>
      </c>
      <c r="M69" s="72">
        <f>IF($E69="",0,IF($E69&gt;$G69,3,IF($E69=G69,1,0)))</f>
        <v>1</v>
      </c>
      <c r="N69" s="72"/>
      <c r="O69" s="72">
        <f>IF($G69="",0,IF($E69&gt;$G69,0,IF($E69=$G69,1,3)))</f>
        <v>1</v>
      </c>
      <c r="P69" s="72"/>
      <c r="Q69" s="76">
        <f>E69</f>
        <v>0</v>
      </c>
      <c r="R69" s="76"/>
      <c r="S69" s="76">
        <f>G69</f>
        <v>0</v>
      </c>
      <c r="T69" s="76"/>
      <c r="U69" s="77">
        <f>G69</f>
        <v>0</v>
      </c>
      <c r="V69" s="77"/>
      <c r="W69" s="77">
        <f>E69</f>
        <v>0</v>
      </c>
      <c r="X69" s="77"/>
      <c r="Y69" s="7"/>
      <c r="Z69" s="74">
        <f>O73</f>
        <v>3</v>
      </c>
      <c r="AA69" s="75">
        <f>S73</f>
        <v>4</v>
      </c>
      <c r="AB69" s="78">
        <f>W73</f>
        <v>4</v>
      </c>
      <c r="AC69" s="100">
        <f>AA69-AB69</f>
        <v>0</v>
      </c>
      <c r="AD69" s="25">
        <f>IF(Z69&gt;Z67,-1,0)</f>
        <v>-1</v>
      </c>
      <c r="AE69" s="25">
        <f>IF(Z69&gt;Z68,-1,0)</f>
        <v>0</v>
      </c>
      <c r="AF69" s="25">
        <f>IF(Z69&gt;Z70,-1,0)</f>
        <v>0</v>
      </c>
      <c r="AG69" s="322">
        <f>10000-(AJ69*1000+AM69*10+AK69)</f>
        <v>6996</v>
      </c>
      <c r="AH69" s="24">
        <f>RANK(AG69,AG67:AG70,1)</f>
        <v>3</v>
      </c>
      <c r="AI69" t="str">
        <f>C68</f>
        <v>Portugal</v>
      </c>
      <c r="AJ69">
        <f t="shared" si="41"/>
        <v>3</v>
      </c>
      <c r="AK69">
        <f t="shared" si="42"/>
        <v>4</v>
      </c>
      <c r="AL69">
        <f t="shared" si="43"/>
        <v>4</v>
      </c>
      <c r="AM69">
        <f>AK69-AL69</f>
        <v>0</v>
      </c>
      <c r="AN69" s="322">
        <f>IF(Z67&lt;&gt;Z69,AG67,IF(E69&gt;G69,AG67-2000,AG67))</f>
        <v>9029</v>
      </c>
      <c r="AO69" s="322">
        <f>IF(Z68&lt;&gt;Z69,AG68,IF(E72&gt;G72,AG68-2000,AG68))</f>
        <v>4974</v>
      </c>
      <c r="AP69" s="323"/>
      <c r="AQ69" s="322">
        <f>IF(Z70&lt;&gt;Z69,AG70,IF(G68&gt;E68,AG70-2000,AG70))</f>
        <v>4986</v>
      </c>
      <c r="AR69" s="325">
        <f>AP71</f>
        <v>20988</v>
      </c>
      <c r="AS69" s="24">
        <f>RANK(AR69,AR67:AR70,1)</f>
        <v>3</v>
      </c>
      <c r="AT69" t="str">
        <f t="shared" si="44"/>
        <v>Portugal</v>
      </c>
      <c r="AU69">
        <f t="shared" si="45"/>
        <v>3</v>
      </c>
      <c r="AV69">
        <f t="shared" si="46"/>
        <v>4</v>
      </c>
      <c r="AW69">
        <f t="shared" si="47"/>
        <v>4</v>
      </c>
      <c r="AX69" s="7"/>
      <c r="AY69" s="7"/>
      <c r="AZ69" s="7"/>
      <c r="BA69" s="162">
        <v>3</v>
      </c>
      <c r="BB69" s="175" t="str">
        <f>VLOOKUP(3,AS67:AT70,2,FALSE)</f>
        <v>Portugal</v>
      </c>
      <c r="BC69" s="163"/>
      <c r="BD69" s="145">
        <f>VLOOKUP(3,AS67:AW70,3,FALSE)</f>
        <v>3</v>
      </c>
      <c r="BE69" s="145">
        <f>VLOOKUP(3,AS67:AW70,4,FALSE)</f>
        <v>4</v>
      </c>
      <c r="BF69" s="10" t="s">
        <v>12</v>
      </c>
      <c r="BG69" s="145">
        <f>VLOOKUP(3,AS67:AW70,5,FALSE)</f>
        <v>4</v>
      </c>
      <c r="BH69" s="7"/>
      <c r="BI69" s="7"/>
      <c r="BJ69" s="36"/>
      <c r="BK69" s="4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row>
    <row r="70" spans="1:93" ht="18.75" customHeight="1" thickBot="1" x14ac:dyDescent="0.3">
      <c r="A70" s="7"/>
      <c r="B70" s="7"/>
      <c r="C70" s="123" t="str">
        <f>H67</f>
        <v>Ungarn</v>
      </c>
      <c r="D70" s="124"/>
      <c r="E70" s="63">
        <v>1</v>
      </c>
      <c r="F70" s="10" t="s">
        <v>12</v>
      </c>
      <c r="G70" s="63">
        <v>1</v>
      </c>
      <c r="H70" s="123" t="str">
        <f>H68</f>
        <v>Island</v>
      </c>
      <c r="I70" s="124"/>
      <c r="J70" s="7"/>
      <c r="K70" s="142" t="s">
        <v>232</v>
      </c>
      <c r="L70" s="14">
        <f t="shared" si="40"/>
        <v>0</v>
      </c>
      <c r="M70" s="72"/>
      <c r="N70" s="72">
        <f>IF($E70="",0,IF($E70&gt;$G70,3,IF($E70=$G70,1,0)))</f>
        <v>1</v>
      </c>
      <c r="O70" s="72"/>
      <c r="P70" s="72">
        <f>IF($G70="",0,IF($E70&gt;$G70,0,IF($E70=$G70,1,3)))</f>
        <v>1</v>
      </c>
      <c r="Q70" s="76"/>
      <c r="R70" s="76">
        <f>E70</f>
        <v>1</v>
      </c>
      <c r="S70" s="76"/>
      <c r="T70" s="76">
        <f>G70</f>
        <v>1</v>
      </c>
      <c r="U70" s="77"/>
      <c r="V70" s="77">
        <f>G70</f>
        <v>1</v>
      </c>
      <c r="W70" s="77"/>
      <c r="X70" s="77">
        <f>E70</f>
        <v>1</v>
      </c>
      <c r="Y70" s="7"/>
      <c r="Z70" s="74">
        <f>P73</f>
        <v>5</v>
      </c>
      <c r="AA70" s="75">
        <f>T73</f>
        <v>4</v>
      </c>
      <c r="AB70" s="78">
        <f>X73</f>
        <v>3</v>
      </c>
      <c r="AC70" s="100">
        <f>AA70-AB70</f>
        <v>1</v>
      </c>
      <c r="AD70" s="25">
        <f>IF(Z70&gt;Z67,-1,0)</f>
        <v>-1</v>
      </c>
      <c r="AE70" s="25">
        <f>IF(Z70&gt;Z68,-1,0)</f>
        <v>0</v>
      </c>
      <c r="AF70" s="25">
        <f>IF(Z70&gt;Z69,-1,0)</f>
        <v>-1</v>
      </c>
      <c r="AG70" s="322">
        <f>10000-(AJ70*1000+AM70*10+AK70)</f>
        <v>4986</v>
      </c>
      <c r="AH70" s="24">
        <f>RANK(AG70,AG67:AG70,1)</f>
        <v>2</v>
      </c>
      <c r="AI70" t="str">
        <f>H68</f>
        <v>Island</v>
      </c>
      <c r="AJ70">
        <f t="shared" si="41"/>
        <v>5</v>
      </c>
      <c r="AK70">
        <f t="shared" si="42"/>
        <v>4</v>
      </c>
      <c r="AL70">
        <f t="shared" si="43"/>
        <v>3</v>
      </c>
      <c r="AM70">
        <f>AK70-AL70</f>
        <v>1</v>
      </c>
      <c r="AN70" s="322">
        <f>IF(Z67&lt;&gt;Z70,AG67,IF(E71&gt;G71,AG67-2000,AG67))</f>
        <v>9029</v>
      </c>
      <c r="AO70" s="322">
        <f>IF(Z68&lt;&gt;Z70,AG68,IF(E70&gt;G70,AG68-2000,AG68))</f>
        <v>4974</v>
      </c>
      <c r="AP70" s="322">
        <f>IF(Z69&lt;&gt;Z70,AG69,IF(E68&gt;G68,AG69-2000,AG69))</f>
        <v>6996</v>
      </c>
      <c r="AQ70" s="323"/>
      <c r="AR70" s="325">
        <f>AQ71</f>
        <v>14958</v>
      </c>
      <c r="AS70" s="24">
        <f>RANK(AR70,AR67:AR70,1)</f>
        <v>2</v>
      </c>
      <c r="AT70" t="str">
        <f t="shared" si="44"/>
        <v>Island</v>
      </c>
      <c r="AU70">
        <f t="shared" si="45"/>
        <v>5</v>
      </c>
      <c r="AV70">
        <f t="shared" si="46"/>
        <v>4</v>
      </c>
      <c r="AW70">
        <f t="shared" si="47"/>
        <v>3</v>
      </c>
      <c r="AX70" s="7"/>
      <c r="AY70" s="7"/>
      <c r="AZ70" s="7"/>
      <c r="BA70" s="68">
        <v>4</v>
      </c>
      <c r="BB70" s="69" t="str">
        <f>VLOOKUP(4,AS67:AT70,2,FALSE)</f>
        <v>Österreich</v>
      </c>
      <c r="BC70" s="70"/>
      <c r="BD70" s="71">
        <f>VLOOKUP(4,AS67:AW70,3,FALSE)</f>
        <v>1</v>
      </c>
      <c r="BE70" s="71">
        <f>VLOOKUP(4,AS67:AW70,4,FALSE)</f>
        <v>1</v>
      </c>
      <c r="BF70" s="10" t="s">
        <v>12</v>
      </c>
      <c r="BG70" s="71">
        <f>VLOOKUP(4,AS67:AW70,5,FALSE)</f>
        <v>4</v>
      </c>
      <c r="BH70" s="7"/>
      <c r="BI70" s="7"/>
      <c r="BJ70" s="36"/>
      <c r="BK70" s="4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row>
    <row r="71" spans="1:93" ht="18.75" customHeight="1" thickBot="1" x14ac:dyDescent="0.3">
      <c r="A71" s="7"/>
      <c r="B71" s="7"/>
      <c r="C71" s="320" t="str">
        <f>C67</f>
        <v>Österreich</v>
      </c>
      <c r="D71" s="321"/>
      <c r="E71" s="63">
        <v>1</v>
      </c>
      <c r="F71" s="10" t="s">
        <v>12</v>
      </c>
      <c r="G71" s="63">
        <v>2</v>
      </c>
      <c r="H71" s="117" t="str">
        <f>H68</f>
        <v>Island</v>
      </c>
      <c r="I71" s="118"/>
      <c r="J71" s="7"/>
      <c r="K71" s="141" t="s">
        <v>234</v>
      </c>
      <c r="L71" s="14">
        <f t="shared" si="40"/>
        <v>-1</v>
      </c>
      <c r="M71" s="72">
        <f>IF($E71="",0,IF($E71&gt;$G71,3,IF($E71=G71,1,0)))</f>
        <v>0</v>
      </c>
      <c r="N71" s="72"/>
      <c r="O71" s="72"/>
      <c r="P71" s="72">
        <f>IF($G71="",0,IF($E71&gt;$G71,0,IF($E71=$G71,1,3)))</f>
        <v>3</v>
      </c>
      <c r="Q71" s="76">
        <f>E71</f>
        <v>1</v>
      </c>
      <c r="R71" s="76"/>
      <c r="S71" s="76"/>
      <c r="T71" s="76">
        <f>G71</f>
        <v>2</v>
      </c>
      <c r="U71" s="77">
        <f>G71</f>
        <v>2</v>
      </c>
      <c r="V71" s="77"/>
      <c r="W71" s="77"/>
      <c r="X71" s="77">
        <f>E71</f>
        <v>1</v>
      </c>
      <c r="Y71" s="7"/>
      <c r="AG71" s="79"/>
      <c r="AH71" s="106"/>
      <c r="AI71" s="106"/>
      <c r="AJ71" s="106"/>
      <c r="AK71" s="106"/>
      <c r="AL71" s="106"/>
      <c r="AM71" s="106"/>
      <c r="AN71" s="326">
        <f>SUM(AN67:AN70)</f>
        <v>27087</v>
      </c>
      <c r="AO71" s="327">
        <f>SUM(AO67:AO70)</f>
        <v>14922</v>
      </c>
      <c r="AP71" s="327">
        <f>SUM(AP67:AP70)</f>
        <v>20988</v>
      </c>
      <c r="AQ71" s="327">
        <f>SUM(AQ67:AQ70)</f>
        <v>14958</v>
      </c>
      <c r="AR71" s="328"/>
      <c r="AS71" s="28"/>
      <c r="AT71" s="28"/>
      <c r="AX71" s="7"/>
      <c r="AY71" s="7"/>
      <c r="AZ71" s="7"/>
      <c r="BA71" s="26"/>
      <c r="BB71" s="7"/>
      <c r="BC71" s="7"/>
      <c r="BD71" s="7"/>
      <c r="BE71" s="7"/>
      <c r="BF71" s="7"/>
      <c r="BG71" s="7"/>
      <c r="BH71" s="7"/>
      <c r="BI71" s="7"/>
      <c r="BJ71" s="36"/>
      <c r="BK71" s="4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row>
    <row r="72" spans="1:93" ht="18.75" customHeight="1" thickBot="1" x14ac:dyDescent="0.3">
      <c r="A72" s="7"/>
      <c r="B72" s="7"/>
      <c r="C72" s="123" t="str">
        <f>H67</f>
        <v>Ungarn</v>
      </c>
      <c r="D72" s="124"/>
      <c r="E72" s="63">
        <v>3</v>
      </c>
      <c r="F72" s="10" t="s">
        <v>12</v>
      </c>
      <c r="G72" s="63">
        <v>3</v>
      </c>
      <c r="H72" s="123" t="str">
        <f>C68</f>
        <v>Portugal</v>
      </c>
      <c r="I72" s="124"/>
      <c r="J72" s="7"/>
      <c r="K72" s="141" t="str">
        <f>K71</f>
        <v>22.06. 18:00</v>
      </c>
      <c r="L72" s="14">
        <f t="shared" si="40"/>
        <v>0</v>
      </c>
      <c r="M72" s="72"/>
      <c r="N72" s="72">
        <f>IF($E72="",0,IF($E72&gt;$G72,3,IF($E72=$G72,1,0)))</f>
        <v>1</v>
      </c>
      <c r="O72" s="72">
        <f>IF($G72="",0,IF($E72&gt;$G72,0,IF($E72=$G72,1,3)))</f>
        <v>1</v>
      </c>
      <c r="P72" s="72"/>
      <c r="Q72" s="76"/>
      <c r="R72" s="76">
        <f>E72</f>
        <v>3</v>
      </c>
      <c r="S72" s="76">
        <f>G72</f>
        <v>3</v>
      </c>
      <c r="T72" s="76"/>
      <c r="U72" s="77"/>
      <c r="V72" s="77">
        <f>G72</f>
        <v>3</v>
      </c>
      <c r="W72" s="77">
        <f>E72</f>
        <v>3</v>
      </c>
      <c r="X72" s="77"/>
      <c r="Y72" s="7"/>
      <c r="Z72" s="79" t="s">
        <v>30</v>
      </c>
      <c r="AA72" s="79"/>
      <c r="AB72" s="79"/>
      <c r="AC72" s="79"/>
      <c r="AD72" s="79"/>
      <c r="AE72" s="79"/>
      <c r="AF72" s="79"/>
      <c r="AG72" s="79" t="b">
        <f>OR(AG67=AG68,AG67=AG69,AG67=AG70,AG68=AG69,AG68=AG70,AG69=AG70)</f>
        <v>0</v>
      </c>
      <c r="AH72" s="106"/>
      <c r="AI72" s="106"/>
      <c r="AJ72" s="106"/>
      <c r="AK72" s="106"/>
      <c r="AL72" s="106"/>
      <c r="AM72" s="106"/>
      <c r="AN72" s="79" t="s">
        <v>34</v>
      </c>
      <c r="AO72" s="79"/>
      <c r="AP72" s="79"/>
      <c r="AQ72" s="79"/>
      <c r="AR72" s="79" t="b">
        <f>OR(AR67=AR68,AR67=AR69,AR67=AR70,AR68=AR69,AR68=AR70,AR69=AR70)</f>
        <v>0</v>
      </c>
      <c r="AX72" s="7"/>
      <c r="AY72" s="7"/>
      <c r="AZ72" s="7"/>
      <c r="BA72" s="26"/>
      <c r="BB72" s="7"/>
      <c r="BC72" s="7"/>
      <c r="BD72" s="7"/>
      <c r="BE72" s="7"/>
      <c r="BF72" s="7"/>
      <c r="BG72" s="372" t="s">
        <v>301</v>
      </c>
      <c r="BH72" s="339" t="s">
        <v>412</v>
      </c>
      <c r="BI72" s="7"/>
      <c r="BJ72" s="36"/>
      <c r="BK72" s="4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row>
    <row r="73" spans="1:93" ht="18.75" customHeight="1" x14ac:dyDescent="0.2">
      <c r="A73" s="7"/>
      <c r="B73" s="7"/>
      <c r="C73" s="26" t="str">
        <f>IF(G72="","",IF(AR72=TRUE,"Achtung: Fehler in Tabelle!",""))</f>
        <v/>
      </c>
      <c r="D73" s="7"/>
      <c r="E73" s="8"/>
      <c r="F73" s="7"/>
      <c r="G73" s="8"/>
      <c r="H73" s="7"/>
      <c r="I73" s="7"/>
      <c r="J73" s="7"/>
      <c r="K73" s="50"/>
      <c r="L73" s="7"/>
      <c r="M73" s="9">
        <f t="shared" ref="M73:X73" si="48">SUM(M67:M72)</f>
        <v>1</v>
      </c>
      <c r="N73" s="9">
        <f t="shared" si="48"/>
        <v>5</v>
      </c>
      <c r="O73" s="9">
        <f t="shared" si="48"/>
        <v>3</v>
      </c>
      <c r="P73" s="9">
        <f t="shared" si="48"/>
        <v>5</v>
      </c>
      <c r="Q73" s="9">
        <f t="shared" si="48"/>
        <v>1</v>
      </c>
      <c r="R73" s="9">
        <f t="shared" si="48"/>
        <v>6</v>
      </c>
      <c r="S73" s="9">
        <f t="shared" si="48"/>
        <v>4</v>
      </c>
      <c r="T73" s="9">
        <f t="shared" si="48"/>
        <v>4</v>
      </c>
      <c r="U73" s="9">
        <f t="shared" si="48"/>
        <v>4</v>
      </c>
      <c r="V73" s="9">
        <f t="shared" si="48"/>
        <v>4</v>
      </c>
      <c r="W73" s="9">
        <f t="shared" si="48"/>
        <v>4</v>
      </c>
      <c r="X73" s="9">
        <f t="shared" si="48"/>
        <v>3</v>
      </c>
      <c r="Y73" s="7"/>
      <c r="Z73" s="7"/>
      <c r="AA73" s="7"/>
      <c r="AB73" s="7"/>
      <c r="AC73" s="7"/>
      <c r="AD73" s="7"/>
      <c r="AE73" s="7"/>
      <c r="AF73" s="7"/>
      <c r="AG73" s="338" t="s">
        <v>337</v>
      </c>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373" t="s">
        <v>304</v>
      </c>
      <c r="BI73" s="7"/>
      <c r="BJ73" s="36"/>
      <c r="BK73" s="4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row>
    <row r="74" spans="1:93" ht="18.75" customHeight="1" thickBot="1" x14ac:dyDescent="0.4">
      <c r="A74" s="165"/>
      <c r="B74" s="165"/>
      <c r="C74" s="165"/>
      <c r="D74" s="165"/>
      <c r="E74" s="166"/>
      <c r="F74" s="165"/>
      <c r="G74" s="166"/>
      <c r="H74" s="165"/>
      <c r="I74" s="165"/>
      <c r="J74" s="165"/>
      <c r="K74" s="167"/>
      <c r="L74" s="165"/>
      <c r="M74" s="165"/>
      <c r="N74" s="165"/>
      <c r="O74" s="165"/>
      <c r="P74" s="165"/>
      <c r="Q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65"/>
      <c r="BG74" s="165"/>
      <c r="BH74" s="165"/>
      <c r="BI74" s="168"/>
      <c r="BJ74" s="36"/>
      <c r="BK74" s="4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308" t="s">
        <v>317</v>
      </c>
      <c r="CL74" s="7"/>
      <c r="CM74" s="7"/>
      <c r="CN74" s="7"/>
      <c r="CO74" s="7"/>
    </row>
    <row r="75" spans="1:93" ht="18.75" customHeight="1" x14ac:dyDescent="0.2">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36"/>
      <c r="BK75" s="4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row>
    <row r="76" spans="1:93" ht="18.75" customHeight="1" x14ac:dyDescent="0.25">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t="s">
        <v>253</v>
      </c>
      <c r="BC76" s="182"/>
      <c r="BD76" s="188" t="s">
        <v>4</v>
      </c>
      <c r="BE76" s="182"/>
      <c r="BF76" s="191" t="s">
        <v>5</v>
      </c>
      <c r="BG76" s="182"/>
      <c r="BH76" s="187"/>
      <c r="BI76" s="182"/>
      <c r="BJ76" s="36"/>
      <c r="BK76" s="47"/>
      <c r="BL76" s="29"/>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row>
    <row r="77" spans="1:93" ht="18.75" customHeight="1" thickBot="1" x14ac:dyDescent="0.3">
      <c r="A77" s="182"/>
      <c r="B77" s="182"/>
      <c r="C77" s="185" t="s">
        <v>151</v>
      </c>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t="s">
        <v>278</v>
      </c>
      <c r="BC77" s="182"/>
      <c r="BD77" s="182"/>
      <c r="BE77" s="182"/>
      <c r="BF77" s="182"/>
      <c r="BG77" s="182"/>
      <c r="BH77" s="182"/>
      <c r="BI77" s="182"/>
      <c r="BJ77" s="36"/>
      <c r="BK77" s="4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row>
    <row r="78" spans="1:93" ht="18.75" customHeight="1" thickBot="1" x14ac:dyDescent="0.3">
      <c r="A78" s="182"/>
      <c r="B78" s="182"/>
      <c r="C78" s="169" t="str">
        <f>BB14</f>
        <v>Albanien</v>
      </c>
      <c r="D78" s="160">
        <f>BD14</f>
        <v>3</v>
      </c>
      <c r="E78" s="160">
        <f>BE14</f>
        <v>1</v>
      </c>
      <c r="F78" s="199" t="s">
        <v>12</v>
      </c>
      <c r="G78" s="160">
        <f>BG14</f>
        <v>3</v>
      </c>
      <c r="H78" s="161">
        <f>D78*1000+(E78-G78)*10+E78</f>
        <v>2981</v>
      </c>
      <c r="I78" s="148" t="s">
        <v>254</v>
      </c>
      <c r="J78" s="164">
        <f t="shared" ref="J78:J83" si="49">IF(H78="","",RANK(H78,H$78:H$83,0)+ROW(A1)%%)</f>
        <v>6.0000999999999998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8"/>
      <c r="AI78" s="182"/>
      <c r="AJ78" s="182"/>
      <c r="AK78" s="182"/>
      <c r="AL78" s="182"/>
      <c r="AM78" s="182"/>
      <c r="AN78" s="196"/>
      <c r="AO78" s="196"/>
      <c r="AP78" s="196"/>
      <c r="AQ78" s="196"/>
      <c r="AR78" s="101"/>
      <c r="AS78" s="188"/>
      <c r="AT78" s="182"/>
      <c r="AU78" s="182"/>
      <c r="AV78" s="182"/>
      <c r="AW78" s="182"/>
      <c r="AX78" s="182"/>
      <c r="AY78" s="182"/>
      <c r="AZ78" s="182"/>
      <c r="BA78" s="200">
        <f t="shared" ref="BA78:BA83" si="50">IF(ROW(A1)&gt;COUNT(J$78:J$83),"",SMALL(J$78:J$83,ROW(A1)))</f>
        <v>1.0002</v>
      </c>
      <c r="BB78" s="159" t="str">
        <f>IF($BA78="","",INDEX(C$78:C$83,MATCH($BA78,$J$78:$J$83,0)))</f>
        <v>Slowakei</v>
      </c>
      <c r="BC78" s="201"/>
      <c r="BD78" s="202">
        <f>IF($BA78="","",INDEX(D$78:D$83,MATCH($BA78,$J$78:$J$83,0)))</f>
        <v>4</v>
      </c>
      <c r="BE78" s="150">
        <f>IF($BA78="","",INDEX(E$78:E$83,MATCH($BA78,$J$78:$J$83,0)))</f>
        <v>3</v>
      </c>
      <c r="BF78" s="199" t="s">
        <v>12</v>
      </c>
      <c r="BG78" s="202">
        <f t="shared" ref="BG78:BG83" si="51">IF($BA78="","",INDEX(G$78:G$83,MATCH($BA78,$J$78:$J$83,0)))</f>
        <v>3</v>
      </c>
      <c r="BH78" s="150" t="str">
        <f>IF($BA78="","",INDEX(I$78:I$83,MATCH($BA78,$J$78:$J$83,0)))</f>
        <v>B</v>
      </c>
      <c r="BI78" s="161">
        <f>IF(BH78="A",0,IF(BH78="B",1,IF(BH78="C",2,IF(BH78="D",4,IF(BH78="E",8,IF(BH78="F",16,777777777))))))</f>
        <v>1</v>
      </c>
      <c r="BJ78" s="36"/>
      <c r="BK78" s="4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row>
    <row r="79" spans="1:93" ht="18.75" customHeight="1" thickBot="1" x14ac:dyDescent="0.3">
      <c r="A79" s="182"/>
      <c r="B79" s="182"/>
      <c r="C79" s="170" t="str">
        <f>BB25</f>
        <v>Slowakei</v>
      </c>
      <c r="D79" s="160">
        <f>BD25</f>
        <v>4</v>
      </c>
      <c r="E79" s="160">
        <f>BE25</f>
        <v>3</v>
      </c>
      <c r="F79" s="199" t="s">
        <v>12</v>
      </c>
      <c r="G79" s="160">
        <f>BG25</f>
        <v>3</v>
      </c>
      <c r="H79" s="161">
        <f t="shared" ref="H79:H83" si="52">D79*1000+(E79-G79)*10+E79</f>
        <v>4003</v>
      </c>
      <c r="I79" s="154" t="s">
        <v>255</v>
      </c>
      <c r="J79" s="164">
        <f t="shared" si="49"/>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8"/>
      <c r="AI79" s="182"/>
      <c r="AJ79" s="182"/>
      <c r="AK79" s="182"/>
      <c r="AL79" s="182"/>
      <c r="AM79" s="182"/>
      <c r="AN79" s="196"/>
      <c r="AO79" s="196"/>
      <c r="AP79" s="196"/>
      <c r="AQ79" s="196"/>
      <c r="AR79" s="102"/>
      <c r="AS79" s="188"/>
      <c r="AT79" s="182"/>
      <c r="AU79" s="182"/>
      <c r="AV79" s="182"/>
      <c r="AW79" s="182"/>
      <c r="AX79" s="182"/>
      <c r="AY79" s="182"/>
      <c r="AZ79" s="182"/>
      <c r="BA79" s="200">
        <f t="shared" si="50"/>
        <v>2.0005000000000002</v>
      </c>
      <c r="BB79" s="159" t="str">
        <f t="shared" ref="BB79:BB83" si="53">IF($BA79="","",INDEX(C$78:C$83,MATCH($BA79,$J$78:$J$83,0)))</f>
        <v>Irland</v>
      </c>
      <c r="BC79" s="201"/>
      <c r="BD79" s="202">
        <f t="shared" ref="BD79:BD83" si="54">IF($BA79="","",INDEX(D$78:D$83,MATCH($BA79,$J$78:$J$83,0)))</f>
        <v>4</v>
      </c>
      <c r="BE79" s="150">
        <f>IF($BA79="","",INDEX(E$78:E$83,MATCH($BA79,$J$78:$J$83,0)))</f>
        <v>2</v>
      </c>
      <c r="BF79" s="199" t="s">
        <v>12</v>
      </c>
      <c r="BG79" s="202">
        <f t="shared" si="51"/>
        <v>4</v>
      </c>
      <c r="BH79" s="150" t="str">
        <f t="shared" ref="BH79:BH83" si="55">IF($BA79="","",INDEX(I$78:I$83,MATCH($BA79,$J$78:$J$83,0)))</f>
        <v>E</v>
      </c>
      <c r="BI79" s="161">
        <f t="shared" ref="BI79:BI81" si="56">IF(BH79="A",0,IF(BH79="B",1,IF(BH79="C",2,IF(BH79="D",4,IF(BH79="E",8,IF(BH79="F",16,777777777))))))</f>
        <v>8</v>
      </c>
      <c r="BJ79" s="36"/>
      <c r="BK79" s="4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row>
    <row r="80" spans="1:93" ht="18.75" customHeight="1" thickBot="1" x14ac:dyDescent="0.3">
      <c r="A80" s="182"/>
      <c r="B80" s="182"/>
      <c r="C80" s="171" t="str">
        <f>BB36</f>
        <v>Nordirland</v>
      </c>
      <c r="D80" s="160">
        <f>BD36</f>
        <v>3</v>
      </c>
      <c r="E80" s="160">
        <f>BE36</f>
        <v>2</v>
      </c>
      <c r="F80" s="199" t="s">
        <v>12</v>
      </c>
      <c r="G80" s="160">
        <f>BG36</f>
        <v>2</v>
      </c>
      <c r="H80" s="161">
        <f t="shared" si="52"/>
        <v>3002</v>
      </c>
      <c r="I80" s="149" t="s">
        <v>256</v>
      </c>
      <c r="J80" s="164">
        <f t="shared" si="49"/>
        <v>4.0003000000000002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8"/>
      <c r="AI80" s="182"/>
      <c r="AJ80" s="182"/>
      <c r="AK80" s="182"/>
      <c r="AL80" s="182"/>
      <c r="AM80" s="182"/>
      <c r="AN80" s="196"/>
      <c r="AO80" s="196"/>
      <c r="AP80" s="196"/>
      <c r="AQ80" s="196"/>
      <c r="AR80" s="102"/>
      <c r="AS80" s="188"/>
      <c r="AT80" s="182"/>
      <c r="AU80" s="182"/>
      <c r="AV80" s="182"/>
      <c r="AW80" s="182"/>
      <c r="AX80" s="182"/>
      <c r="AY80" s="182"/>
      <c r="AZ80" s="182"/>
      <c r="BA80" s="200">
        <f t="shared" si="50"/>
        <v>3.0005999999999999</v>
      </c>
      <c r="BB80" s="159" t="str">
        <f t="shared" si="53"/>
        <v>Portugal</v>
      </c>
      <c r="BC80" s="201"/>
      <c r="BD80" s="202">
        <f t="shared" si="54"/>
        <v>3</v>
      </c>
      <c r="BE80" s="150">
        <f>IF($BA80="","",INDEX(E$78:E$83,MATCH($BA80,$J$78:$J$83,0)))</f>
        <v>4</v>
      </c>
      <c r="BF80" s="199" t="s">
        <v>12</v>
      </c>
      <c r="BG80" s="202">
        <f t="shared" si="51"/>
        <v>4</v>
      </c>
      <c r="BH80" s="150" t="str">
        <f t="shared" si="55"/>
        <v>F</v>
      </c>
      <c r="BI80" s="161">
        <f t="shared" si="56"/>
        <v>16</v>
      </c>
      <c r="BJ80" s="36"/>
      <c r="BK80" s="4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row>
    <row r="81" spans="1:93" ht="18.75" customHeight="1" thickBot="1" x14ac:dyDescent="0.3">
      <c r="A81" s="182"/>
      <c r="B81" s="182"/>
      <c r="C81" s="172" t="str">
        <f>BB47</f>
        <v>Türkei</v>
      </c>
      <c r="D81" s="160">
        <f>BD47</f>
        <v>3</v>
      </c>
      <c r="E81" s="160">
        <f>BE47</f>
        <v>2</v>
      </c>
      <c r="F81" s="199" t="s">
        <v>12</v>
      </c>
      <c r="G81" s="160">
        <f>BG47</f>
        <v>4</v>
      </c>
      <c r="H81" s="161">
        <f t="shared" si="52"/>
        <v>2982</v>
      </c>
      <c r="I81" s="157" t="s">
        <v>257</v>
      </c>
      <c r="J81" s="164">
        <f t="shared" si="49"/>
        <v>5.0004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8"/>
      <c r="AI81" s="182"/>
      <c r="AJ81" s="182"/>
      <c r="AK81" s="182"/>
      <c r="AL81" s="182"/>
      <c r="AM81" s="182"/>
      <c r="AN81" s="196"/>
      <c r="AO81" s="196"/>
      <c r="AP81" s="196"/>
      <c r="AQ81" s="196"/>
      <c r="AR81" s="102"/>
      <c r="AS81" s="188"/>
      <c r="AT81" s="182"/>
      <c r="AU81" s="182"/>
      <c r="AV81" s="182"/>
      <c r="AW81" s="182"/>
      <c r="AX81" s="182"/>
      <c r="AY81" s="182"/>
      <c r="AZ81" s="182"/>
      <c r="BA81" s="200">
        <f t="shared" si="50"/>
        <v>4.0003000000000002</v>
      </c>
      <c r="BB81" s="159" t="str">
        <f t="shared" si="53"/>
        <v>Nordirland</v>
      </c>
      <c r="BC81" s="201"/>
      <c r="BD81" s="202">
        <f t="shared" si="54"/>
        <v>3</v>
      </c>
      <c r="BE81" s="150">
        <f>IF($BA81="","",INDEX(E$78:E$83,MATCH($BA81,$J$78:$J$83,0)))</f>
        <v>2</v>
      </c>
      <c r="BF81" s="199" t="s">
        <v>12</v>
      </c>
      <c r="BG81" s="202">
        <f t="shared" si="51"/>
        <v>2</v>
      </c>
      <c r="BH81" s="150" t="str">
        <f t="shared" si="55"/>
        <v>C</v>
      </c>
      <c r="BI81" s="161">
        <f t="shared" si="56"/>
        <v>2</v>
      </c>
      <c r="BJ81" s="36"/>
      <c r="BK81" s="4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row>
    <row r="82" spans="1:93" ht="18.75" customHeight="1" thickBot="1" x14ac:dyDescent="0.3">
      <c r="A82" s="182"/>
      <c r="B82" s="182"/>
      <c r="C82" s="173" t="str">
        <f>BB58</f>
        <v>Irland</v>
      </c>
      <c r="D82" s="160">
        <f>BD58</f>
        <v>4</v>
      </c>
      <c r="E82" s="160">
        <f>BE58</f>
        <v>2</v>
      </c>
      <c r="F82" s="199" t="s">
        <v>12</v>
      </c>
      <c r="G82" s="160">
        <f>BG58</f>
        <v>4</v>
      </c>
      <c r="H82" s="161">
        <f t="shared" si="52"/>
        <v>3982</v>
      </c>
      <c r="I82" s="156" t="s">
        <v>258</v>
      </c>
      <c r="J82" s="164">
        <f t="shared" si="49"/>
        <v>2.0005000000000002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2"/>
      <c r="AI82" s="182"/>
      <c r="AJ82" s="182"/>
      <c r="AK82" s="182"/>
      <c r="AL82" s="182"/>
      <c r="AM82" s="182"/>
      <c r="AN82" s="104"/>
      <c r="AO82" s="105"/>
      <c r="AP82" s="105"/>
      <c r="AQ82" s="105"/>
      <c r="AR82" s="103"/>
      <c r="AS82" s="197"/>
      <c r="AT82" s="197"/>
      <c r="AU82" s="182"/>
      <c r="AV82" s="182"/>
      <c r="AW82" s="182"/>
      <c r="AX82" s="182"/>
      <c r="AY82" s="182"/>
      <c r="AZ82" s="182"/>
      <c r="BA82" s="68">
        <f t="shared" si="50"/>
        <v>5.0004</v>
      </c>
      <c r="BB82" s="69" t="str">
        <f t="shared" si="53"/>
        <v>Türkei</v>
      </c>
      <c r="BC82" s="70"/>
      <c r="BD82" s="71">
        <f t="shared" si="54"/>
        <v>3</v>
      </c>
      <c r="BE82" s="71">
        <f>IF($BA82="","",INDEX(E$78:E$83,MATCH($BA82,$J$78:$J$83,0)))</f>
        <v>2</v>
      </c>
      <c r="BF82" s="199" t="s">
        <v>12</v>
      </c>
      <c r="BG82" s="71">
        <f t="shared" si="51"/>
        <v>4</v>
      </c>
      <c r="BH82" s="71" t="str">
        <f t="shared" si="55"/>
        <v>D</v>
      </c>
      <c r="BI82" s="182"/>
      <c r="BJ82" s="36"/>
      <c r="BK82" s="4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row>
    <row r="83" spans="1:93" ht="18.75" customHeight="1" thickBot="1" x14ac:dyDescent="0.3">
      <c r="A83" s="182"/>
      <c r="B83" s="182"/>
      <c r="C83" s="174" t="str">
        <f>BB69</f>
        <v>Portugal</v>
      </c>
      <c r="D83" s="160">
        <f>BD69</f>
        <v>3</v>
      </c>
      <c r="E83" s="160">
        <f>BE69</f>
        <v>4</v>
      </c>
      <c r="F83" s="199" t="s">
        <v>12</v>
      </c>
      <c r="G83" s="160">
        <f>BG69</f>
        <v>4</v>
      </c>
      <c r="H83" s="161">
        <f t="shared" si="52"/>
        <v>3004</v>
      </c>
      <c r="I83" s="155" t="s">
        <v>259</v>
      </c>
      <c r="J83" s="164">
        <f t="shared" si="49"/>
        <v>3.0005999999999999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68">
        <f t="shared" si="50"/>
        <v>6.0000999999999998</v>
      </c>
      <c r="BB83" s="69" t="str">
        <f t="shared" si="53"/>
        <v>Albanien</v>
      </c>
      <c r="BC83" s="70"/>
      <c r="BD83" s="71">
        <f t="shared" si="54"/>
        <v>3</v>
      </c>
      <c r="BE83" s="71">
        <f>IF($BA83="","",INDEX(E$78:E$83,MATCH($BA83,$J$78:$J$83,0)))</f>
        <v>1</v>
      </c>
      <c r="BF83" s="199" t="s">
        <v>12</v>
      </c>
      <c r="BG83" s="71">
        <f t="shared" si="51"/>
        <v>3</v>
      </c>
      <c r="BH83" s="71" t="str">
        <f t="shared" si="55"/>
        <v>A</v>
      </c>
      <c r="BI83" s="182"/>
      <c r="BJ83" s="36"/>
      <c r="BK83" s="4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row>
    <row r="84" spans="1:93"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36"/>
      <c r="BK84" s="4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row>
    <row r="85" spans="1:93" ht="33" customHeight="1" thickBot="1" x14ac:dyDescent="0.3">
      <c r="A85" s="182"/>
      <c r="B85" s="182"/>
      <c r="C85" s="179" t="s">
        <v>250</v>
      </c>
      <c r="D85" s="428" t="s">
        <v>242</v>
      </c>
      <c r="E85" s="429"/>
      <c r="F85" s="430" t="s">
        <v>247</v>
      </c>
      <c r="G85" s="431"/>
      <c r="H85" s="180" t="s">
        <v>241</v>
      </c>
      <c r="I85" s="182"/>
      <c r="J85" s="209"/>
      <c r="K85" s="210" t="s">
        <v>294</v>
      </c>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2"/>
      <c r="BF85" s="182"/>
      <c r="BG85" s="182"/>
      <c r="BH85" s="181">
        <f>SUM(BI78:BI81)</f>
        <v>27</v>
      </c>
      <c r="BI85" s="182"/>
      <c r="BJ85" s="36"/>
      <c r="BK85" s="4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row>
    <row r="86" spans="1:93" ht="18.75" customHeight="1" thickTop="1" thickBot="1" x14ac:dyDescent="0.3">
      <c r="A86" s="177" t="s">
        <v>262</v>
      </c>
      <c r="B86" s="178">
        <v>7</v>
      </c>
      <c r="C86" s="203" t="str">
        <f>$C$80</f>
        <v>Nordirland</v>
      </c>
      <c r="D86" s="436" t="str">
        <f>$C$81</f>
        <v>Türkei</v>
      </c>
      <c r="E86" s="437"/>
      <c r="F86" s="447" t="str">
        <f>$C$78</f>
        <v>Albanien</v>
      </c>
      <c r="G86" s="448"/>
      <c r="H86" s="206" t="str">
        <f>$C$79</f>
        <v>Slowakei</v>
      </c>
      <c r="I86" s="182"/>
      <c r="J86" s="213"/>
      <c r="K86" s="214" t="s">
        <v>277</v>
      </c>
      <c r="L86" s="215"/>
      <c r="M86" s="215"/>
      <c r="N86" s="215"/>
      <c r="O86" s="215"/>
      <c r="P86" s="215"/>
      <c r="Q86" s="215"/>
      <c r="R86" s="215"/>
      <c r="S86" s="215"/>
      <c r="T86" s="215"/>
      <c r="U86" s="215"/>
      <c r="V86" s="215"/>
      <c r="W86" s="215"/>
      <c r="X86" s="215"/>
      <c r="Y86" s="215"/>
      <c r="Z86" s="215"/>
      <c r="AA86" s="215"/>
      <c r="AB86" s="215"/>
      <c r="AC86" s="215"/>
      <c r="AD86" s="216"/>
      <c r="AE86" s="215"/>
      <c r="AF86" s="215"/>
      <c r="AG86" s="215"/>
      <c r="AH86" s="217"/>
      <c r="AI86" s="215"/>
      <c r="AJ86" s="215"/>
      <c r="AK86" s="215"/>
      <c r="AL86" s="215"/>
      <c r="AM86" s="215"/>
      <c r="AN86" s="216"/>
      <c r="AO86" s="215"/>
      <c r="AP86" s="215"/>
      <c r="AQ86" s="215"/>
      <c r="AR86" s="215"/>
      <c r="AS86" s="217"/>
      <c r="AT86" s="215"/>
      <c r="AU86" s="215"/>
      <c r="AV86" s="215"/>
      <c r="AW86" s="215"/>
      <c r="AX86" s="215"/>
      <c r="AY86" s="215"/>
      <c r="AZ86" s="215"/>
      <c r="BA86" s="215"/>
      <c r="BB86" s="214" t="s">
        <v>253</v>
      </c>
      <c r="BC86" s="215"/>
      <c r="BD86" s="227"/>
      <c r="BE86" s="228"/>
      <c r="BF86" s="191"/>
      <c r="BG86" s="182"/>
      <c r="BH86" s="182"/>
      <c r="BI86" s="182"/>
      <c r="BJ86" s="36"/>
      <c r="BK86" s="60"/>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row>
    <row r="87" spans="1:93" ht="18.75" customHeight="1" thickBot="1" x14ac:dyDescent="0.3">
      <c r="A87" s="177" t="s">
        <v>263</v>
      </c>
      <c r="B87" s="178">
        <v>11</v>
      </c>
      <c r="C87" s="204" t="str">
        <f>$C$80</f>
        <v>Nordirland</v>
      </c>
      <c r="D87" s="434" t="str">
        <f>$C$78</f>
        <v>Albanien</v>
      </c>
      <c r="E87" s="435"/>
      <c r="F87" s="449" t="str">
        <f>$C$79</f>
        <v>Slowakei</v>
      </c>
      <c r="G87" s="450"/>
      <c r="H87" s="207" t="str">
        <f>$C$82</f>
        <v>Irland</v>
      </c>
      <c r="I87" s="182"/>
      <c r="J87" s="213"/>
      <c r="K87" s="169" t="str">
        <f>BB12</f>
        <v>Frankreich</v>
      </c>
      <c r="L87" s="218"/>
      <c r="M87" s="218"/>
      <c r="N87" s="218"/>
      <c r="O87" s="218"/>
      <c r="P87" s="218"/>
      <c r="Q87" s="218"/>
      <c r="R87" s="218"/>
      <c r="S87" s="218"/>
      <c r="T87" s="218"/>
      <c r="U87" s="218"/>
      <c r="V87" s="218"/>
      <c r="W87" s="218"/>
      <c r="X87" s="218"/>
      <c r="Y87" s="218"/>
      <c r="Z87" s="218"/>
      <c r="AA87" s="218"/>
      <c r="AB87" s="218"/>
      <c r="AC87" s="218"/>
      <c r="AD87" s="219"/>
      <c r="AE87" s="218"/>
      <c r="AF87" s="218"/>
      <c r="AG87" s="218"/>
      <c r="AH87" s="220"/>
      <c r="AI87" s="218"/>
      <c r="AJ87" s="218"/>
      <c r="AK87" s="218"/>
      <c r="AL87" s="218"/>
      <c r="AM87" s="218"/>
      <c r="AN87" s="219"/>
      <c r="AO87" s="218"/>
      <c r="AP87" s="218"/>
      <c r="AQ87" s="218"/>
      <c r="AR87" s="218"/>
      <c r="AS87" s="220"/>
      <c r="AT87" s="218"/>
      <c r="AU87" s="218"/>
      <c r="AV87" s="218"/>
      <c r="AW87" s="218"/>
      <c r="AX87" s="218"/>
      <c r="AY87" s="218"/>
      <c r="AZ87" s="444" t="s">
        <v>12</v>
      </c>
      <c r="BA87" s="444"/>
      <c r="BB87" s="159" t="str">
        <f>VLOOKUP($BH$85,$B$86:$H$100,2,FALSE)</f>
        <v>Irland</v>
      </c>
      <c r="BC87" s="201"/>
      <c r="BD87" s="150" t="str">
        <f t="shared" ref="BD87:BD89" si="57">VLOOKUP(BB87,$BB$78:$BH$81,7,FALSE)</f>
        <v>E</v>
      </c>
      <c r="BE87" s="228"/>
      <c r="BF87" s="191"/>
      <c r="BG87" s="182"/>
      <c r="BH87" s="182"/>
      <c r="BI87" s="182"/>
      <c r="BJ87" s="36"/>
      <c r="BK87" s="60"/>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row>
    <row r="88" spans="1:93" ht="18.75" customHeight="1" thickBot="1" x14ac:dyDescent="0.3">
      <c r="A88" s="177" t="s">
        <v>264</v>
      </c>
      <c r="B88" s="178">
        <v>19</v>
      </c>
      <c r="C88" s="204" t="str">
        <f>$C$80</f>
        <v>Nordirland</v>
      </c>
      <c r="D88" s="434" t="str">
        <f>$C$78</f>
        <v>Albanien</v>
      </c>
      <c r="E88" s="435"/>
      <c r="F88" s="449" t="str">
        <f>$C$79</f>
        <v>Slowakei</v>
      </c>
      <c r="G88" s="450"/>
      <c r="H88" s="208" t="str">
        <f>$C$83</f>
        <v>Portugal</v>
      </c>
      <c r="I88" s="182"/>
      <c r="J88" s="213"/>
      <c r="K88" s="170" t="str">
        <f>BB23</f>
        <v>Wales</v>
      </c>
      <c r="L88" s="218"/>
      <c r="M88" s="218"/>
      <c r="N88" s="218"/>
      <c r="O88" s="218"/>
      <c r="P88" s="218"/>
      <c r="Q88" s="218"/>
      <c r="R88" s="218"/>
      <c r="S88" s="218"/>
      <c r="T88" s="218"/>
      <c r="U88" s="218"/>
      <c r="V88" s="218"/>
      <c r="W88" s="218"/>
      <c r="X88" s="218"/>
      <c r="Y88" s="218"/>
      <c r="Z88" s="218"/>
      <c r="AA88" s="218"/>
      <c r="AB88" s="218"/>
      <c r="AC88" s="218"/>
      <c r="AD88" s="219"/>
      <c r="AE88" s="218"/>
      <c r="AF88" s="218"/>
      <c r="AG88" s="218"/>
      <c r="AH88" s="220"/>
      <c r="AI88" s="218"/>
      <c r="AJ88" s="218"/>
      <c r="AK88" s="218"/>
      <c r="AL88" s="218"/>
      <c r="AM88" s="218"/>
      <c r="AN88" s="219"/>
      <c r="AO88" s="218"/>
      <c r="AP88" s="218"/>
      <c r="AQ88" s="218"/>
      <c r="AR88" s="218"/>
      <c r="AS88" s="220"/>
      <c r="AT88" s="218"/>
      <c r="AU88" s="218"/>
      <c r="AV88" s="218"/>
      <c r="AW88" s="218"/>
      <c r="AX88" s="218"/>
      <c r="AY88" s="218"/>
      <c r="AZ88" s="444" t="s">
        <v>12</v>
      </c>
      <c r="BA88" s="444"/>
      <c r="BB88" s="159" t="str">
        <f>VLOOKUP($BH$85,$B$86:$H$100,3,FALSE)</f>
        <v>Nordirland</v>
      </c>
      <c r="BC88" s="201"/>
      <c r="BD88" s="150" t="str">
        <f t="shared" si="57"/>
        <v>C</v>
      </c>
      <c r="BE88" s="228"/>
      <c r="BF88" s="191"/>
      <c r="BG88" s="182"/>
      <c r="BH88" s="182"/>
      <c r="BI88" s="182"/>
      <c r="BJ88" s="36"/>
      <c r="BK88" s="60"/>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row>
    <row r="89" spans="1:93" ht="18.75" customHeight="1" thickBot="1" x14ac:dyDescent="0.3">
      <c r="A89" s="177" t="s">
        <v>265</v>
      </c>
      <c r="B89" s="178">
        <v>13</v>
      </c>
      <c r="C89" s="205" t="str">
        <f>$C$81</f>
        <v>Türkei</v>
      </c>
      <c r="D89" s="434" t="str">
        <f>$C$78</f>
        <v>Albanien</v>
      </c>
      <c r="E89" s="435"/>
      <c r="F89" s="449" t="str">
        <f>$C$79</f>
        <v>Slowakei</v>
      </c>
      <c r="G89" s="450"/>
      <c r="H89" s="207" t="str">
        <f>$C$82</f>
        <v>Irland</v>
      </c>
      <c r="I89" s="182"/>
      <c r="J89" s="213"/>
      <c r="K89" s="171" t="str">
        <f>BB34</f>
        <v>Deutschland</v>
      </c>
      <c r="L89" s="218"/>
      <c r="M89" s="218"/>
      <c r="N89" s="218"/>
      <c r="O89" s="218"/>
      <c r="P89" s="218"/>
      <c r="Q89" s="218"/>
      <c r="R89" s="218"/>
      <c r="S89" s="218"/>
      <c r="T89" s="218"/>
      <c r="U89" s="218"/>
      <c r="V89" s="218"/>
      <c r="W89" s="218"/>
      <c r="X89" s="218"/>
      <c r="Y89" s="218"/>
      <c r="Z89" s="218"/>
      <c r="AA89" s="218"/>
      <c r="AB89" s="218"/>
      <c r="AC89" s="218"/>
      <c r="AD89" s="219"/>
      <c r="AE89" s="218"/>
      <c r="AF89" s="218"/>
      <c r="AG89" s="218"/>
      <c r="AH89" s="220"/>
      <c r="AI89" s="218"/>
      <c r="AJ89" s="218"/>
      <c r="AK89" s="218"/>
      <c r="AL89" s="218"/>
      <c r="AM89" s="218"/>
      <c r="AN89" s="219"/>
      <c r="AO89" s="218"/>
      <c r="AP89" s="218"/>
      <c r="AQ89" s="218"/>
      <c r="AR89" s="218"/>
      <c r="AS89" s="220"/>
      <c r="AT89" s="218"/>
      <c r="AU89" s="218"/>
      <c r="AV89" s="218"/>
      <c r="AW89" s="218"/>
      <c r="AX89" s="218"/>
      <c r="AY89" s="218"/>
      <c r="AZ89" s="444" t="s">
        <v>12</v>
      </c>
      <c r="BA89" s="444"/>
      <c r="BB89" s="159" t="str">
        <f>VLOOKUP($BH$85,$B$86:$H$100,5,FALSE)</f>
        <v>Slowakei</v>
      </c>
      <c r="BC89" s="201"/>
      <c r="BD89" s="150" t="str">
        <f t="shared" si="57"/>
        <v>B</v>
      </c>
      <c r="BE89" s="228"/>
      <c r="BF89" s="191"/>
      <c r="BG89" s="182"/>
      <c r="BH89" s="182"/>
      <c r="BI89" s="182"/>
      <c r="BJ89" s="36"/>
      <c r="BK89" s="60"/>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row>
    <row r="90" spans="1:93" ht="18.75" customHeight="1" thickBot="1" x14ac:dyDescent="0.3">
      <c r="A90" s="177" t="s">
        <v>266</v>
      </c>
      <c r="B90" s="178">
        <v>21</v>
      </c>
      <c r="C90" s="205" t="str">
        <f>$C$81</f>
        <v>Türkei</v>
      </c>
      <c r="D90" s="434" t="str">
        <f>$C$78</f>
        <v>Albanien</v>
      </c>
      <c r="E90" s="435"/>
      <c r="F90" s="449" t="str">
        <f>$C$79</f>
        <v>Slowakei</v>
      </c>
      <c r="G90" s="450"/>
      <c r="H90" s="208" t="str">
        <f>$C$83</f>
        <v>Portugal</v>
      </c>
      <c r="I90" s="182"/>
      <c r="J90" s="213"/>
      <c r="K90" s="172" t="str">
        <f>BB45</f>
        <v>Kroatien</v>
      </c>
      <c r="L90" s="218"/>
      <c r="M90" s="218"/>
      <c r="N90" s="218"/>
      <c r="O90" s="218"/>
      <c r="P90" s="218"/>
      <c r="Q90" s="218"/>
      <c r="R90" s="218"/>
      <c r="S90" s="218"/>
      <c r="T90" s="218"/>
      <c r="U90" s="218"/>
      <c r="V90" s="218"/>
      <c r="W90" s="218"/>
      <c r="X90" s="218"/>
      <c r="Y90" s="218"/>
      <c r="Z90" s="218"/>
      <c r="AA90" s="218"/>
      <c r="AB90" s="218"/>
      <c r="AC90" s="218"/>
      <c r="AD90" s="219"/>
      <c r="AE90" s="218"/>
      <c r="AF90" s="218"/>
      <c r="AG90" s="218"/>
      <c r="AH90" s="220"/>
      <c r="AI90" s="218"/>
      <c r="AJ90" s="218"/>
      <c r="AK90" s="218"/>
      <c r="AL90" s="218"/>
      <c r="AM90" s="218"/>
      <c r="AN90" s="219"/>
      <c r="AO90" s="218"/>
      <c r="AP90" s="218"/>
      <c r="AQ90" s="218"/>
      <c r="AR90" s="218"/>
      <c r="AS90" s="220"/>
      <c r="AT90" s="218"/>
      <c r="AU90" s="218"/>
      <c r="AV90" s="218"/>
      <c r="AW90" s="218"/>
      <c r="AX90" s="218"/>
      <c r="AY90" s="218"/>
      <c r="AZ90" s="444" t="s">
        <v>12</v>
      </c>
      <c r="BA90" s="444"/>
      <c r="BB90" s="159" t="str">
        <f>VLOOKUP($BH$85,$B$86:$H$100,7,FALSE)</f>
        <v>Portugal</v>
      </c>
      <c r="BC90" s="201"/>
      <c r="BD90" s="150" t="str">
        <f>VLOOKUP(BB90,$BB$78:$BH$81,7,FALSE)</f>
        <v>F</v>
      </c>
      <c r="BE90" s="228"/>
      <c r="BF90" s="191"/>
      <c r="BG90" s="182"/>
      <c r="BH90" s="182"/>
      <c r="BI90" s="182"/>
      <c r="BJ90" s="36"/>
      <c r="BK90" s="60"/>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row>
    <row r="91" spans="1:93" ht="18.75" customHeight="1" thickBot="1" x14ac:dyDescent="0.3">
      <c r="A91" s="177" t="s">
        <v>267</v>
      </c>
      <c r="B91" s="178">
        <v>25</v>
      </c>
      <c r="C91" s="207" t="str">
        <f>$C$82</f>
        <v>Irland</v>
      </c>
      <c r="D91" s="434" t="str">
        <f>$C$78</f>
        <v>Albanien</v>
      </c>
      <c r="E91" s="435"/>
      <c r="F91" s="449" t="str">
        <f>$C$79</f>
        <v>Slowakei</v>
      </c>
      <c r="G91" s="450"/>
      <c r="H91" s="208" t="str">
        <f>$C$83</f>
        <v>Portugal</v>
      </c>
      <c r="I91" s="182"/>
      <c r="J91" s="221"/>
      <c r="K91" s="222"/>
      <c r="L91" s="223"/>
      <c r="M91" s="223"/>
      <c r="N91" s="223"/>
      <c r="O91" s="223"/>
      <c r="P91" s="223"/>
      <c r="Q91" s="223"/>
      <c r="R91" s="223"/>
      <c r="S91" s="223"/>
      <c r="T91" s="223"/>
      <c r="U91" s="223"/>
      <c r="V91" s="223"/>
      <c r="W91" s="223"/>
      <c r="X91" s="223"/>
      <c r="Y91" s="223"/>
      <c r="Z91" s="223"/>
      <c r="AA91" s="223"/>
      <c r="AB91" s="223"/>
      <c r="AC91" s="223"/>
      <c r="AD91" s="224"/>
      <c r="AE91" s="223"/>
      <c r="AF91" s="223"/>
      <c r="AG91" s="223"/>
      <c r="AH91" s="225"/>
      <c r="AI91" s="223"/>
      <c r="AJ91" s="223"/>
      <c r="AK91" s="223"/>
      <c r="AL91" s="223"/>
      <c r="AM91" s="223"/>
      <c r="AN91" s="224"/>
      <c r="AO91" s="223"/>
      <c r="AP91" s="223"/>
      <c r="AQ91" s="223"/>
      <c r="AR91" s="223"/>
      <c r="AS91" s="225"/>
      <c r="AT91" s="223"/>
      <c r="AU91" s="223"/>
      <c r="AV91" s="223"/>
      <c r="AW91" s="223"/>
      <c r="AX91" s="223"/>
      <c r="AY91" s="223"/>
      <c r="AZ91" s="223"/>
      <c r="BA91" s="223"/>
      <c r="BB91" s="226"/>
      <c r="BC91" s="223"/>
      <c r="BD91" s="229"/>
      <c r="BE91" s="230"/>
      <c r="BF91" s="191"/>
      <c r="BG91" s="182"/>
      <c r="BH91" s="182"/>
      <c r="BI91" s="182"/>
      <c r="BJ91" s="36"/>
      <c r="BK91" s="60"/>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row>
    <row r="92" spans="1:93" ht="18.75" customHeight="1" thickBot="1" x14ac:dyDescent="0.3">
      <c r="A92" s="177" t="s">
        <v>268</v>
      </c>
      <c r="B92" s="178">
        <v>14</v>
      </c>
      <c r="C92" s="204" t="str">
        <f t="shared" ref="C92:C100" si="58">$C$80</f>
        <v>Nordirland</v>
      </c>
      <c r="D92" s="436" t="str">
        <f>$C$81</f>
        <v>Türkei</v>
      </c>
      <c r="E92" s="437"/>
      <c r="F92" s="434" t="str">
        <f>$C$78</f>
        <v>Albanien</v>
      </c>
      <c r="G92" s="435"/>
      <c r="H92" s="207"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36"/>
      <c r="BK92" s="60"/>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row>
    <row r="93" spans="1:93" ht="18.75" customHeight="1" thickBot="1" x14ac:dyDescent="0.3">
      <c r="A93" s="177" t="s">
        <v>269</v>
      </c>
      <c r="B93" s="178">
        <v>22</v>
      </c>
      <c r="C93" s="204" t="str">
        <f t="shared" si="58"/>
        <v>Nordirland</v>
      </c>
      <c r="D93" s="436" t="str">
        <f>$C$81</f>
        <v>Türkei</v>
      </c>
      <c r="E93" s="437"/>
      <c r="F93" s="434" t="str">
        <f>$C$78</f>
        <v>Albanien</v>
      </c>
      <c r="G93" s="435"/>
      <c r="H93" s="208" t="str">
        <f>$C$83</f>
        <v>Portugal</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36"/>
      <c r="BK93" s="60"/>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row>
    <row r="94" spans="1:93" ht="18.75" customHeight="1" thickBot="1" x14ac:dyDescent="0.3">
      <c r="A94" s="177" t="s">
        <v>270</v>
      </c>
      <c r="B94" s="178">
        <v>26</v>
      </c>
      <c r="C94" s="204" t="str">
        <f t="shared" si="58"/>
        <v>Nordirland</v>
      </c>
      <c r="D94" s="434" t="str">
        <f>$C$78</f>
        <v>Albanien</v>
      </c>
      <c r="E94" s="435"/>
      <c r="F94" s="451" t="str">
        <f>$C$83</f>
        <v>Portugal</v>
      </c>
      <c r="G94" s="452"/>
      <c r="H94" s="207"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36"/>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row>
    <row r="95" spans="1:93" ht="18.75" customHeight="1" thickBot="1" x14ac:dyDescent="0.3">
      <c r="A95" s="177" t="s">
        <v>271</v>
      </c>
      <c r="B95" s="178">
        <v>28</v>
      </c>
      <c r="C95" s="205" t="str">
        <f>$C$81</f>
        <v>Türkei</v>
      </c>
      <c r="D95" s="434" t="str">
        <f>$C$78</f>
        <v>Albanien</v>
      </c>
      <c r="E95" s="435"/>
      <c r="F95" s="451" t="str">
        <f>$C$83</f>
        <v>Portugal</v>
      </c>
      <c r="G95" s="452"/>
      <c r="H95" s="207"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36"/>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row>
    <row r="96" spans="1:93" ht="18.75" customHeight="1" thickBot="1" x14ac:dyDescent="0.3">
      <c r="A96" s="177" t="s">
        <v>272</v>
      </c>
      <c r="B96" s="178">
        <v>15</v>
      </c>
      <c r="C96" s="204" t="str">
        <f t="shared" si="58"/>
        <v>Nordirland</v>
      </c>
      <c r="D96" s="436" t="str">
        <f>$C$81</f>
        <v>Türkei</v>
      </c>
      <c r="E96" s="437"/>
      <c r="F96" s="449" t="str">
        <f>$C$79</f>
        <v>Slowakei</v>
      </c>
      <c r="G96" s="450"/>
      <c r="H96" s="207"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36"/>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row>
    <row r="97" spans="1:93" ht="18.75" customHeight="1" thickBot="1" x14ac:dyDescent="0.3">
      <c r="A97" s="177" t="s">
        <v>273</v>
      </c>
      <c r="B97" s="178">
        <v>23</v>
      </c>
      <c r="C97" s="204" t="str">
        <f t="shared" si="58"/>
        <v>Nordirland</v>
      </c>
      <c r="D97" s="436" t="str">
        <f>$C$81</f>
        <v>Türkei</v>
      </c>
      <c r="E97" s="437"/>
      <c r="F97" s="449" t="str">
        <f>$C$79</f>
        <v>Slowakei</v>
      </c>
      <c r="G97" s="450"/>
      <c r="H97" s="208" t="str">
        <f>$C$83</f>
        <v>Portugal</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36"/>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row>
    <row r="98" spans="1:93" ht="18.75" customHeight="1" thickBot="1" x14ac:dyDescent="0.3">
      <c r="A98" s="177" t="s">
        <v>274</v>
      </c>
      <c r="B98" s="178">
        <v>27</v>
      </c>
      <c r="C98" s="207" t="str">
        <f>$C$82</f>
        <v>Irland</v>
      </c>
      <c r="D98" s="445" t="str">
        <f>$C$80</f>
        <v>Nordirland</v>
      </c>
      <c r="E98" s="446"/>
      <c r="F98" s="449" t="str">
        <f>$C$79</f>
        <v>Slowakei</v>
      </c>
      <c r="G98" s="450"/>
      <c r="H98" s="208" t="str">
        <f>$C$83</f>
        <v>Portugal</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36"/>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row>
    <row r="99" spans="1:93" ht="18.75" customHeight="1" thickBot="1" x14ac:dyDescent="0.3">
      <c r="A99" s="177" t="s">
        <v>275</v>
      </c>
      <c r="B99" s="178">
        <v>29</v>
      </c>
      <c r="C99" s="207" t="str">
        <f>$C$82</f>
        <v>Irland</v>
      </c>
      <c r="D99" s="436" t="str">
        <f>$C$81</f>
        <v>Türkei</v>
      </c>
      <c r="E99" s="437"/>
      <c r="F99" s="449" t="str">
        <f>$C$79</f>
        <v>Slowakei</v>
      </c>
      <c r="G99" s="450"/>
      <c r="H99" s="208" t="str">
        <f>$C$83</f>
        <v>Portugal</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J99" s="36"/>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row>
    <row r="100" spans="1:93" ht="18.75" customHeight="1" thickBot="1" x14ac:dyDescent="0.3">
      <c r="A100" s="177" t="s">
        <v>276</v>
      </c>
      <c r="B100" s="178">
        <v>30</v>
      </c>
      <c r="C100" s="204" t="str">
        <f t="shared" si="58"/>
        <v>Nordirland</v>
      </c>
      <c r="D100" s="436" t="str">
        <f>$C$81</f>
        <v>Türkei</v>
      </c>
      <c r="E100" s="437"/>
      <c r="F100" s="451" t="str">
        <f>$C$83</f>
        <v>Portugal</v>
      </c>
      <c r="G100" s="452"/>
      <c r="H100" s="207"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J100" s="36"/>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row>
    <row r="101" spans="1:93" ht="18.75" customHeight="1"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J101" s="36"/>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row>
    <row r="102" spans="1:93" ht="30.75" customHeight="1" x14ac:dyDescent="0.25">
      <c r="A102" s="27" t="s">
        <v>190</v>
      </c>
      <c r="B102" s="27"/>
      <c r="C102" s="27"/>
      <c r="D102" s="27"/>
      <c r="E102" s="27"/>
      <c r="F102" s="27"/>
      <c r="G102" s="27"/>
      <c r="H102" s="2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row>
    <row r="103" spans="1:93" ht="18" x14ac:dyDescent="0.25">
      <c r="A103" s="27"/>
      <c r="B103" s="27"/>
      <c r="C103" s="27"/>
      <c r="D103" s="27"/>
      <c r="E103" s="27"/>
      <c r="F103" s="27"/>
      <c r="G103" s="27"/>
      <c r="H103" s="2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row>
  </sheetData>
  <mergeCells count="41">
    <mergeCell ref="F96:G96"/>
    <mergeCell ref="F97:G97"/>
    <mergeCell ref="F98:G98"/>
    <mergeCell ref="F91:G91"/>
    <mergeCell ref="F92:G92"/>
    <mergeCell ref="F93:G93"/>
    <mergeCell ref="F94:G94"/>
    <mergeCell ref="F95:G95"/>
    <mergeCell ref="D99:E99"/>
    <mergeCell ref="D98:E98"/>
    <mergeCell ref="D100:E100"/>
    <mergeCell ref="F86:G86"/>
    <mergeCell ref="F87:G87"/>
    <mergeCell ref="F88:G88"/>
    <mergeCell ref="F89:G89"/>
    <mergeCell ref="F90:G90"/>
    <mergeCell ref="F100:G100"/>
    <mergeCell ref="F99:G99"/>
    <mergeCell ref="D93:E93"/>
    <mergeCell ref="D94:E94"/>
    <mergeCell ref="D95:E95"/>
    <mergeCell ref="D96:E96"/>
    <mergeCell ref="D97:E97"/>
    <mergeCell ref="D88:E88"/>
    <mergeCell ref="D89:E89"/>
    <mergeCell ref="D90:E90"/>
    <mergeCell ref="D91:E91"/>
    <mergeCell ref="D92:E92"/>
    <mergeCell ref="CI23:CN24"/>
    <mergeCell ref="AZ88:BA88"/>
    <mergeCell ref="AZ89:BA89"/>
    <mergeCell ref="AZ90:BA90"/>
    <mergeCell ref="D86:E86"/>
    <mergeCell ref="D87:E87"/>
    <mergeCell ref="AZ87:BA87"/>
    <mergeCell ref="B2:BS2"/>
    <mergeCell ref="B3:BS3"/>
    <mergeCell ref="B4:BS4"/>
    <mergeCell ref="D85:E85"/>
    <mergeCell ref="F85:G85"/>
    <mergeCell ref="L8:L11"/>
  </mergeCells>
  <phoneticPr fontId="2" type="noConversion"/>
  <hyperlinks>
    <hyperlink ref="BK61" r:id="rId1" location="Der_UEFA-Koeffizient_fuer_die_Euro_2016" display="http://www.em2016.net/em-2016-gruppenauslosung - Der_UEFA-Koeffizient_fuer_die_Euro_2016"/>
  </hyperlinks>
  <pageMargins left="0.24" right="0.17" top="0.17" bottom="0.3" header="0.2" footer="0.21"/>
  <pageSetup paperSize="9" scale="29" orientation="landscape" r:id="rId2"/>
  <headerFooter alignWithMargins="0">
    <oddFooter>&amp;R&amp;8www.podlech.ch</oddFooter>
  </headerFooter>
  <ignoredErrors>
    <ignoredError sqref="E78:E83 G78:G83" unlockedFormula="1"/>
    <ignoredError sqref="C95 H88:H89 H92:H93 D98" 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390</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360</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361</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362</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527</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6</v>
      </c>
      <c r="AA12" s="182">
        <f>Q18</f>
        <v>6</v>
      </c>
      <c r="AB12" s="182">
        <f>U18</f>
        <v>2</v>
      </c>
      <c r="AC12" s="182">
        <f>AA12-AB12</f>
        <v>4</v>
      </c>
      <c r="AD12" s="182">
        <f>IF(Z12&gt;Z13,-1,0)</f>
        <v>-1</v>
      </c>
      <c r="AE12" s="182">
        <f>IF(Z12&gt;Z14,-1,0)</f>
        <v>-1</v>
      </c>
      <c r="AF12" s="182">
        <f>IF(Z12&gt;Z15,-1,0)</f>
        <v>0</v>
      </c>
      <c r="AG12" s="329">
        <f>10000-(AJ12*1000+AM12*10+AK12)</f>
        <v>3954</v>
      </c>
      <c r="AH12" s="330">
        <f>RANK(AG12,AG12:AG15,1)</f>
        <v>1</v>
      </c>
      <c r="AI12" s="281" t="str">
        <f>C12</f>
        <v>Frankreich</v>
      </c>
      <c r="AJ12" s="281">
        <f t="shared" ref="AJ12:AL15" si="1">Z12</f>
        <v>6</v>
      </c>
      <c r="AK12" s="281">
        <f t="shared" si="1"/>
        <v>6</v>
      </c>
      <c r="AL12" s="281">
        <f t="shared" si="1"/>
        <v>2</v>
      </c>
      <c r="AM12" s="281">
        <f>AK12-AL12</f>
        <v>4</v>
      </c>
      <c r="AN12" s="337"/>
      <c r="AO12" s="329">
        <f>IF(Z13&lt;&gt;Z12,AG13,IF(G12&gt;E12,AG13-2000,AG13))</f>
        <v>9028</v>
      </c>
      <c r="AP12" s="329">
        <f>IF(Z14&lt;&gt;Z12,AG14,IF(G14&gt;E14,AG14-2000,AG14))</f>
        <v>6017</v>
      </c>
      <c r="AQ12" s="329">
        <f>IF(Z15&lt;&gt;Z12,AG15,IF(G16&gt;E16,AG15-2000,AG15))</f>
        <v>1985</v>
      </c>
      <c r="AR12" s="332">
        <f>AN16</f>
        <v>11862</v>
      </c>
      <c r="AS12" s="330">
        <f>RANK(AR12,AR12:AR15,1)</f>
        <v>2</v>
      </c>
      <c r="AT12" s="281" t="str">
        <f t="shared" ref="AT12:AW15" si="2">AI12</f>
        <v>Frankreich</v>
      </c>
      <c r="AU12" s="281">
        <f t="shared" si="2"/>
        <v>6</v>
      </c>
      <c r="AV12" s="281">
        <f t="shared" si="2"/>
        <v>6</v>
      </c>
      <c r="AW12" s="281">
        <f t="shared" si="2"/>
        <v>2</v>
      </c>
      <c r="AX12" s="182"/>
      <c r="AY12" s="182"/>
      <c r="AZ12" s="182"/>
      <c r="BA12" s="3">
        <v>1</v>
      </c>
      <c r="BB12" s="6" t="str">
        <f>VLOOKUP(1,AS12:AT15,2,FALSE)</f>
        <v>Schweiz</v>
      </c>
      <c r="BC12" s="2"/>
      <c r="BD12" s="5">
        <f>VLOOKUP(1,AS12:AW15,3,FALSE)</f>
        <v>6</v>
      </c>
      <c r="BE12" s="4">
        <f>VLOOKUP(1,AS12:AW15,4,FALSE)</f>
        <v>5</v>
      </c>
      <c r="BF12" s="199" t="s">
        <v>12</v>
      </c>
      <c r="BG12" s="4">
        <f>VLOOKUP(1,AS12:AW15,5,FALSE)</f>
        <v>4</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Frankreich</v>
      </c>
      <c r="BU12" s="163"/>
      <c r="BV12" s="40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2</v>
      </c>
      <c r="F13" s="411" t="s">
        <v>12</v>
      </c>
      <c r="G13" s="408">
        <v>1</v>
      </c>
      <c r="H13" s="38" t="str">
        <f>Spielplan!$H$13</f>
        <v>Schweiz</v>
      </c>
      <c r="I13" s="39"/>
      <c r="J13" s="182"/>
      <c r="K13" s="182" t="s">
        <v>51</v>
      </c>
      <c r="L13" s="182">
        <f t="shared" si="0"/>
        <v>1</v>
      </c>
      <c r="M13" s="182"/>
      <c r="N13" s="182"/>
      <c r="O13" s="182">
        <f>IF($E13="",0,IF($E13&gt;$G13,3,IF($E13=$G13,1,0)))</f>
        <v>3</v>
      </c>
      <c r="P13" s="182">
        <f>IF($G13="",0,IF($E13&gt;$G13,0,IF($E13=$G13,1,3)))</f>
        <v>0</v>
      </c>
      <c r="Q13" s="182"/>
      <c r="R13" s="182"/>
      <c r="S13" s="182">
        <f>E13</f>
        <v>2</v>
      </c>
      <c r="T13" s="182">
        <f>G13</f>
        <v>1</v>
      </c>
      <c r="U13" s="182"/>
      <c r="V13" s="182"/>
      <c r="W13" s="182">
        <f>G13</f>
        <v>1</v>
      </c>
      <c r="X13" s="182">
        <f>E13</f>
        <v>2</v>
      </c>
      <c r="Y13" s="182"/>
      <c r="Z13" s="182">
        <f>N18</f>
        <v>1</v>
      </c>
      <c r="AA13" s="182">
        <f>R18</f>
        <v>2</v>
      </c>
      <c r="AB13" s="182">
        <f>V18</f>
        <v>5</v>
      </c>
      <c r="AC13" s="182">
        <f>AA13-AB13</f>
        <v>-3</v>
      </c>
      <c r="AD13" s="182">
        <f>IF(Z13&gt;Z12,-1,0)</f>
        <v>0</v>
      </c>
      <c r="AE13" s="182">
        <f>IF(Z13&gt;Z14,-1,0)</f>
        <v>0</v>
      </c>
      <c r="AF13" s="182">
        <f>IF(Z13&gt;Z15,-1,0)</f>
        <v>0</v>
      </c>
      <c r="AG13" s="329">
        <f>10000-(AJ13*1000+AM13*10+AK13)</f>
        <v>9028</v>
      </c>
      <c r="AH13" s="330">
        <f>RANK(AG13,AG12:AG15,1)</f>
        <v>4</v>
      </c>
      <c r="AI13" s="281" t="str">
        <f>H12</f>
        <v>Rumänien</v>
      </c>
      <c r="AJ13" s="281">
        <f t="shared" si="1"/>
        <v>1</v>
      </c>
      <c r="AK13" s="281">
        <f t="shared" si="1"/>
        <v>2</v>
      </c>
      <c r="AL13" s="281">
        <f t="shared" si="1"/>
        <v>5</v>
      </c>
      <c r="AM13" s="281">
        <f>AK13-AL13</f>
        <v>-3</v>
      </c>
      <c r="AN13" s="329">
        <f>IF(Z12&lt;&gt;Z13,AG12,IF(E12&gt;G12,AG12-2000,AG12))</f>
        <v>3954</v>
      </c>
      <c r="AO13" s="337"/>
      <c r="AP13" s="329">
        <f>IF(Z13&lt;&gt;Z14,AG14,IF(G17&gt;E17,AG14-2000,AG14))</f>
        <v>6017</v>
      </c>
      <c r="AQ13" s="329">
        <f>IF(Z15&lt;&gt;Z13,AG15,IF(G15&gt;E15,AG15-2000,AG15))</f>
        <v>3985</v>
      </c>
      <c r="AR13" s="333">
        <f>AO16</f>
        <v>27084</v>
      </c>
      <c r="AS13" s="330">
        <f>RANK(AR13,AR12:AR15,1)</f>
        <v>4</v>
      </c>
      <c r="AT13" s="281" t="str">
        <f t="shared" si="2"/>
        <v>Rumänien</v>
      </c>
      <c r="AU13" s="281">
        <f t="shared" si="2"/>
        <v>1</v>
      </c>
      <c r="AV13" s="281">
        <f t="shared" si="2"/>
        <v>2</v>
      </c>
      <c r="AW13" s="281">
        <f t="shared" si="2"/>
        <v>5</v>
      </c>
      <c r="AX13" s="182"/>
      <c r="AY13" s="182"/>
      <c r="AZ13" s="182"/>
      <c r="BA13" s="3">
        <v>2</v>
      </c>
      <c r="BB13" s="6" t="str">
        <f>VLOOKUP(2,AS12:AT15,2,FALSE)</f>
        <v>Frankreich</v>
      </c>
      <c r="BC13" s="2"/>
      <c r="BD13" s="5">
        <f>VLOOKUP(2,AS12:AW15,3,FALSE)</f>
        <v>6</v>
      </c>
      <c r="BE13" s="4">
        <f>VLOOKUP(2,AS12:AW15,4,FALSE)</f>
        <v>6</v>
      </c>
      <c r="BF13" s="199" t="s">
        <v>12</v>
      </c>
      <c r="BG13" s="4">
        <f>VLOOKUP(2,AS12:AW15,5,FALSE)</f>
        <v>2</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Ukraine</v>
      </c>
      <c r="BU13" s="163"/>
      <c r="BV13" s="40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3</v>
      </c>
      <c r="F14" s="411" t="s">
        <v>12</v>
      </c>
      <c r="G14" s="408">
        <v>0</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0</v>
      </c>
      <c r="T14" s="182"/>
      <c r="U14" s="182">
        <f>G14</f>
        <v>0</v>
      </c>
      <c r="V14" s="182"/>
      <c r="W14" s="182">
        <f>E14</f>
        <v>3</v>
      </c>
      <c r="X14" s="182"/>
      <c r="Y14" s="182"/>
      <c r="Z14" s="182">
        <f>O18</f>
        <v>4</v>
      </c>
      <c r="AA14" s="182">
        <f>S18</f>
        <v>3</v>
      </c>
      <c r="AB14" s="182">
        <f>W18</f>
        <v>5</v>
      </c>
      <c r="AC14" s="182">
        <f>AA14-AB14</f>
        <v>-2</v>
      </c>
      <c r="AD14" s="182">
        <f>IF(Z14&gt;Z12,-1,0)</f>
        <v>0</v>
      </c>
      <c r="AE14" s="182">
        <f>IF(Z14&gt;Z13,-1,0)</f>
        <v>-1</v>
      </c>
      <c r="AF14" s="182">
        <f>IF(Z14&gt;Z15,-1,0)</f>
        <v>0</v>
      </c>
      <c r="AG14" s="329">
        <f>10000-(AJ14*1000+AM14*10+AK14)</f>
        <v>6017</v>
      </c>
      <c r="AH14" s="330">
        <f>RANK(AG14,AG12:AG15,1)</f>
        <v>3</v>
      </c>
      <c r="AI14" s="281" t="str">
        <f>C13</f>
        <v>Albanien</v>
      </c>
      <c r="AJ14" s="281">
        <f t="shared" si="1"/>
        <v>4</v>
      </c>
      <c r="AK14" s="281">
        <f t="shared" si="1"/>
        <v>3</v>
      </c>
      <c r="AL14" s="281">
        <f t="shared" si="1"/>
        <v>5</v>
      </c>
      <c r="AM14" s="281">
        <f>AK14-AL14</f>
        <v>-2</v>
      </c>
      <c r="AN14" s="329">
        <f>IF(Z12&lt;&gt;Z14,AG12,IF(E14&gt;G14,AG12-2000,AG12))</f>
        <v>3954</v>
      </c>
      <c r="AO14" s="329">
        <f>IF(Z13&lt;&gt;Z14,AG13,IF(E17&gt;G17,AG13-2000,AG13))</f>
        <v>9028</v>
      </c>
      <c r="AP14" s="337"/>
      <c r="AQ14" s="329">
        <f>IF(Z15&lt;&gt;Z14,AG15,IF(G13&gt;E13,AG15-2000,AG15))</f>
        <v>3985</v>
      </c>
      <c r="AR14" s="333">
        <f>AP16</f>
        <v>18051</v>
      </c>
      <c r="AS14" s="330">
        <f>RANK(AR14,AR12:AR15,1)</f>
        <v>3</v>
      </c>
      <c r="AT14" s="281" t="str">
        <f t="shared" si="2"/>
        <v>Albanien</v>
      </c>
      <c r="AU14" s="281">
        <f t="shared" si="2"/>
        <v>4</v>
      </c>
      <c r="AV14" s="281">
        <f t="shared" si="2"/>
        <v>3</v>
      </c>
      <c r="AW14" s="281">
        <f t="shared" si="2"/>
        <v>5</v>
      </c>
      <c r="AX14" s="182"/>
      <c r="AY14" s="182"/>
      <c r="AZ14" s="182"/>
      <c r="BA14" s="162">
        <v>3</v>
      </c>
      <c r="BB14" s="175" t="str">
        <f>VLOOKUP(3,AS12:AT15,2,FALSE)</f>
        <v>Albanien</v>
      </c>
      <c r="BC14" s="163"/>
      <c r="BD14" s="145">
        <f>VLOOKUP(3,AS12:AW15,3,FALSE)</f>
        <v>4</v>
      </c>
      <c r="BE14" s="145">
        <f>VLOOKUP(3,AS12:AW15,4,FALSE)</f>
        <v>3</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409"/>
      <c r="BW14" s="182"/>
      <c r="BX14" s="182"/>
      <c r="BY14" s="182"/>
      <c r="BZ14" s="144">
        <v>49</v>
      </c>
      <c r="CA14" s="158" t="str">
        <f>IF(BX12="",IF(BV12&gt;BV13,BT12,BT13),IF(BX12&gt;BX13,BT12,BT13))</f>
        <v>Frankreich</v>
      </c>
      <c r="CB14" s="163"/>
      <c r="CC14" s="40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2</v>
      </c>
      <c r="H15" s="38" t="str">
        <f>H13</f>
        <v>Schweiz</v>
      </c>
      <c r="I15" s="39"/>
      <c r="J15" s="182"/>
      <c r="K15" s="182" t="s">
        <v>53</v>
      </c>
      <c r="L15" s="182">
        <f t="shared" si="0"/>
        <v>-1</v>
      </c>
      <c r="M15" s="182"/>
      <c r="N15" s="182">
        <f>IF($E15="",0,IF($E15&gt;$G15,3,IF($E15=$G15,1,0)))</f>
        <v>0</v>
      </c>
      <c r="O15" s="182"/>
      <c r="P15" s="182">
        <f>IF($G15="",0,IF($E15&gt;$G15,0,IF($E15=$G15,1,3)))</f>
        <v>3</v>
      </c>
      <c r="Q15" s="182"/>
      <c r="R15" s="182">
        <f>E15</f>
        <v>1</v>
      </c>
      <c r="S15" s="182"/>
      <c r="T15" s="182">
        <f>G15</f>
        <v>2</v>
      </c>
      <c r="U15" s="182"/>
      <c r="V15" s="182">
        <f>G15</f>
        <v>2</v>
      </c>
      <c r="W15" s="182"/>
      <c r="X15" s="182">
        <f>E15</f>
        <v>1</v>
      </c>
      <c r="Y15" s="182"/>
      <c r="Z15" s="182">
        <f>P18</f>
        <v>6</v>
      </c>
      <c r="AA15" s="182">
        <f>T18</f>
        <v>5</v>
      </c>
      <c r="AB15" s="182">
        <f>X18</f>
        <v>4</v>
      </c>
      <c r="AC15" s="182">
        <f>AA15-AB15</f>
        <v>1</v>
      </c>
      <c r="AD15" s="182">
        <f>IF(Z15&gt;Z12,-1,0)</f>
        <v>0</v>
      </c>
      <c r="AE15" s="182">
        <f>IF(Z15&gt;Z13,-1,0)</f>
        <v>-1</v>
      </c>
      <c r="AF15" s="182">
        <f>IF(Z15&gt;Z14,-1,0)</f>
        <v>-1</v>
      </c>
      <c r="AG15" s="329">
        <f>10000-(AJ15*1000+AM15*10+AK15)</f>
        <v>3985</v>
      </c>
      <c r="AH15" s="330">
        <f>RANK(AG15,AG12:AG15,1)</f>
        <v>2</v>
      </c>
      <c r="AI15" s="281" t="str">
        <f>H13</f>
        <v>Schweiz</v>
      </c>
      <c r="AJ15" s="281">
        <f t="shared" si="1"/>
        <v>6</v>
      </c>
      <c r="AK15" s="281">
        <f t="shared" si="1"/>
        <v>5</v>
      </c>
      <c r="AL15" s="281">
        <f t="shared" si="1"/>
        <v>4</v>
      </c>
      <c r="AM15" s="281">
        <f>AK15-AL15</f>
        <v>1</v>
      </c>
      <c r="AN15" s="329">
        <f>IF(Z12&lt;&gt;Z15,AG12,IF(E16&gt;G16,AG12-2000,AG12))</f>
        <v>3954</v>
      </c>
      <c r="AO15" s="329">
        <f>IF(Z13&lt;&gt;Z15,AG13,IF(E15&gt;G15,AG13-2000,AG13))</f>
        <v>9028</v>
      </c>
      <c r="AP15" s="329">
        <f>IF(Z14&lt;&gt;Z15,AG14,IF(E13&gt;G13,AG14-2000,AG14))</f>
        <v>6017</v>
      </c>
      <c r="AQ15" s="337"/>
      <c r="AR15" s="333">
        <f>AQ16</f>
        <v>9955</v>
      </c>
      <c r="AS15" s="330">
        <f>RANK(AR15,AR12:AR15,1)</f>
        <v>1</v>
      </c>
      <c r="AT15" s="281" t="str">
        <f t="shared" si="2"/>
        <v>Schweiz</v>
      </c>
      <c r="AU15" s="281">
        <f t="shared" si="2"/>
        <v>6</v>
      </c>
      <c r="AV15" s="281">
        <f t="shared" si="2"/>
        <v>5</v>
      </c>
      <c r="AW15" s="281">
        <f t="shared" si="2"/>
        <v>4</v>
      </c>
      <c r="AX15" s="182"/>
      <c r="AY15" s="182"/>
      <c r="AZ15" s="182"/>
      <c r="BA15" s="68">
        <v>4</v>
      </c>
      <c r="BB15" s="69" t="str">
        <f>VLOOKUP(4,AS12:AT15,2,FALSE)</f>
        <v>Rumänien</v>
      </c>
      <c r="BC15" s="70"/>
      <c r="BD15" s="71">
        <f>VLOOKUP(4,AS12:AW15,3,FALSE)</f>
        <v>1</v>
      </c>
      <c r="BE15" s="71">
        <f>VLOOKUP(4,AS12:AW15,4,FALSE)</f>
        <v>2</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1</v>
      </c>
      <c r="BO15" s="61">
        <f>IF(G15=Spielplan!G15,Punktemodus!$B$7,0)</f>
        <v>0</v>
      </c>
      <c r="BP15" s="81">
        <f>IF(Spielplan!E15="",0,SUM(BJ15:BO15))</f>
        <v>1</v>
      </c>
      <c r="BQ15" s="182"/>
      <c r="BR15" s="213"/>
      <c r="BS15" s="182"/>
      <c r="BT15" s="182"/>
      <c r="BU15" s="182"/>
      <c r="BV15" s="409"/>
      <c r="BW15" s="182"/>
      <c r="BX15" s="182"/>
      <c r="BY15" s="182"/>
      <c r="BZ15" s="144">
        <v>50</v>
      </c>
      <c r="CA15" s="158" t="str">
        <f>IF(BX16="",IF(BV16&gt;BV17,BT16,BT17),IF(BX16&gt;BX17,BT16,BT17))</f>
        <v>Kroatien</v>
      </c>
      <c r="CB15" s="163"/>
      <c r="CC15" s="408">
        <v>0</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1</v>
      </c>
      <c r="F16" s="411" t="s">
        <v>12</v>
      </c>
      <c r="G16" s="408">
        <v>2</v>
      </c>
      <c r="H16" s="6" t="str">
        <f>H13</f>
        <v>Schweiz</v>
      </c>
      <c r="I16" s="32"/>
      <c r="J16" s="182"/>
      <c r="K16" s="182" t="s">
        <v>54</v>
      </c>
      <c r="L16" s="182">
        <f t="shared" si="0"/>
        <v>-1</v>
      </c>
      <c r="M16" s="182">
        <f>IF($E16="",0,IF($E16&gt;$G16,3,IF($E16=G16,1,0)))</f>
        <v>0</v>
      </c>
      <c r="N16" s="182"/>
      <c r="O16" s="182"/>
      <c r="P16" s="182">
        <f>IF($G16="",0,IF($E16&gt;$G16,0,IF($E16=$G16,1,3)))</f>
        <v>3</v>
      </c>
      <c r="Q16" s="182">
        <f>E16</f>
        <v>1</v>
      </c>
      <c r="R16" s="182"/>
      <c r="S16" s="182"/>
      <c r="T16" s="182">
        <f>G16</f>
        <v>2</v>
      </c>
      <c r="U16" s="182">
        <f>G16</f>
        <v>2</v>
      </c>
      <c r="V16" s="182"/>
      <c r="W16" s="182"/>
      <c r="X16" s="182">
        <f>E16</f>
        <v>1</v>
      </c>
      <c r="Y16" s="182"/>
      <c r="Z16" s="182"/>
      <c r="AA16" s="182"/>
      <c r="AB16" s="182"/>
      <c r="AC16" s="182"/>
      <c r="AD16" s="182"/>
      <c r="AE16" s="182"/>
      <c r="AF16" s="182"/>
      <c r="AG16" s="281"/>
      <c r="AH16" s="281"/>
      <c r="AI16" s="281"/>
      <c r="AJ16" s="281"/>
      <c r="AK16" s="281"/>
      <c r="AL16" s="281"/>
      <c r="AM16" s="281"/>
      <c r="AN16" s="334">
        <f>SUM(AN12:AN15)</f>
        <v>11862</v>
      </c>
      <c r="AO16" s="335">
        <f>SUM(AO12:AO15)</f>
        <v>27084</v>
      </c>
      <c r="AP16" s="335">
        <f>SUM(AP12:AP15)</f>
        <v>18051</v>
      </c>
      <c r="AQ16" s="335">
        <f>SUM(AQ12:AQ15)</f>
        <v>9955</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Kroatien</v>
      </c>
      <c r="BU16" s="163"/>
      <c r="BV16" s="408">
        <v>1</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1</v>
      </c>
      <c r="F17" s="411" t="s">
        <v>12</v>
      </c>
      <c r="G17" s="408">
        <v>1</v>
      </c>
      <c r="H17" s="38" t="str">
        <f>C13</f>
        <v>Albanien</v>
      </c>
      <c r="I17" s="39"/>
      <c r="J17" s="182"/>
      <c r="K17" s="182" t="s">
        <v>54</v>
      </c>
      <c r="L17" s="182">
        <f t="shared" si="0"/>
        <v>0</v>
      </c>
      <c r="M17" s="182"/>
      <c r="N17" s="182">
        <f>IF($E17="",0,IF($E17&gt;$G17,3,IF($E17=$G17,1,0)))</f>
        <v>1</v>
      </c>
      <c r="O17" s="182">
        <f>IF($G17="",0,IF($E17&gt;$G17,0,IF($E17=$G17,1,3)))</f>
        <v>1</v>
      </c>
      <c r="P17" s="182"/>
      <c r="Q17" s="182"/>
      <c r="R17" s="182">
        <f>E17</f>
        <v>1</v>
      </c>
      <c r="S17" s="182">
        <f>G17</f>
        <v>1</v>
      </c>
      <c r="T17" s="182"/>
      <c r="U17" s="182"/>
      <c r="V17" s="182">
        <f>G17</f>
        <v>1</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3B</v>
      </c>
      <c r="BT17" s="158" t="str">
        <f>BB90</f>
        <v>Wales</v>
      </c>
      <c r="BU17" s="163"/>
      <c r="BV17" s="408">
        <v>0</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6</v>
      </c>
      <c r="N18" s="182">
        <f t="shared" si="3"/>
        <v>1</v>
      </c>
      <c r="O18" s="182">
        <f t="shared" si="3"/>
        <v>4</v>
      </c>
      <c r="P18" s="182">
        <f t="shared" si="3"/>
        <v>6</v>
      </c>
      <c r="Q18" s="182">
        <f t="shared" si="3"/>
        <v>6</v>
      </c>
      <c r="R18" s="182">
        <f t="shared" si="3"/>
        <v>2</v>
      </c>
      <c r="S18" s="182">
        <f t="shared" si="3"/>
        <v>3</v>
      </c>
      <c r="T18" s="182">
        <f t="shared" si="3"/>
        <v>5</v>
      </c>
      <c r="U18" s="182">
        <f t="shared" si="3"/>
        <v>2</v>
      </c>
      <c r="V18" s="182">
        <f t="shared" si="3"/>
        <v>5</v>
      </c>
      <c r="W18" s="182">
        <f t="shared" si="3"/>
        <v>5</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25</v>
      </c>
      <c r="BQ18" s="182"/>
      <c r="BR18" s="213"/>
      <c r="BS18" s="182"/>
      <c r="BT18" s="182"/>
      <c r="BU18" s="182"/>
      <c r="BV18" s="409"/>
      <c r="BW18" s="182"/>
      <c r="BX18" s="182"/>
      <c r="BY18" s="182"/>
      <c r="BZ18" s="182"/>
      <c r="CA18" s="182"/>
      <c r="CB18" s="182"/>
      <c r="CC18" s="409"/>
      <c r="CD18" s="182"/>
      <c r="CE18" s="144">
        <v>58</v>
      </c>
      <c r="CF18" s="158" t="str">
        <f>IF(CE14="",IF(CC14&gt;CC15,CA14,CA15),IF(CE14&gt;CE15,CA14,CA15))</f>
        <v>Frankreich</v>
      </c>
      <c r="CG18" s="163"/>
      <c r="CH18" s="408">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Portugal</v>
      </c>
      <c r="CG19" s="163"/>
      <c r="CH19" s="408">
        <v>4</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1</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Spanien</v>
      </c>
      <c r="BU21" s="163"/>
      <c r="BV21" s="408">
        <v>0</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0</v>
      </c>
      <c r="CD22" s="182"/>
      <c r="CE22" s="63"/>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2</v>
      </c>
      <c r="F23" s="411" t="s">
        <v>12</v>
      </c>
      <c r="G23" s="408">
        <v>1</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2</v>
      </c>
      <c r="R23" s="182">
        <f>G23</f>
        <v>1</v>
      </c>
      <c r="S23" s="182"/>
      <c r="T23" s="182"/>
      <c r="U23" s="182">
        <f>G23</f>
        <v>1</v>
      </c>
      <c r="V23" s="182">
        <f>E23</f>
        <v>2</v>
      </c>
      <c r="W23" s="182"/>
      <c r="X23" s="182"/>
      <c r="Y23" s="182"/>
      <c r="Z23" s="182">
        <f>M29</f>
        <v>3</v>
      </c>
      <c r="AA23" s="182">
        <f>Q29</f>
        <v>3</v>
      </c>
      <c r="AB23" s="182">
        <f>U29</f>
        <v>6</v>
      </c>
      <c r="AC23" s="182">
        <f>AA23-AB23</f>
        <v>-3</v>
      </c>
      <c r="AD23" s="182">
        <f>IF(Z23&gt;Z24,-1,0)</f>
        <v>0</v>
      </c>
      <c r="AE23" s="182">
        <f>IF(Z23&gt;Z25,-1,0)</f>
        <v>0</v>
      </c>
      <c r="AF23" s="182">
        <f>IF(Z23&gt;Z26,-1,0)</f>
        <v>0</v>
      </c>
      <c r="AG23" s="329">
        <f>10000-(AJ23*1000+AM23*10+AK23)</f>
        <v>7027</v>
      </c>
      <c r="AH23" s="330">
        <f>RANK(AG23,AG23:AG26,1)</f>
        <v>3</v>
      </c>
      <c r="AI23" s="281" t="str">
        <f>C23</f>
        <v>Wales</v>
      </c>
      <c r="AJ23" s="281">
        <f t="shared" ref="AJ23:AL26" si="5">Z23</f>
        <v>3</v>
      </c>
      <c r="AK23" s="281">
        <f t="shared" si="5"/>
        <v>3</v>
      </c>
      <c r="AL23" s="281">
        <f t="shared" si="5"/>
        <v>6</v>
      </c>
      <c r="AM23" s="281">
        <f>AK23-AL23</f>
        <v>-3</v>
      </c>
      <c r="AN23" s="337"/>
      <c r="AO23" s="329">
        <f>IF(Z24&lt;&gt;Z23,AG24,IF(G23&gt;E23,AG24-2000,AG24))</f>
        <v>7016</v>
      </c>
      <c r="AP23" s="329">
        <f>IF(Z25&lt;&gt;Z23,AG25,IF(G25&gt;E25,AG25-2000,AG25))</f>
        <v>899</v>
      </c>
      <c r="AQ23" s="329">
        <f>IF(Z26&lt;&gt;Z23,AG26,IF(G27&gt;E27,AG26-2000,AG26))</f>
        <v>5039</v>
      </c>
      <c r="AR23" s="332">
        <f>AN27</f>
        <v>19081</v>
      </c>
      <c r="AS23" s="330">
        <f>RANK(AR23,AR23:AR26,1)</f>
        <v>3</v>
      </c>
      <c r="AT23" s="281" t="str">
        <f t="shared" ref="AT23:AW26" si="6">AI23</f>
        <v>Wales</v>
      </c>
      <c r="AU23" s="281">
        <f t="shared" si="6"/>
        <v>3</v>
      </c>
      <c r="AV23" s="281">
        <f t="shared" si="6"/>
        <v>3</v>
      </c>
      <c r="AW23" s="281">
        <f t="shared" si="6"/>
        <v>6</v>
      </c>
      <c r="AX23" s="182"/>
      <c r="AY23" s="182"/>
      <c r="AZ23" s="182"/>
      <c r="BA23" s="54">
        <v>1</v>
      </c>
      <c r="BB23" s="52" t="str">
        <f>VLOOKUP(1,AS23:AT26,2,FALSE)</f>
        <v>England</v>
      </c>
      <c r="BC23" s="53"/>
      <c r="BD23" s="55">
        <f>VLOOKUP(1,AS23:AW26,3,FALSE)</f>
        <v>9</v>
      </c>
      <c r="BE23" s="56">
        <f>VLOOKUP(1,AS23:AW26,4,FALSE)</f>
        <v>11</v>
      </c>
      <c r="BF23" s="199" t="s">
        <v>12</v>
      </c>
      <c r="BG23" s="56">
        <f>VLOOKUP(1,AS23:AW26,5,FALSE)</f>
        <v>2</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3</v>
      </c>
      <c r="BN23" s="61">
        <f>IF(E23=Spielplan!E23,Punktemodus!$B$7,0)</f>
        <v>1</v>
      </c>
      <c r="BO23" s="61">
        <f>IF(G23=Spielplan!G23,Punktemodus!$B$7,0)</f>
        <v>1</v>
      </c>
      <c r="BP23" s="81">
        <f>IF(Spielplan!E23="",0,SUM(BJ23:BO23))</f>
        <v>15</v>
      </c>
      <c r="BQ23" s="182"/>
      <c r="BR23" s="213"/>
      <c r="BS23" s="182"/>
      <c r="BT23" s="182"/>
      <c r="BU23" s="182"/>
      <c r="BV23" s="409"/>
      <c r="BW23" s="182"/>
      <c r="BX23" s="182"/>
      <c r="BY23" s="182"/>
      <c r="BZ23" s="144">
        <v>54</v>
      </c>
      <c r="CA23" s="158" t="str">
        <f>IF(BX24="",IF(BV24&gt;BV25,BT24,BT25),IF(BX24&gt;BX25,BT24,BT25))</f>
        <v>Portugal</v>
      </c>
      <c r="CB23" s="163"/>
      <c r="CC23" s="408">
        <v>4</v>
      </c>
      <c r="CD23" s="182"/>
      <c r="CE23" s="63"/>
      <c r="CF23" s="182"/>
      <c r="CG23" s="182"/>
      <c r="CH23" s="409"/>
      <c r="CI23" s="182"/>
      <c r="CJ23" s="144" t="s">
        <v>93</v>
      </c>
      <c r="CK23" s="158" t="str">
        <f>IF(CJ18="",IF(CH18&gt;CH19,CF18,CF19),IF(CJ18&gt;CJ19,CF18,CF19))</f>
        <v>Portugal</v>
      </c>
      <c r="CL23" s="163"/>
      <c r="CM23" s="408">
        <v>4</v>
      </c>
      <c r="CN23" s="182"/>
      <c r="CO23" s="63"/>
      <c r="CP23" s="182"/>
      <c r="CQ23" s="511" t="str">
        <f>IF(CO23="",IF(CM23&gt;CM24,CK23,CK24),IF(CO23&gt;CO24,CK23,CK24))</f>
        <v>Portugal</v>
      </c>
      <c r="CR23" s="512"/>
      <c r="CS23" s="512"/>
      <c r="CT23" s="512"/>
      <c r="CU23" s="512"/>
      <c r="CV23" s="513"/>
      <c r="CW23" s="182"/>
    </row>
    <row r="24" spans="1:101" ht="18.75" customHeight="1" thickBot="1" x14ac:dyDescent="0.3">
      <c r="A24" s="182"/>
      <c r="B24" s="182"/>
      <c r="C24" s="45" t="str">
        <f>Spielplan!$C$24</f>
        <v>England</v>
      </c>
      <c r="D24" s="51"/>
      <c r="E24" s="408">
        <v>3</v>
      </c>
      <c r="F24" s="411" t="s">
        <v>12</v>
      </c>
      <c r="G24" s="408">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3</v>
      </c>
      <c r="T24" s="182">
        <f>G24</f>
        <v>0</v>
      </c>
      <c r="U24" s="182"/>
      <c r="V24" s="182"/>
      <c r="W24" s="182">
        <f>G24</f>
        <v>0</v>
      </c>
      <c r="X24" s="182">
        <f>E24</f>
        <v>3</v>
      </c>
      <c r="Y24" s="182"/>
      <c r="Z24" s="182">
        <f>N29</f>
        <v>3</v>
      </c>
      <c r="AA24" s="182">
        <f>R29</f>
        <v>4</v>
      </c>
      <c r="AB24" s="182">
        <f>V29</f>
        <v>6</v>
      </c>
      <c r="AC24" s="182">
        <f>AA24-AB24</f>
        <v>-2</v>
      </c>
      <c r="AD24" s="182">
        <f>IF(Z24&gt;Z23,-1,0)</f>
        <v>0</v>
      </c>
      <c r="AE24" s="182">
        <f>IF(Z24&gt;Z25,-1,0)</f>
        <v>0</v>
      </c>
      <c r="AF24" s="182">
        <f>IF(Z24&gt;Z26,-1,0)</f>
        <v>0</v>
      </c>
      <c r="AG24" s="329">
        <f>10000-(AJ24*1000+AM24*10+AK24)</f>
        <v>7016</v>
      </c>
      <c r="AH24" s="330">
        <f>RANK(AG24,AG23:AG26,1)</f>
        <v>2</v>
      </c>
      <c r="AI24" s="281" t="str">
        <f>H23</f>
        <v>Slowakei</v>
      </c>
      <c r="AJ24" s="281">
        <f t="shared" si="5"/>
        <v>3</v>
      </c>
      <c r="AK24" s="281">
        <f t="shared" si="5"/>
        <v>4</v>
      </c>
      <c r="AL24" s="281">
        <f t="shared" si="5"/>
        <v>6</v>
      </c>
      <c r="AM24" s="281">
        <f>AK24-AL24</f>
        <v>-2</v>
      </c>
      <c r="AN24" s="329">
        <f>IF(Z23&lt;&gt;Z24,AG23,IF(E23&gt;G23,AG23-2000,AG23))</f>
        <v>5027</v>
      </c>
      <c r="AO24" s="337"/>
      <c r="AP24" s="329">
        <f>IF(Z24&lt;&gt;Z25,AG25,IF(G28&gt;E28,AG25-2000,AG25))</f>
        <v>899</v>
      </c>
      <c r="AQ24" s="329">
        <f>IF(Z26&lt;&gt;Z24,AG26,IF(G26&gt;E26,AG26-2000,AG26))</f>
        <v>7039</v>
      </c>
      <c r="AR24" s="333">
        <f>AO27</f>
        <v>19048</v>
      </c>
      <c r="AS24" s="330">
        <f>RANK(AR24,AR23:AR26,1)</f>
        <v>2</v>
      </c>
      <c r="AT24" s="281" t="str">
        <f t="shared" si="6"/>
        <v>Slowakei</v>
      </c>
      <c r="AU24" s="281">
        <f t="shared" si="6"/>
        <v>3</v>
      </c>
      <c r="AV24" s="281">
        <f t="shared" si="6"/>
        <v>4</v>
      </c>
      <c r="AW24" s="281">
        <f t="shared" si="6"/>
        <v>6</v>
      </c>
      <c r="AX24" s="182"/>
      <c r="AY24" s="182"/>
      <c r="AZ24" s="182"/>
      <c r="BA24" s="54">
        <v>2</v>
      </c>
      <c r="BB24" s="52" t="str">
        <f>VLOOKUP(2,AS23:AT26,2,FALSE)</f>
        <v>Slowakei</v>
      </c>
      <c r="BC24" s="53"/>
      <c r="BD24" s="55">
        <f>VLOOKUP(2,AS23:AW26,3,FALSE)</f>
        <v>3</v>
      </c>
      <c r="BE24" s="56">
        <f>VLOOKUP(2,AS23:AW26,4,FALSE)</f>
        <v>4</v>
      </c>
      <c r="BF24" s="199" t="s">
        <v>12</v>
      </c>
      <c r="BG24" s="56">
        <f>VLOOKUP(2,AS23:AW26,5,FALSE)</f>
        <v>6</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0</v>
      </c>
      <c r="BQ24" s="182"/>
      <c r="BR24" s="213"/>
      <c r="BS24" s="152" t="s">
        <v>245</v>
      </c>
      <c r="BT24" s="158" t="str">
        <f>BB67</f>
        <v>Portugal</v>
      </c>
      <c r="BU24" s="163"/>
      <c r="BV24" s="408">
        <v>4</v>
      </c>
      <c r="BW24" s="182"/>
      <c r="BX24" s="63"/>
      <c r="BY24" s="182"/>
      <c r="BZ24" s="182"/>
      <c r="CA24" s="182"/>
      <c r="CB24" s="182"/>
      <c r="CC24" s="409"/>
      <c r="CD24" s="182"/>
      <c r="CE24" s="182"/>
      <c r="CF24" s="182"/>
      <c r="CG24" s="182"/>
      <c r="CH24" s="409"/>
      <c r="CI24" s="182"/>
      <c r="CJ24" s="144" t="s">
        <v>94</v>
      </c>
      <c r="CK24" s="158" t="str">
        <f>IF(CJ34="",IF(CH34&gt;CH35,CF34,CF35),IF(CJ34&gt;CJ35,CF34,CF35))</f>
        <v>Belgien</v>
      </c>
      <c r="CL24" s="163"/>
      <c r="CM24" s="408">
        <v>0</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1</v>
      </c>
      <c r="F25" s="411" t="s">
        <v>12</v>
      </c>
      <c r="G25" s="408">
        <v>4</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4</v>
      </c>
      <c r="T25" s="182"/>
      <c r="U25" s="182">
        <f>G25</f>
        <v>4</v>
      </c>
      <c r="V25" s="182"/>
      <c r="W25" s="182">
        <f>E25</f>
        <v>1</v>
      </c>
      <c r="X25" s="182"/>
      <c r="Y25" s="182"/>
      <c r="Z25" s="182">
        <f>O29</f>
        <v>9</v>
      </c>
      <c r="AA25" s="182">
        <f>S29</f>
        <v>11</v>
      </c>
      <c r="AB25" s="182">
        <f>W29</f>
        <v>2</v>
      </c>
      <c r="AC25" s="182">
        <f>AA25-AB25</f>
        <v>9</v>
      </c>
      <c r="AD25" s="182">
        <f>IF(Z25&gt;Z23,-1,0)</f>
        <v>-1</v>
      </c>
      <c r="AE25" s="182">
        <f>IF(Z25&gt;Z24,-1,0)</f>
        <v>-1</v>
      </c>
      <c r="AF25" s="182">
        <f>IF(Z25&gt;Z26,-1,0)</f>
        <v>-1</v>
      </c>
      <c r="AG25" s="329">
        <f>10000-(AJ25*1000+AM25*10+AK25)</f>
        <v>899</v>
      </c>
      <c r="AH25" s="330">
        <f>RANK(AG25,AG23:AG26,1)</f>
        <v>1</v>
      </c>
      <c r="AI25" s="281" t="str">
        <f>C24</f>
        <v>England</v>
      </c>
      <c r="AJ25" s="281">
        <f t="shared" si="5"/>
        <v>9</v>
      </c>
      <c r="AK25" s="281">
        <f t="shared" si="5"/>
        <v>11</v>
      </c>
      <c r="AL25" s="281">
        <f t="shared" si="5"/>
        <v>2</v>
      </c>
      <c r="AM25" s="281">
        <f>AK25-AL25</f>
        <v>9</v>
      </c>
      <c r="AN25" s="329">
        <f>IF(Z23&lt;&gt;Z25,AG23,IF(E25&gt;G25,AG23-2000,AG23))</f>
        <v>7027</v>
      </c>
      <c r="AO25" s="329">
        <f>IF(Z24&lt;&gt;Z25,AG24,IF(E28&gt;G28,AG24-2000,AG24))</f>
        <v>7016</v>
      </c>
      <c r="AP25" s="337"/>
      <c r="AQ25" s="329">
        <f>IF(Z26&lt;&gt;Z25,AG26,IF(G24&gt;E24,AG26-2000,AG26))</f>
        <v>7039</v>
      </c>
      <c r="AR25" s="333">
        <f>AP27</f>
        <v>2697</v>
      </c>
      <c r="AS25" s="330">
        <f>RANK(AR25,AR23:AR26,1)</f>
        <v>1</v>
      </c>
      <c r="AT25" s="281" t="str">
        <f t="shared" si="6"/>
        <v>England</v>
      </c>
      <c r="AU25" s="281">
        <f t="shared" si="6"/>
        <v>9</v>
      </c>
      <c r="AV25" s="281">
        <f t="shared" si="6"/>
        <v>11</v>
      </c>
      <c r="AW25" s="281">
        <f t="shared" si="6"/>
        <v>2</v>
      </c>
      <c r="AX25" s="182"/>
      <c r="AY25" s="182"/>
      <c r="AZ25" s="182"/>
      <c r="BA25" s="162">
        <v>3</v>
      </c>
      <c r="BB25" s="175" t="str">
        <f>VLOOKUP(3,AS23:AT26,2,FALSE)</f>
        <v>Wales</v>
      </c>
      <c r="BC25" s="163"/>
      <c r="BD25" s="145">
        <f>VLOOKUP(3,AS23:AW26,3,FALSE)</f>
        <v>3</v>
      </c>
      <c r="BE25" s="145">
        <f>VLOOKUP(3,AS23:AW26,4,FALSE)</f>
        <v>3</v>
      </c>
      <c r="BF25" s="199" t="s">
        <v>12</v>
      </c>
      <c r="BG25" s="145">
        <f>VLOOKUP(3,AS23:AW26,5,FALSE)</f>
        <v>6</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1</v>
      </c>
      <c r="BO25" s="61">
        <f>IF(G25=Spielplan!G25,Punktemodus!$B$7,0)</f>
        <v>0</v>
      </c>
      <c r="BP25" s="81">
        <f>IF(Spielplan!E25="",0,SUM(BJ25:BO25))</f>
        <v>11</v>
      </c>
      <c r="BQ25" s="182"/>
      <c r="BR25" s="213"/>
      <c r="BS25" s="153" t="s">
        <v>246</v>
      </c>
      <c r="BT25" s="158" t="str">
        <f>BB57</f>
        <v>Italien</v>
      </c>
      <c r="BU25" s="163"/>
      <c r="BV25" s="408">
        <v>0</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2</v>
      </c>
      <c r="F26" s="411" t="s">
        <v>12</v>
      </c>
      <c r="G26" s="408">
        <v>0</v>
      </c>
      <c r="H26" s="45" t="str">
        <f>H24</f>
        <v>Russland</v>
      </c>
      <c r="I26" s="51"/>
      <c r="J26" s="182"/>
      <c r="K26" s="182" t="s">
        <v>60</v>
      </c>
      <c r="L26" s="182">
        <f t="shared" si="4"/>
        <v>1</v>
      </c>
      <c r="M26" s="182"/>
      <c r="N26" s="182">
        <f>IF($E26="",0,IF($E26&gt;$G26,3,IF($E26=$G26,1,0)))</f>
        <v>3</v>
      </c>
      <c r="O26" s="182"/>
      <c r="P26" s="182">
        <f>IF($G26="",0,IF($E26&gt;$G26,0,IF($E26=$G26,1,3)))</f>
        <v>0</v>
      </c>
      <c r="Q26" s="182"/>
      <c r="R26" s="182">
        <f>E26</f>
        <v>2</v>
      </c>
      <c r="S26" s="182"/>
      <c r="T26" s="182">
        <f>G26</f>
        <v>0</v>
      </c>
      <c r="U26" s="182"/>
      <c r="V26" s="182">
        <f>G26</f>
        <v>0</v>
      </c>
      <c r="W26" s="182"/>
      <c r="X26" s="182">
        <f>E26</f>
        <v>2</v>
      </c>
      <c r="Y26" s="182"/>
      <c r="Z26" s="182">
        <f>P29</f>
        <v>3</v>
      </c>
      <c r="AA26" s="182">
        <f>T29</f>
        <v>1</v>
      </c>
      <c r="AB26" s="182">
        <f>X29</f>
        <v>5</v>
      </c>
      <c r="AC26" s="182">
        <f>AA26-AB26</f>
        <v>-4</v>
      </c>
      <c r="AD26" s="182">
        <f>IF(Z26&gt;Z23,-1,0)</f>
        <v>0</v>
      </c>
      <c r="AE26" s="182">
        <f>IF(Z26&gt;Z24,-1,0)</f>
        <v>0</v>
      </c>
      <c r="AF26" s="182">
        <f>IF(Z26&gt;Z25,-1,0)</f>
        <v>0</v>
      </c>
      <c r="AG26" s="329">
        <f>10000-(AJ26*1000+AM26*10+AK26)</f>
        <v>7039</v>
      </c>
      <c r="AH26" s="330">
        <f>RANK(AG26,AG23:AG26,1)</f>
        <v>4</v>
      </c>
      <c r="AI26" s="281" t="str">
        <f>H24</f>
        <v>Russland</v>
      </c>
      <c r="AJ26" s="281">
        <f t="shared" si="5"/>
        <v>3</v>
      </c>
      <c r="AK26" s="281">
        <f t="shared" si="5"/>
        <v>1</v>
      </c>
      <c r="AL26" s="281">
        <f t="shared" si="5"/>
        <v>5</v>
      </c>
      <c r="AM26" s="281">
        <f>AK26-AL26</f>
        <v>-4</v>
      </c>
      <c r="AN26" s="329">
        <f>IF(Z23&lt;&gt;Z26,AG23,IF(E27&gt;G27,AG23-2000,AG23))</f>
        <v>7027</v>
      </c>
      <c r="AO26" s="329">
        <f>IF(Z24&lt;&gt;Z26,AG24,IF(E26&gt;G26,AG24-2000,AG24))</f>
        <v>5016</v>
      </c>
      <c r="AP26" s="329">
        <f>IF(Z25&lt;&gt;Z26,AG25,IF(E24&gt;G24,AG25-2000,AG25))</f>
        <v>899</v>
      </c>
      <c r="AQ26" s="337"/>
      <c r="AR26" s="333">
        <f>AQ27</f>
        <v>19117</v>
      </c>
      <c r="AS26" s="330">
        <f>RANK(AR26,AR23:AR26,1)</f>
        <v>4</v>
      </c>
      <c r="AT26" s="281" t="str">
        <f t="shared" si="6"/>
        <v>Russland</v>
      </c>
      <c r="AU26" s="281">
        <f t="shared" si="6"/>
        <v>3</v>
      </c>
      <c r="AV26" s="281">
        <f t="shared" si="6"/>
        <v>1</v>
      </c>
      <c r="AW26" s="281">
        <f t="shared" si="6"/>
        <v>5</v>
      </c>
      <c r="AX26" s="182"/>
      <c r="AY26" s="182"/>
      <c r="AZ26" s="182"/>
      <c r="BA26" s="68">
        <v>4</v>
      </c>
      <c r="BB26" s="69" t="str">
        <f>VLOOKUP(4,AS23:AT26,2,FALSE)</f>
        <v>Russland</v>
      </c>
      <c r="BC26" s="70"/>
      <c r="BD26" s="71">
        <f>VLOOKUP(4,AS23:AW26,3,FALSE)</f>
        <v>3</v>
      </c>
      <c r="BE26" s="71">
        <f>VLOOKUP(4,AS23:AW26,4,FALSE)</f>
        <v>1</v>
      </c>
      <c r="BF26" s="199" t="s">
        <v>12</v>
      </c>
      <c r="BG26" s="71">
        <f>VLOOKUP(4,AS23:AW26,5,FALSE)</f>
        <v>5</v>
      </c>
      <c r="BH26" s="182"/>
      <c r="BI26" s="182"/>
      <c r="BJ26" s="61">
        <f>IF(E26&gt;G26,IF(Spielplan!E26&gt;Spielplan!G26,Punktemodus!$B$3,0),0)</f>
        <v>10</v>
      </c>
      <c r="BK26" s="61">
        <f>IF(E26=G26,IF(Spielplan!E26=Spielplan!G26,Punktemodus!$B$3,0),0)</f>
        <v>0</v>
      </c>
      <c r="BL26" s="61">
        <f>IF(E26&lt;G26,IF(Spielplan!E26&lt;Spielplan!G26,Punktemodus!$B$3,0),0)</f>
        <v>0</v>
      </c>
      <c r="BM26" s="61">
        <f>IF(E26=Spielplan!E26,IF(G26=Spielplan!G26,Punktemodus!$B$5,0),0)</f>
        <v>0</v>
      </c>
      <c r="BN26" s="61">
        <f>IF(E26=Spielplan!E26,Punktemodus!$B$7,0)</f>
        <v>1</v>
      </c>
      <c r="BO26" s="61">
        <f>IF(G26=Spielplan!G26,Punktemodus!$B$7,0)</f>
        <v>0</v>
      </c>
      <c r="BP26" s="81">
        <f>IF(Spielplan!E26="",0,SUM(BJ26:BO26))</f>
        <v>11</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0</v>
      </c>
      <c r="F27" s="411" t="s">
        <v>12</v>
      </c>
      <c r="G27" s="408">
        <v>1</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1</v>
      </c>
      <c r="U27" s="182">
        <f>G27</f>
        <v>1</v>
      </c>
      <c r="V27" s="182"/>
      <c r="W27" s="182"/>
      <c r="X27" s="182">
        <f>E27</f>
        <v>0</v>
      </c>
      <c r="Y27" s="182"/>
      <c r="Z27" s="182"/>
      <c r="AA27" s="182"/>
      <c r="AB27" s="182"/>
      <c r="AC27" s="182"/>
      <c r="AD27" s="182"/>
      <c r="AE27" s="182"/>
      <c r="AF27" s="182"/>
      <c r="AG27" s="281"/>
      <c r="AH27" s="281"/>
      <c r="AI27" s="281"/>
      <c r="AJ27" s="281"/>
      <c r="AK27" s="281"/>
      <c r="AL27" s="281"/>
      <c r="AM27" s="281"/>
      <c r="AN27" s="334">
        <f>SUM(AN23:AN26)</f>
        <v>19081</v>
      </c>
      <c r="AO27" s="335">
        <f>SUM(AO23:AO26)</f>
        <v>19048</v>
      </c>
      <c r="AP27" s="335">
        <f>SUM(AP23:AP26)</f>
        <v>2697</v>
      </c>
      <c r="AQ27" s="335">
        <f>SUM(AQ23:AQ26)</f>
        <v>19117</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4</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4</v>
      </c>
      <c r="T28" s="182"/>
      <c r="U28" s="182"/>
      <c r="V28" s="182">
        <f>G28</f>
        <v>4</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408">
        <v>1</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3</v>
      </c>
      <c r="N29" s="182">
        <f t="shared" si="7"/>
        <v>3</v>
      </c>
      <c r="O29" s="182">
        <f t="shared" si="7"/>
        <v>9</v>
      </c>
      <c r="P29" s="182">
        <f t="shared" si="7"/>
        <v>3</v>
      </c>
      <c r="Q29" s="182">
        <f t="shared" si="7"/>
        <v>3</v>
      </c>
      <c r="R29" s="182">
        <f t="shared" si="7"/>
        <v>4</v>
      </c>
      <c r="S29" s="182">
        <f t="shared" si="7"/>
        <v>11</v>
      </c>
      <c r="T29" s="182">
        <f t="shared" si="7"/>
        <v>1</v>
      </c>
      <c r="U29" s="182">
        <f t="shared" si="7"/>
        <v>6</v>
      </c>
      <c r="V29" s="182">
        <f t="shared" si="7"/>
        <v>6</v>
      </c>
      <c r="W29" s="182">
        <f t="shared" si="7"/>
        <v>2</v>
      </c>
      <c r="X29" s="182">
        <f t="shared" si="7"/>
        <v>5</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37</v>
      </c>
      <c r="BQ29" s="182"/>
      <c r="BR29" s="213"/>
      <c r="BS29" s="150" t="str">
        <f>"3"&amp;BD89</f>
        <v>3A</v>
      </c>
      <c r="BT29" s="158" t="str">
        <f>BB89</f>
        <v>Albanien</v>
      </c>
      <c r="BU29" s="163"/>
      <c r="BV29" s="408">
        <v>0</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0</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Belgien</v>
      </c>
      <c r="CB31" s="163"/>
      <c r="CC31" s="408">
        <v>1</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1</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408">
        <v>0</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2</v>
      </c>
      <c r="F34" s="411" t="s">
        <v>12</v>
      </c>
      <c r="G34" s="408">
        <v>1</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1</v>
      </c>
      <c r="S34" s="182"/>
      <c r="T34" s="182"/>
      <c r="U34" s="182">
        <f>G34</f>
        <v>1</v>
      </c>
      <c r="V34" s="182">
        <f>E34</f>
        <v>2</v>
      </c>
      <c r="W34" s="182"/>
      <c r="X34" s="182"/>
      <c r="Y34" s="182"/>
      <c r="Z34" s="182">
        <f>M40</f>
        <v>3</v>
      </c>
      <c r="AA34" s="182">
        <f>Q40</f>
        <v>4</v>
      </c>
      <c r="AB34" s="182">
        <f>U40</f>
        <v>5</v>
      </c>
      <c r="AC34" s="182">
        <f>AA34-AB34</f>
        <v>-1</v>
      </c>
      <c r="AD34" s="182">
        <f>IF(Z34&gt;Z35,-1,0)</f>
        <v>-1</v>
      </c>
      <c r="AE34" s="182">
        <f>IF(Z34&gt;Z36,-1,0)</f>
        <v>0</v>
      </c>
      <c r="AF34" s="182">
        <f>IF(Z34&gt;Z37,-1,0)</f>
        <v>0</v>
      </c>
      <c r="AG34" s="329">
        <f>10000-(AJ34*1000+AM34*10+AK34)</f>
        <v>7006</v>
      </c>
      <c r="AH34" s="330">
        <f>RANK(AG34,AG34:AG37,1)</f>
        <v>3</v>
      </c>
      <c r="AI34" s="281" t="str">
        <f>C34</f>
        <v>Polen</v>
      </c>
      <c r="AJ34" s="281">
        <f t="shared" ref="AJ34:AL37" si="9">Z34</f>
        <v>3</v>
      </c>
      <c r="AK34" s="281">
        <f t="shared" si="9"/>
        <v>4</v>
      </c>
      <c r="AL34" s="281">
        <f t="shared" si="9"/>
        <v>5</v>
      </c>
      <c r="AM34" s="281">
        <f>AK34-AL34</f>
        <v>-1</v>
      </c>
      <c r="AN34" s="337"/>
      <c r="AO34" s="329">
        <f>IF(Z35&lt;&gt;Z34,AG35,IF(G34&gt;E34,AG35-2000,AG35))</f>
        <v>9026</v>
      </c>
      <c r="AP34" s="329">
        <f>IF(Z36&lt;&gt;Z34,AG36,IF(G36&gt;E36,AG36-2000,AG36))</f>
        <v>921</v>
      </c>
      <c r="AQ34" s="329">
        <f>IF(Z37&lt;&gt;Z34,AG37,IF(G38&gt;E38,AG37-2000,AG37))</f>
        <v>6026</v>
      </c>
      <c r="AR34" s="332">
        <f>AN38</f>
        <v>21018</v>
      </c>
      <c r="AS34" s="330">
        <f>RANK(AR34,AR34:AR37,1)</f>
        <v>3</v>
      </c>
      <c r="AT34" s="281" t="str">
        <f t="shared" ref="AT34:AW37" si="10">AI34</f>
        <v>Polen</v>
      </c>
      <c r="AU34" s="281">
        <f t="shared" si="10"/>
        <v>3</v>
      </c>
      <c r="AV34" s="281">
        <f t="shared" si="10"/>
        <v>4</v>
      </c>
      <c r="AW34" s="281">
        <f t="shared" si="10"/>
        <v>5</v>
      </c>
      <c r="AX34" s="182"/>
      <c r="AY34" s="182"/>
      <c r="AZ34" s="182"/>
      <c r="BA34" s="17">
        <v>1</v>
      </c>
      <c r="BB34" s="18" t="str">
        <f>VLOOKUP(1,AS34:AT37,2,FALSE)</f>
        <v>Deutschland</v>
      </c>
      <c r="BC34" s="16"/>
      <c r="BD34" s="19">
        <f>VLOOKUP(1,AS34:AW37,3,FALSE)</f>
        <v>9</v>
      </c>
      <c r="BE34" s="20">
        <f>VLOOKUP(1,AS34:AW37,4,FALSE)</f>
        <v>9</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10</v>
      </c>
      <c r="BQ34" s="183"/>
      <c r="BR34" s="213"/>
      <c r="BS34" s="182"/>
      <c r="BT34" s="182"/>
      <c r="BU34" s="182"/>
      <c r="BV34" s="409"/>
      <c r="BW34" s="182"/>
      <c r="BX34" s="182"/>
      <c r="BY34" s="182"/>
      <c r="BZ34" s="182"/>
      <c r="CA34" s="182"/>
      <c r="CB34" s="182"/>
      <c r="CC34" s="409"/>
      <c r="CD34" s="182"/>
      <c r="CE34" s="144">
        <v>59</v>
      </c>
      <c r="CF34" s="158" t="str">
        <f>IF(CE30="",IF(CC30&gt;CC31,CA30,CA31),IF(CE30&gt;CE31,CA30,CA31))</f>
        <v>Belgien</v>
      </c>
      <c r="CG34" s="163"/>
      <c r="CH34" s="40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4</v>
      </c>
      <c r="F35" s="411" t="s">
        <v>12</v>
      </c>
      <c r="G35" s="40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4</v>
      </c>
      <c r="T35" s="182">
        <f>G35</f>
        <v>0</v>
      </c>
      <c r="U35" s="182"/>
      <c r="V35" s="182"/>
      <c r="W35" s="182">
        <f>G35</f>
        <v>0</v>
      </c>
      <c r="X35" s="182">
        <f>E35</f>
        <v>4</v>
      </c>
      <c r="Y35" s="182"/>
      <c r="Z35" s="182">
        <f>N40</f>
        <v>1</v>
      </c>
      <c r="AA35" s="182">
        <f>R40</f>
        <v>4</v>
      </c>
      <c r="AB35" s="182">
        <f>V40</f>
        <v>7</v>
      </c>
      <c r="AC35" s="182">
        <f>AA35-AB35</f>
        <v>-3</v>
      </c>
      <c r="AD35" s="182">
        <f>IF(Z35&gt;Z34,-1,0)</f>
        <v>0</v>
      </c>
      <c r="AE35" s="182">
        <f>IF(Z35&gt;Z36,-1,0)</f>
        <v>0</v>
      </c>
      <c r="AF35" s="182">
        <f>IF(Z35&gt;Z37,-1,0)</f>
        <v>0</v>
      </c>
      <c r="AG35" s="329">
        <f>10000-(AJ35*1000+AM35*10+AK35)</f>
        <v>9026</v>
      </c>
      <c r="AH35" s="330">
        <f>RANK(AG35,AG34:AG37,1)</f>
        <v>4</v>
      </c>
      <c r="AI35" s="281" t="str">
        <f>H34</f>
        <v>Nordirland</v>
      </c>
      <c r="AJ35" s="281">
        <f t="shared" si="9"/>
        <v>1</v>
      </c>
      <c r="AK35" s="281">
        <f t="shared" si="9"/>
        <v>4</v>
      </c>
      <c r="AL35" s="281">
        <f t="shared" si="9"/>
        <v>7</v>
      </c>
      <c r="AM35" s="281">
        <f>AK35-AL35</f>
        <v>-3</v>
      </c>
      <c r="AN35" s="329">
        <f>IF(Z34&lt;&gt;Z35,AG34,IF(E34&gt;G34,AG34-2000,AG34))</f>
        <v>7006</v>
      </c>
      <c r="AO35" s="337"/>
      <c r="AP35" s="329">
        <f>IF(Z35&lt;&gt;Z36,AG36,IF(G39&gt;E39,AG36-2000,AG36))</f>
        <v>921</v>
      </c>
      <c r="AQ35" s="329">
        <f>IF(Z37&lt;&gt;Z35,AG37,IF(G37&gt;E37,AG37-2000,AG37))</f>
        <v>6026</v>
      </c>
      <c r="AR35" s="333">
        <f>AO38</f>
        <v>27078</v>
      </c>
      <c r="AS35" s="330">
        <f>RANK(AR35,AR34:AR37,1)</f>
        <v>4</v>
      </c>
      <c r="AT35" s="281" t="str">
        <f t="shared" si="10"/>
        <v>Nordirland</v>
      </c>
      <c r="AU35" s="281">
        <f t="shared" si="10"/>
        <v>1</v>
      </c>
      <c r="AV35" s="281">
        <f t="shared" si="10"/>
        <v>4</v>
      </c>
      <c r="AW35" s="281">
        <f t="shared" si="10"/>
        <v>7</v>
      </c>
      <c r="AX35" s="182"/>
      <c r="AY35" s="182"/>
      <c r="AZ35" s="182"/>
      <c r="BA35" s="17">
        <v>2</v>
      </c>
      <c r="BB35" s="18" t="str">
        <f>VLOOKUP(2,AS34:AT37,2,FALSE)</f>
        <v>Ukraine</v>
      </c>
      <c r="BC35" s="16"/>
      <c r="BD35" s="19">
        <f>VLOOKUP(2,AS34:AW37,3,FALSE)</f>
        <v>4</v>
      </c>
      <c r="BE35" s="20">
        <f>VLOOKUP(2,AS34:AW37,4,FALSE)</f>
        <v>4</v>
      </c>
      <c r="BF35" s="199" t="s">
        <v>12</v>
      </c>
      <c r="BG35" s="20">
        <f>VLOOKUP(2,AS34:AW37,5,FALSE)</f>
        <v>7</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409"/>
      <c r="BW35" s="182"/>
      <c r="BX35" s="182"/>
      <c r="BY35" s="182"/>
      <c r="BZ35" s="182"/>
      <c r="CA35" s="182"/>
      <c r="CB35" s="182"/>
      <c r="CC35" s="409"/>
      <c r="CD35" s="182"/>
      <c r="CE35" s="144">
        <v>60</v>
      </c>
      <c r="CF35" s="158" t="str">
        <f>IF(CE38="",IF(CC38&gt;CC39,CA38,CA39),IF(CE38&gt;CE39,CA38,CA39))</f>
        <v>Schweiz</v>
      </c>
      <c r="CG35" s="163"/>
      <c r="CH35" s="408">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1</v>
      </c>
      <c r="F36" s="411" t="s">
        <v>12</v>
      </c>
      <c r="G36" s="40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9</v>
      </c>
      <c r="AB36" s="182">
        <f>W40</f>
        <v>2</v>
      </c>
      <c r="AC36" s="182">
        <f>AA36-AB36</f>
        <v>7</v>
      </c>
      <c r="AD36" s="182">
        <f>IF(Z36&gt;Z34,-1,0)</f>
        <v>-1</v>
      </c>
      <c r="AE36" s="182">
        <f>IF(Z36&gt;Z35,-1,0)</f>
        <v>-1</v>
      </c>
      <c r="AF36" s="182">
        <f>IF(Z36&gt;Z37,-1,0)</f>
        <v>-1</v>
      </c>
      <c r="AG36" s="329">
        <f>10000-(AJ36*1000+AM36*10+AK36)</f>
        <v>921</v>
      </c>
      <c r="AH36" s="330">
        <f>RANK(AG36,AG34:AG37,1)</f>
        <v>1</v>
      </c>
      <c r="AI36" s="281" t="str">
        <f>C35</f>
        <v>Deutschland</v>
      </c>
      <c r="AJ36" s="281">
        <f t="shared" si="9"/>
        <v>9</v>
      </c>
      <c r="AK36" s="281">
        <f t="shared" si="9"/>
        <v>9</v>
      </c>
      <c r="AL36" s="281">
        <f t="shared" si="9"/>
        <v>2</v>
      </c>
      <c r="AM36" s="281">
        <f>AK36-AL36</f>
        <v>7</v>
      </c>
      <c r="AN36" s="329">
        <f>IF(Z34&lt;&gt;Z36,AG34,IF(E36&gt;G36,AG34-2000,AG34))</f>
        <v>7006</v>
      </c>
      <c r="AO36" s="329">
        <f>IF(Z35&lt;&gt;Z36,AG35,IF(E39&gt;G39,AG35-2000,AG35))</f>
        <v>9026</v>
      </c>
      <c r="AP36" s="337"/>
      <c r="AQ36" s="329">
        <f>IF(Z37&lt;&gt;Z36,AG37,IF(G35&gt;E35,AG37-2000,AG37))</f>
        <v>6026</v>
      </c>
      <c r="AR36" s="333">
        <f>AP38</f>
        <v>2763</v>
      </c>
      <c r="AS36" s="330">
        <f>RANK(AR36,AR34:AR37,1)</f>
        <v>1</v>
      </c>
      <c r="AT36" s="281" t="str">
        <f t="shared" si="10"/>
        <v>Deutschland</v>
      </c>
      <c r="AU36" s="281">
        <f t="shared" si="10"/>
        <v>9</v>
      </c>
      <c r="AV36" s="281">
        <f t="shared" si="10"/>
        <v>9</v>
      </c>
      <c r="AW36" s="281">
        <f t="shared" si="10"/>
        <v>2</v>
      </c>
      <c r="AX36" s="182"/>
      <c r="AY36" s="182"/>
      <c r="AZ36" s="182"/>
      <c r="BA36" s="162">
        <v>3</v>
      </c>
      <c r="BB36" s="175" t="str">
        <f>VLOOKUP(3,AS34:AT37,2,FALSE)</f>
        <v>Polen</v>
      </c>
      <c r="BC36" s="163"/>
      <c r="BD36" s="145">
        <f>VLOOKUP(3,AS34:AW37,3,FALSE)</f>
        <v>3</v>
      </c>
      <c r="BE36" s="145">
        <f>VLOOKUP(3,AS34:AW37,4,FALSE)</f>
        <v>4</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Schweiz</v>
      </c>
      <c r="BU36" s="163"/>
      <c r="BV36" s="408">
        <v>1</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2</v>
      </c>
      <c r="F37" s="411" t="s">
        <v>12</v>
      </c>
      <c r="G37" s="408">
        <v>2</v>
      </c>
      <c r="H37" s="13" t="str">
        <f>H35</f>
        <v>Ukraine</v>
      </c>
      <c r="I37" s="34"/>
      <c r="J37" s="182"/>
      <c r="K37" s="182" t="s">
        <v>67</v>
      </c>
      <c r="L37" s="182">
        <f t="shared" si="8"/>
        <v>0</v>
      </c>
      <c r="M37" s="182"/>
      <c r="N37" s="182">
        <f>IF($E37="",0,IF($E37&gt;$G37,3,IF($E37=$G37,1,0)))</f>
        <v>1</v>
      </c>
      <c r="O37" s="182"/>
      <c r="P37" s="182">
        <f>IF($G37="",0,IF($E37&gt;$G37,0,IF($E37=$G37,1,3)))</f>
        <v>1</v>
      </c>
      <c r="Q37" s="182"/>
      <c r="R37" s="182">
        <f>E37</f>
        <v>2</v>
      </c>
      <c r="S37" s="182"/>
      <c r="T37" s="182">
        <f>G37</f>
        <v>2</v>
      </c>
      <c r="U37" s="182"/>
      <c r="V37" s="182">
        <f>G37</f>
        <v>2</v>
      </c>
      <c r="W37" s="182"/>
      <c r="X37" s="182">
        <f>E37</f>
        <v>2</v>
      </c>
      <c r="Y37" s="182"/>
      <c r="Z37" s="182">
        <f>P40</f>
        <v>4</v>
      </c>
      <c r="AA37" s="182">
        <f>T40</f>
        <v>4</v>
      </c>
      <c r="AB37" s="182">
        <f>X40</f>
        <v>7</v>
      </c>
      <c r="AC37" s="182">
        <f>AA37-AB37</f>
        <v>-3</v>
      </c>
      <c r="AD37" s="182">
        <f>IF(Z37&gt;Z34,-1,0)</f>
        <v>-1</v>
      </c>
      <c r="AE37" s="182">
        <f>IF(Z37&gt;Z35,-1,0)</f>
        <v>-1</v>
      </c>
      <c r="AF37" s="182">
        <f>IF(Z37&gt;Z36,-1,0)</f>
        <v>0</v>
      </c>
      <c r="AG37" s="329">
        <f>10000-(AJ37*1000+AM37*10+AK37)</f>
        <v>6026</v>
      </c>
      <c r="AH37" s="330">
        <f>RANK(AG37,AG34:AG37,1)</f>
        <v>2</v>
      </c>
      <c r="AI37" s="281" t="str">
        <f>H35</f>
        <v>Ukraine</v>
      </c>
      <c r="AJ37" s="281">
        <f t="shared" si="9"/>
        <v>4</v>
      </c>
      <c r="AK37" s="281">
        <f t="shared" si="9"/>
        <v>4</v>
      </c>
      <c r="AL37" s="281">
        <f t="shared" si="9"/>
        <v>7</v>
      </c>
      <c r="AM37" s="281">
        <f>AK37-AL37</f>
        <v>-3</v>
      </c>
      <c r="AN37" s="329">
        <f>IF(Z34&lt;&gt;Z37,AG34,IF(E38&gt;G38,AG34-2000,AG34))</f>
        <v>7006</v>
      </c>
      <c r="AO37" s="329">
        <f>IF(Z35&lt;&gt;Z37,AG35,IF(E37&gt;G37,AG35-2000,AG35))</f>
        <v>9026</v>
      </c>
      <c r="AP37" s="329">
        <f>IF(Z36&lt;&gt;Z37,AG36,IF(E35&gt;G35,AG36-2000,AG36))</f>
        <v>921</v>
      </c>
      <c r="AQ37" s="337"/>
      <c r="AR37" s="333">
        <f>AQ38</f>
        <v>18078</v>
      </c>
      <c r="AS37" s="330">
        <f>RANK(AR37,AR34:AR37,1)</f>
        <v>2</v>
      </c>
      <c r="AT37" s="281" t="str">
        <f t="shared" si="10"/>
        <v>Ukraine</v>
      </c>
      <c r="AU37" s="281">
        <f t="shared" si="10"/>
        <v>4</v>
      </c>
      <c r="AV37" s="281">
        <f t="shared" si="10"/>
        <v>4</v>
      </c>
      <c r="AW37" s="281">
        <f t="shared" si="10"/>
        <v>7</v>
      </c>
      <c r="AX37" s="182"/>
      <c r="AY37" s="182"/>
      <c r="AZ37" s="182"/>
      <c r="BA37" s="68">
        <v>4</v>
      </c>
      <c r="BB37" s="69" t="str">
        <f>VLOOKUP(4,AS34:AT37,2,FALSE)</f>
        <v>Nordirland</v>
      </c>
      <c r="BC37" s="70"/>
      <c r="BD37" s="71">
        <f>VLOOKUP(4,AS34:AW37,3,FALSE)</f>
        <v>1</v>
      </c>
      <c r="BE37" s="71">
        <f>VLOOKUP(4,AS34:AW37,4,FALSE)</f>
        <v>4</v>
      </c>
      <c r="BF37" s="199" t="s">
        <v>12</v>
      </c>
      <c r="BG37" s="71">
        <f>VLOOKUP(4,AS34:AW37,5,FALSE)</f>
        <v>7</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1</v>
      </c>
      <c r="BO37" s="61">
        <f>IF(G37=Spielplan!G37,Punktemodus!$B$7,0)</f>
        <v>0</v>
      </c>
      <c r="BP37" s="81">
        <f>IF(Spielplan!E37="",0,SUM(BJ37:BO37))</f>
        <v>1</v>
      </c>
      <c r="BQ37" s="183"/>
      <c r="BR37" s="213"/>
      <c r="BS37" s="150" t="str">
        <f>"3"&amp;BD87</f>
        <v>3C</v>
      </c>
      <c r="BT37" s="158" t="str">
        <f>BB87</f>
        <v>Polen</v>
      </c>
      <c r="BU37" s="163"/>
      <c r="BV37" s="408">
        <v>0</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2</v>
      </c>
      <c r="H38" s="18" t="str">
        <f>H35</f>
        <v>Ukraine</v>
      </c>
      <c r="I38" s="33"/>
      <c r="J38" s="182"/>
      <c r="K38" s="182" t="s">
        <v>69</v>
      </c>
      <c r="L38" s="182">
        <f t="shared" si="8"/>
        <v>-1</v>
      </c>
      <c r="M38" s="182">
        <f>IF($E38="",0,IF($E38&gt;$G38,3,IF($E38=G38,1,0)))</f>
        <v>0</v>
      </c>
      <c r="N38" s="182"/>
      <c r="O38" s="182"/>
      <c r="P38" s="182">
        <f>IF($G38="",0,IF($E38&gt;$G38,0,IF($E38=$G38,1,3)))</f>
        <v>3</v>
      </c>
      <c r="Q38" s="182">
        <f>E38</f>
        <v>1</v>
      </c>
      <c r="R38" s="182"/>
      <c r="S38" s="182"/>
      <c r="T38" s="182">
        <f>G38</f>
        <v>2</v>
      </c>
      <c r="U38" s="182">
        <f>G38</f>
        <v>2</v>
      </c>
      <c r="V38" s="182"/>
      <c r="W38" s="182"/>
      <c r="X38" s="182">
        <f>E38</f>
        <v>1</v>
      </c>
      <c r="Y38" s="182"/>
      <c r="Z38" s="182"/>
      <c r="AA38" s="182"/>
      <c r="AB38" s="182"/>
      <c r="AC38" s="182"/>
      <c r="AD38" s="182"/>
      <c r="AE38" s="182"/>
      <c r="AF38" s="182"/>
      <c r="AG38" s="281"/>
      <c r="AH38" s="281"/>
      <c r="AI38" s="281"/>
      <c r="AJ38" s="281"/>
      <c r="AK38" s="281"/>
      <c r="AL38" s="281"/>
      <c r="AM38" s="281"/>
      <c r="AN38" s="334">
        <f>SUM(AN34:AN37)</f>
        <v>21018</v>
      </c>
      <c r="AO38" s="335">
        <f>SUM(AO34:AO37)</f>
        <v>27078</v>
      </c>
      <c r="AP38" s="335">
        <f>SUM(AP34:AP37)</f>
        <v>2763</v>
      </c>
      <c r="AQ38" s="335">
        <f>SUM(AQ34:AQ37)</f>
        <v>18078</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409"/>
      <c r="BW38" s="182"/>
      <c r="BX38" s="182"/>
      <c r="BY38" s="182"/>
      <c r="BZ38" s="144">
        <v>55</v>
      </c>
      <c r="CA38" s="158" t="str">
        <f>IF(BX36="",IF(BV36&gt;BV37,BT36,BT37),IF(BX36&gt;BX37,BT36,BT37))</f>
        <v>Schweiz</v>
      </c>
      <c r="CB38" s="163"/>
      <c r="CC38" s="40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1</v>
      </c>
      <c r="F39" s="411" t="s">
        <v>12</v>
      </c>
      <c r="G39" s="408">
        <v>3</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3</v>
      </c>
      <c r="T39" s="182"/>
      <c r="U39" s="182"/>
      <c r="V39" s="182">
        <f>G39</f>
        <v>3</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9"/>
      <c r="BW39" s="182"/>
      <c r="BX39" s="182"/>
      <c r="BY39" s="182"/>
      <c r="BZ39" s="144">
        <v>56</v>
      </c>
      <c r="CA39" s="158" t="str">
        <f>IF(BX40="",IF(BV40&gt;BV41,BT40,BT41),IF(BX40&gt;BX41,BT40,BT41))</f>
        <v>Österreich</v>
      </c>
      <c r="CB39" s="163"/>
      <c r="CC39" s="40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3</v>
      </c>
      <c r="N40" s="182">
        <f t="shared" si="11"/>
        <v>1</v>
      </c>
      <c r="O40" s="182">
        <f t="shared" si="11"/>
        <v>9</v>
      </c>
      <c r="P40" s="182">
        <f t="shared" si="11"/>
        <v>4</v>
      </c>
      <c r="Q40" s="182">
        <f t="shared" si="11"/>
        <v>4</v>
      </c>
      <c r="R40" s="182">
        <f t="shared" si="11"/>
        <v>4</v>
      </c>
      <c r="S40" s="182">
        <f t="shared" si="11"/>
        <v>9</v>
      </c>
      <c r="T40" s="182">
        <f t="shared" si="11"/>
        <v>4</v>
      </c>
      <c r="U40" s="182">
        <f t="shared" si="11"/>
        <v>5</v>
      </c>
      <c r="V40" s="182">
        <f t="shared" si="11"/>
        <v>7</v>
      </c>
      <c r="W40" s="182">
        <f t="shared" si="11"/>
        <v>2</v>
      </c>
      <c r="X40" s="182">
        <f t="shared" si="11"/>
        <v>7</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33</v>
      </c>
      <c r="BQ40" s="182"/>
      <c r="BR40" s="213"/>
      <c r="BS40" s="151" t="s">
        <v>252</v>
      </c>
      <c r="BT40" s="158" t="str">
        <f>BB24</f>
        <v>Slowakei</v>
      </c>
      <c r="BU40" s="163"/>
      <c r="BV40" s="408">
        <v>0</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40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1</v>
      </c>
      <c r="F45" s="411" t="s">
        <v>12</v>
      </c>
      <c r="G45" s="408">
        <v>4</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4</v>
      </c>
      <c r="S45" s="182"/>
      <c r="T45" s="182"/>
      <c r="U45" s="182">
        <f>G45</f>
        <v>4</v>
      </c>
      <c r="V45" s="182">
        <f>E45</f>
        <v>1</v>
      </c>
      <c r="W45" s="182"/>
      <c r="X45" s="182"/>
      <c r="Y45" s="182"/>
      <c r="Z45" s="182">
        <f>M51</f>
        <v>4</v>
      </c>
      <c r="AA45" s="182">
        <f>Q51</f>
        <v>4</v>
      </c>
      <c r="AB45" s="182">
        <f>U51</f>
        <v>6</v>
      </c>
      <c r="AC45" s="182">
        <f>AA45-AB45</f>
        <v>-2</v>
      </c>
      <c r="AD45" s="182">
        <f>IF(Z45&gt;Z46,-1,0)</f>
        <v>0</v>
      </c>
      <c r="AE45" s="182">
        <f>IF(Z45&gt;Z47,-1,0)</f>
        <v>-1</v>
      </c>
      <c r="AF45" s="182">
        <f>IF(Z45&gt;Z48,-1,0)</f>
        <v>-1</v>
      </c>
      <c r="AG45" s="329">
        <f>10000-(AJ45*1000+AM45*10+AK45)</f>
        <v>6016</v>
      </c>
      <c r="AH45" s="330">
        <f>RANK(AG45,AG45:AG48,1)</f>
        <v>2</v>
      </c>
      <c r="AI45" s="281" t="str">
        <f>C45</f>
        <v>Türkei</v>
      </c>
      <c r="AJ45" s="281">
        <f t="shared" ref="AJ45:AL48" si="13">Z45</f>
        <v>4</v>
      </c>
      <c r="AK45" s="281">
        <f t="shared" si="13"/>
        <v>4</v>
      </c>
      <c r="AL45" s="281">
        <f t="shared" si="13"/>
        <v>6</v>
      </c>
      <c r="AM45" s="281">
        <f>AK45-AL45</f>
        <v>-2</v>
      </c>
      <c r="AN45" s="337"/>
      <c r="AO45" s="329">
        <f>IF(Z46&lt;&gt;Z45,AG46,IF(G45&gt;E45,AG46-2000,AG46))</f>
        <v>931</v>
      </c>
      <c r="AP45" s="329">
        <f>IF(Z47&lt;&gt;Z45,AG47,IF(G47&gt;E47,AG47-2000,AG47))</f>
        <v>7004</v>
      </c>
      <c r="AQ45" s="329">
        <f>IF(Z48&lt;&gt;Z45,AG48,IF(G49&gt;E49,AG48-2000,AG48))</f>
        <v>9027</v>
      </c>
      <c r="AR45" s="332">
        <f>AN49</f>
        <v>18048</v>
      </c>
      <c r="AS45" s="330">
        <f>RANK(AR45,AR45:AR48,1)</f>
        <v>2</v>
      </c>
      <c r="AT45" s="281" t="str">
        <f t="shared" ref="AT45:AW48" si="14">AI45</f>
        <v>Türkei</v>
      </c>
      <c r="AU45" s="281">
        <f t="shared" si="14"/>
        <v>4</v>
      </c>
      <c r="AV45" s="281">
        <f t="shared" si="14"/>
        <v>4</v>
      </c>
      <c r="AW45" s="281">
        <f t="shared" si="14"/>
        <v>6</v>
      </c>
      <c r="AX45" s="182"/>
      <c r="AY45" s="182"/>
      <c r="AZ45" s="182"/>
      <c r="BA45" s="42">
        <v>1</v>
      </c>
      <c r="BB45" s="40" t="str">
        <f>VLOOKUP(1,AS45:AT48,2,FALSE)</f>
        <v>Kroatien</v>
      </c>
      <c r="BC45" s="41"/>
      <c r="BD45" s="43">
        <f>VLOOKUP(1,AS45:AW48,3,FALSE)</f>
        <v>9</v>
      </c>
      <c r="BE45" s="44">
        <f>VLOOKUP(1,AS45:AW48,4,FALSE)</f>
        <v>9</v>
      </c>
      <c r="BF45" s="199" t="s">
        <v>12</v>
      </c>
      <c r="BG45" s="44">
        <f>VLOOKUP(1,AS45:AW48,5,FALSE)</f>
        <v>3</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3</v>
      </c>
      <c r="F46" s="411" t="s">
        <v>12</v>
      </c>
      <c r="G46" s="408">
        <v>2</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3</v>
      </c>
      <c r="T46" s="182">
        <f>G46</f>
        <v>2</v>
      </c>
      <c r="U46" s="182"/>
      <c r="V46" s="182"/>
      <c r="W46" s="182">
        <f>G46</f>
        <v>2</v>
      </c>
      <c r="X46" s="182">
        <f>E46</f>
        <v>3</v>
      </c>
      <c r="Y46" s="182"/>
      <c r="Z46" s="182">
        <f>N51</f>
        <v>9</v>
      </c>
      <c r="AA46" s="182">
        <f>R51</f>
        <v>9</v>
      </c>
      <c r="AB46" s="182">
        <f>V51</f>
        <v>3</v>
      </c>
      <c r="AC46" s="182">
        <f>AA46-AB46</f>
        <v>6</v>
      </c>
      <c r="AD46" s="182">
        <f>IF(Z46&gt;Z45,-1,0)</f>
        <v>-1</v>
      </c>
      <c r="AE46" s="182">
        <f>IF(Z46&gt;Z47,-1,0)</f>
        <v>-1</v>
      </c>
      <c r="AF46" s="182">
        <f>IF(Z46&gt;Z48,-1,0)</f>
        <v>-1</v>
      </c>
      <c r="AG46" s="329">
        <f>10000-(AJ46*1000+AM46*10+AK46)</f>
        <v>931</v>
      </c>
      <c r="AH46" s="330">
        <f>RANK(AG46,AG45:AG48,1)</f>
        <v>1</v>
      </c>
      <c r="AI46" s="281" t="str">
        <f>H45</f>
        <v>Kroatien</v>
      </c>
      <c r="AJ46" s="281">
        <f t="shared" si="13"/>
        <v>9</v>
      </c>
      <c r="AK46" s="281">
        <f t="shared" si="13"/>
        <v>9</v>
      </c>
      <c r="AL46" s="281">
        <f t="shared" si="13"/>
        <v>3</v>
      </c>
      <c r="AM46" s="281">
        <f>AK46-AL46</f>
        <v>6</v>
      </c>
      <c r="AN46" s="329">
        <f>IF(Z45&lt;&gt;Z46,AG45,IF(E45&gt;G45,AG45-2000,AG45))</f>
        <v>6016</v>
      </c>
      <c r="AO46" s="337"/>
      <c r="AP46" s="329">
        <f>IF(Z46&lt;&gt;Z47,AG47,IF(G50&gt;E50,AG47-2000,AG47))</f>
        <v>7004</v>
      </c>
      <c r="AQ46" s="329">
        <f>IF(Z48&lt;&gt;Z46,AG48,IF(G48&gt;E48,AG48-2000,AG48))</f>
        <v>9027</v>
      </c>
      <c r="AR46" s="333">
        <f>AO49</f>
        <v>2793</v>
      </c>
      <c r="AS46" s="330">
        <f>RANK(AR46,AR45:AR48,1)</f>
        <v>1</v>
      </c>
      <c r="AT46" s="281" t="str">
        <f t="shared" si="14"/>
        <v>Kroatien</v>
      </c>
      <c r="AU46" s="281">
        <f t="shared" si="14"/>
        <v>9</v>
      </c>
      <c r="AV46" s="281">
        <f t="shared" si="14"/>
        <v>9</v>
      </c>
      <c r="AW46" s="281">
        <f t="shared" si="14"/>
        <v>3</v>
      </c>
      <c r="AX46" s="182"/>
      <c r="AY46" s="182"/>
      <c r="AZ46" s="182"/>
      <c r="BA46" s="42">
        <v>2</v>
      </c>
      <c r="BB46" s="40" t="str">
        <f>VLOOKUP(2,AS45:AT48,2,FALSE)</f>
        <v>Türkei</v>
      </c>
      <c r="BC46" s="41"/>
      <c r="BD46" s="43">
        <f>VLOOKUP(2,AS45:AW48,3,FALSE)</f>
        <v>4</v>
      </c>
      <c r="BE46" s="44">
        <f>VLOOKUP(2,AS45:AW48,4,FALSE)</f>
        <v>4</v>
      </c>
      <c r="BF46" s="199" t="s">
        <v>12</v>
      </c>
      <c r="BG46" s="44">
        <f>VLOOKUP(2,AS45:AW48,5,FALSE)</f>
        <v>6</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2</v>
      </c>
      <c r="F47" s="411" t="s">
        <v>12</v>
      </c>
      <c r="G47" s="408">
        <v>1</v>
      </c>
      <c r="H47" s="40" t="str">
        <f>C46</f>
        <v>Spanien</v>
      </c>
      <c r="I47" s="41"/>
      <c r="J47" s="182"/>
      <c r="K47" s="182" t="s">
        <v>72</v>
      </c>
      <c r="L47" s="182">
        <f t="shared" si="12"/>
        <v>1</v>
      </c>
      <c r="M47" s="182">
        <f>IF($E47="",0,IF($E47&gt;$G47,3,IF($E47=G47,1,0)))</f>
        <v>3</v>
      </c>
      <c r="N47" s="182"/>
      <c r="O47" s="182">
        <f>IF($G47="",0,IF($E47&gt;$G47,0,IF($E47=$G47,1,3)))</f>
        <v>0</v>
      </c>
      <c r="P47" s="182"/>
      <c r="Q47" s="182">
        <f>E47</f>
        <v>2</v>
      </c>
      <c r="R47" s="182"/>
      <c r="S47" s="182">
        <f>G47</f>
        <v>1</v>
      </c>
      <c r="T47" s="182"/>
      <c r="U47" s="182">
        <f>G47</f>
        <v>1</v>
      </c>
      <c r="V47" s="182"/>
      <c r="W47" s="182">
        <f>E47</f>
        <v>2</v>
      </c>
      <c r="X47" s="182"/>
      <c r="Y47" s="182"/>
      <c r="Z47" s="182">
        <f>O51</f>
        <v>3</v>
      </c>
      <c r="AA47" s="182">
        <f>S51</f>
        <v>6</v>
      </c>
      <c r="AB47" s="182">
        <f>W51</f>
        <v>7</v>
      </c>
      <c r="AC47" s="182">
        <f>AA47-AB47</f>
        <v>-1</v>
      </c>
      <c r="AD47" s="182">
        <f>IF(Z47&gt;Z45,-1,0)</f>
        <v>0</v>
      </c>
      <c r="AE47" s="182">
        <f>IF(Z47&gt;Z46,-1,0)</f>
        <v>0</v>
      </c>
      <c r="AF47" s="182">
        <f>IF(Z47&gt;Z48,-1,0)</f>
        <v>-1</v>
      </c>
      <c r="AG47" s="329">
        <f>10000-(AJ47*1000+AM47*10+AK47)</f>
        <v>7004</v>
      </c>
      <c r="AH47" s="330">
        <f>RANK(AG47,AG45:AG48,1)</f>
        <v>3</v>
      </c>
      <c r="AI47" s="281" t="str">
        <f>C46</f>
        <v>Spanien</v>
      </c>
      <c r="AJ47" s="281">
        <f t="shared" si="13"/>
        <v>3</v>
      </c>
      <c r="AK47" s="281">
        <f t="shared" si="13"/>
        <v>6</v>
      </c>
      <c r="AL47" s="281">
        <f t="shared" si="13"/>
        <v>7</v>
      </c>
      <c r="AM47" s="281">
        <f>AK47-AL47</f>
        <v>-1</v>
      </c>
      <c r="AN47" s="329">
        <f>IF(Z45&lt;&gt;Z47,AG45,IF(E47&gt;G47,AG45-2000,AG45))</f>
        <v>6016</v>
      </c>
      <c r="AO47" s="329">
        <f>IF(Z46&lt;&gt;Z47,AG46,IF(E50&gt;G50,AG46-2000,AG46))</f>
        <v>931</v>
      </c>
      <c r="AP47" s="337"/>
      <c r="AQ47" s="329">
        <f>IF(Z48&lt;&gt;Z47,AG48,IF(G46&gt;E46,AG48-2000,AG48))</f>
        <v>9027</v>
      </c>
      <c r="AR47" s="333">
        <f>AP49</f>
        <v>21012</v>
      </c>
      <c r="AS47" s="330">
        <f>RANK(AR47,AR45:AR48,1)</f>
        <v>3</v>
      </c>
      <c r="AT47" s="281" t="str">
        <f t="shared" si="14"/>
        <v>Spanien</v>
      </c>
      <c r="AU47" s="281">
        <f t="shared" si="14"/>
        <v>3</v>
      </c>
      <c r="AV47" s="281">
        <f t="shared" si="14"/>
        <v>6</v>
      </c>
      <c r="AW47" s="281">
        <f t="shared" si="14"/>
        <v>7</v>
      </c>
      <c r="AX47" s="182"/>
      <c r="AY47" s="182"/>
      <c r="AZ47" s="182"/>
      <c r="BA47" s="162">
        <v>3</v>
      </c>
      <c r="BB47" s="175" t="str">
        <f>VLOOKUP(3,AS45:AT48,2,FALSE)</f>
        <v>Spanien</v>
      </c>
      <c r="BC47" s="163"/>
      <c r="BD47" s="145">
        <f>VLOOKUP(3,AS45:AW48,3,FALSE)</f>
        <v>3</v>
      </c>
      <c r="BE47" s="145">
        <f>VLOOKUP(3,AS45:AW48,4,FALSE)</f>
        <v>6</v>
      </c>
      <c r="BF47" s="199" t="s">
        <v>12</v>
      </c>
      <c r="BG47" s="145">
        <f>VLOOKUP(3,AS45:AW48,5,FALSE)</f>
        <v>7</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0</v>
      </c>
      <c r="BO47" s="61">
        <f>IF(G47=Spielplan!G47,Punktemodus!$B$7,0)</f>
        <v>0</v>
      </c>
      <c r="BP47" s="81">
        <f>IF(Spielplan!E47="",0,SUM(BJ47:BO47))</f>
        <v>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2</v>
      </c>
      <c r="F48" s="411" t="s">
        <v>12</v>
      </c>
      <c r="G48" s="408">
        <v>0</v>
      </c>
      <c r="H48" s="125" t="str">
        <f>H46</f>
        <v>Tschechien</v>
      </c>
      <c r="I48" s="126"/>
      <c r="J48" s="182"/>
      <c r="K48" s="182" t="s">
        <v>73</v>
      </c>
      <c r="L48" s="182">
        <f t="shared" si="12"/>
        <v>1</v>
      </c>
      <c r="M48" s="182"/>
      <c r="N48" s="182">
        <f>IF($E48="",0,IF($E48&gt;$G48,3,IF($E48=$G48,1,0)))</f>
        <v>3</v>
      </c>
      <c r="O48" s="182"/>
      <c r="P48" s="182">
        <f>IF($G48="",0,IF($E48&gt;$G48,0,IF($E48=$G48,1,3)))</f>
        <v>0</v>
      </c>
      <c r="Q48" s="182"/>
      <c r="R48" s="182">
        <f>E48</f>
        <v>2</v>
      </c>
      <c r="S48" s="182"/>
      <c r="T48" s="182">
        <f>G48</f>
        <v>0</v>
      </c>
      <c r="U48" s="182"/>
      <c r="V48" s="182">
        <f>G48</f>
        <v>0</v>
      </c>
      <c r="W48" s="182"/>
      <c r="X48" s="182">
        <f>E48</f>
        <v>2</v>
      </c>
      <c r="Y48" s="182"/>
      <c r="Z48" s="182">
        <f>P51</f>
        <v>1</v>
      </c>
      <c r="AA48" s="182">
        <f>T51</f>
        <v>3</v>
      </c>
      <c r="AB48" s="182">
        <f>X51</f>
        <v>6</v>
      </c>
      <c r="AC48" s="182">
        <f>AA48-AB48</f>
        <v>-3</v>
      </c>
      <c r="AD48" s="182">
        <f>IF(Z48&gt;Z45,-1,0)</f>
        <v>0</v>
      </c>
      <c r="AE48" s="182">
        <f>IF(Z48&gt;Z46,-1,0)</f>
        <v>0</v>
      </c>
      <c r="AF48" s="182">
        <f>IF(Z48&gt;Z47,-1,0)</f>
        <v>0</v>
      </c>
      <c r="AG48" s="329">
        <f>10000-(AJ48*1000+AM48*10+AK48)</f>
        <v>9027</v>
      </c>
      <c r="AH48" s="330">
        <f>RANK(AG48,AG45:AG48,1)</f>
        <v>4</v>
      </c>
      <c r="AI48" s="281" t="str">
        <f>H46</f>
        <v>Tschechien</v>
      </c>
      <c r="AJ48" s="281">
        <f t="shared" si="13"/>
        <v>1</v>
      </c>
      <c r="AK48" s="281">
        <f t="shared" si="13"/>
        <v>3</v>
      </c>
      <c r="AL48" s="281">
        <f t="shared" si="13"/>
        <v>6</v>
      </c>
      <c r="AM48" s="281">
        <f>AK48-AL48</f>
        <v>-3</v>
      </c>
      <c r="AN48" s="329">
        <f>IF(Z45&lt;&gt;Z48,AG45,IF(E49&gt;G49,AG45-2000,AG45))</f>
        <v>6016</v>
      </c>
      <c r="AO48" s="329">
        <f>IF(Z46&lt;&gt;Z48,AG46,IF(E48&gt;G48,AG46-2000,AG46))</f>
        <v>931</v>
      </c>
      <c r="AP48" s="329">
        <f>IF(Z47&lt;&gt;Z48,AG47,IF(E46&gt;G46,AG47-2000,AG47))</f>
        <v>7004</v>
      </c>
      <c r="AQ48" s="337"/>
      <c r="AR48" s="333">
        <f>AQ49</f>
        <v>27081</v>
      </c>
      <c r="AS48" s="330">
        <f>RANK(AR48,AR45:AR48,1)</f>
        <v>4</v>
      </c>
      <c r="AT48" s="281" t="str">
        <f t="shared" si="14"/>
        <v>Tschechien</v>
      </c>
      <c r="AU48" s="281">
        <f t="shared" si="14"/>
        <v>1</v>
      </c>
      <c r="AV48" s="281">
        <f t="shared" si="14"/>
        <v>3</v>
      </c>
      <c r="AW48" s="281">
        <f t="shared" si="14"/>
        <v>6</v>
      </c>
      <c r="AX48" s="182"/>
      <c r="AY48" s="182"/>
      <c r="AZ48" s="182"/>
      <c r="BA48" s="68">
        <v>4</v>
      </c>
      <c r="BB48" s="69" t="str">
        <f>VLOOKUP(4,AS45:AT48,2,FALSE)</f>
        <v>Tschechien</v>
      </c>
      <c r="BC48" s="70"/>
      <c r="BD48" s="71">
        <f>VLOOKUP(4,AS45:AW48,3,FALSE)</f>
        <v>1</v>
      </c>
      <c r="BE48" s="71">
        <f>VLOOKUP(4,AS45:AW48,4,FALSE)</f>
        <v>3</v>
      </c>
      <c r="BF48" s="199" t="s">
        <v>12</v>
      </c>
      <c r="BG48" s="71">
        <f>VLOOKUP(4,AS45:AW48,5,FALSE)</f>
        <v>6</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1</v>
      </c>
      <c r="F49" s="411" t="s">
        <v>12</v>
      </c>
      <c r="G49" s="40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18048</v>
      </c>
      <c r="AO49" s="335">
        <f>SUM(AO45:AO48)</f>
        <v>2793</v>
      </c>
      <c r="AP49" s="335">
        <f>SUM(AP45:AP48)</f>
        <v>21012</v>
      </c>
      <c r="AQ49" s="335">
        <f>SUM(AQ45:AQ48)</f>
        <v>27081</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3</v>
      </c>
      <c r="F50" s="411" t="s">
        <v>12</v>
      </c>
      <c r="G50" s="408">
        <v>2</v>
      </c>
      <c r="H50" s="125" t="str">
        <f>C46</f>
        <v>Spanien</v>
      </c>
      <c r="I50" s="126"/>
      <c r="J50" s="182"/>
      <c r="K50" s="182" t="s">
        <v>74</v>
      </c>
      <c r="L50" s="182">
        <f t="shared" si="12"/>
        <v>1</v>
      </c>
      <c r="M50" s="182"/>
      <c r="N50" s="182">
        <f>IF($E50="",0,IF($E50&gt;$G50,3,IF($E50=$G50,1,0)))</f>
        <v>3</v>
      </c>
      <c r="O50" s="182">
        <f>IF($G50="",0,IF($E50&gt;$G50,0,IF($E50=$G50,1,3)))</f>
        <v>0</v>
      </c>
      <c r="P50" s="182"/>
      <c r="Q50" s="182"/>
      <c r="R50" s="182">
        <f>E50</f>
        <v>3</v>
      </c>
      <c r="S50" s="182">
        <f>G50</f>
        <v>2</v>
      </c>
      <c r="T50" s="182"/>
      <c r="U50" s="182"/>
      <c r="V50" s="182">
        <f>G50</f>
        <v>2</v>
      </c>
      <c r="W50" s="182">
        <f>E50</f>
        <v>3</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10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10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4</v>
      </c>
      <c r="N51" s="182">
        <f t="shared" si="15"/>
        <v>9</v>
      </c>
      <c r="O51" s="182">
        <f t="shared" si="15"/>
        <v>3</v>
      </c>
      <c r="P51" s="182">
        <f t="shared" si="15"/>
        <v>1</v>
      </c>
      <c r="Q51" s="182">
        <f t="shared" si="15"/>
        <v>4</v>
      </c>
      <c r="R51" s="182">
        <f t="shared" si="15"/>
        <v>9</v>
      </c>
      <c r="S51" s="182">
        <f t="shared" si="15"/>
        <v>6</v>
      </c>
      <c r="T51" s="182">
        <f t="shared" si="15"/>
        <v>3</v>
      </c>
      <c r="U51" s="182">
        <f t="shared" si="15"/>
        <v>6</v>
      </c>
      <c r="V51" s="182">
        <f t="shared" si="15"/>
        <v>3</v>
      </c>
      <c r="W51" s="182">
        <f t="shared" si="15"/>
        <v>7</v>
      </c>
      <c r="X51" s="182">
        <f t="shared" si="15"/>
        <v>6</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31</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50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1</v>
      </c>
      <c r="F56" s="411" t="s">
        <v>12</v>
      </c>
      <c r="G56" s="408">
        <v>1</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1</v>
      </c>
      <c r="R56" s="182">
        <f>G56</f>
        <v>1</v>
      </c>
      <c r="S56" s="182"/>
      <c r="T56" s="182"/>
      <c r="U56" s="182">
        <f>G56</f>
        <v>1</v>
      </c>
      <c r="V56" s="182">
        <f>E56</f>
        <v>1</v>
      </c>
      <c r="W56" s="182"/>
      <c r="X56" s="182"/>
      <c r="Y56" s="182"/>
      <c r="Z56" s="182">
        <f>M62</f>
        <v>1</v>
      </c>
      <c r="AA56" s="182">
        <f>Q62</f>
        <v>3</v>
      </c>
      <c r="AB56" s="182">
        <f>U62</f>
        <v>6</v>
      </c>
      <c r="AC56" s="182">
        <f>AA56-AB56</f>
        <v>-3</v>
      </c>
      <c r="AD56" s="182">
        <f>IF(Z56&gt;Z57,-1,0)</f>
        <v>0</v>
      </c>
      <c r="AE56" s="182">
        <f>IF(Z56&gt;Z58,-1,0)</f>
        <v>0</v>
      </c>
      <c r="AF56" s="182">
        <f>IF(Z56&gt;Z59,-1,0)</f>
        <v>0</v>
      </c>
      <c r="AG56" s="329">
        <f>10000-(AJ56*1000+AM56*10+AK56)</f>
        <v>9027</v>
      </c>
      <c r="AH56" s="330">
        <f>RANK(AG56,AG56:AG59,1)</f>
        <v>3</v>
      </c>
      <c r="AI56" s="281" t="str">
        <f>C56</f>
        <v>Irland</v>
      </c>
      <c r="AJ56" s="281">
        <f t="shared" ref="AJ56:AL59" si="17">Z56</f>
        <v>1</v>
      </c>
      <c r="AK56" s="281">
        <f t="shared" si="17"/>
        <v>3</v>
      </c>
      <c r="AL56" s="281">
        <f t="shared" si="17"/>
        <v>6</v>
      </c>
      <c r="AM56" s="281">
        <f>AK56-AL56</f>
        <v>-3</v>
      </c>
      <c r="AN56" s="337"/>
      <c r="AO56" s="329">
        <f>IF(Z57&lt;&gt;Z56,AG57,IF(G56&gt;E56,AG57-2000,AG57))</f>
        <v>9059</v>
      </c>
      <c r="AP56" s="329">
        <f>IF(Z58&lt;&gt;Z56,AG58,IF(G58&gt;E58,AG58-2000,AG58))</f>
        <v>921</v>
      </c>
      <c r="AQ56" s="329">
        <f>IF(Z59&lt;&gt;Z56,AG59,IF(G60&gt;E60,AG59-2000,AG59))</f>
        <v>3975</v>
      </c>
      <c r="AR56" s="332">
        <f>AN60</f>
        <v>27081</v>
      </c>
      <c r="AS56" s="330">
        <f>RANK(AR56,AR56:AR59,1)</f>
        <v>3</v>
      </c>
      <c r="AT56" s="281" t="str">
        <f t="shared" ref="AT56:AW59" si="18">AI56</f>
        <v>Irland</v>
      </c>
      <c r="AU56" s="281">
        <f t="shared" si="18"/>
        <v>1</v>
      </c>
      <c r="AV56" s="281">
        <f t="shared" si="18"/>
        <v>3</v>
      </c>
      <c r="AW56" s="281">
        <f t="shared" si="18"/>
        <v>6</v>
      </c>
      <c r="AX56" s="182"/>
      <c r="AY56" s="182"/>
      <c r="AZ56" s="182"/>
      <c r="BA56" s="112">
        <v>1</v>
      </c>
      <c r="BB56" s="108" t="str">
        <f>VLOOKUP(1,AS56:AT59,2,FALSE)</f>
        <v>Belgien</v>
      </c>
      <c r="BC56" s="113"/>
      <c r="BD56" s="114">
        <f>VLOOKUP(1,AS56:AW59,3,FALSE)</f>
        <v>9</v>
      </c>
      <c r="BE56" s="115">
        <f>VLOOKUP(1,AS56:AW59,4,FALSE)</f>
        <v>9</v>
      </c>
      <c r="BF56" s="199" t="s">
        <v>12</v>
      </c>
      <c r="BG56" s="115">
        <f>VLOOKUP(1,AS56:AW59,5,FALSE)</f>
        <v>2</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3</v>
      </c>
      <c r="BN56" s="61">
        <f>IF(E56=Spielplan!E56,Punktemodus!$B$7,0)</f>
        <v>1</v>
      </c>
      <c r="BO56" s="61">
        <f>IF(G56=Spielplan!G56,Punktemodus!$B$7,0)</f>
        <v>1</v>
      </c>
      <c r="BP56" s="81">
        <f>IF(Spielplan!E56="",0,SUM(BJ56:BO56))</f>
        <v>15</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2</v>
      </c>
      <c r="F57" s="411" t="s">
        <v>12</v>
      </c>
      <c r="G57" s="40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1</v>
      </c>
      <c r="AA57" s="182">
        <f>R62</f>
        <v>1</v>
      </c>
      <c r="AB57" s="182">
        <f>V62</f>
        <v>7</v>
      </c>
      <c r="AC57" s="182">
        <f>AA57-AB57</f>
        <v>-6</v>
      </c>
      <c r="AD57" s="182">
        <f>IF(Z57&gt;Z56,-1,0)</f>
        <v>0</v>
      </c>
      <c r="AE57" s="182">
        <f>IF(Z57&gt;Z58,-1,0)</f>
        <v>0</v>
      </c>
      <c r="AF57" s="182">
        <f>IF(Z57&gt;Z59,-1,0)</f>
        <v>0</v>
      </c>
      <c r="AG57" s="329">
        <f>10000-(AJ57*1000+AM57*10+AK57)</f>
        <v>9059</v>
      </c>
      <c r="AH57" s="330">
        <f>RANK(AG57,AG56:AG59,1)</f>
        <v>4</v>
      </c>
      <c r="AI57" s="281" t="str">
        <f>H56</f>
        <v>Schweden</v>
      </c>
      <c r="AJ57" s="281">
        <f t="shared" si="17"/>
        <v>1</v>
      </c>
      <c r="AK57" s="281">
        <f t="shared" si="17"/>
        <v>1</v>
      </c>
      <c r="AL57" s="281">
        <f t="shared" si="17"/>
        <v>7</v>
      </c>
      <c r="AM57" s="281">
        <f>AK57-AL57</f>
        <v>-6</v>
      </c>
      <c r="AN57" s="329">
        <f>IF(Z56&lt;&gt;Z57,AG56,IF(E56&gt;G56,AG56-2000,AG56))</f>
        <v>9027</v>
      </c>
      <c r="AO57" s="337"/>
      <c r="AP57" s="329">
        <f>IF(Z57&lt;&gt;Z58,AG58,IF(G61&gt;E61,AG58-2000,AG58))</f>
        <v>921</v>
      </c>
      <c r="AQ57" s="329">
        <f>IF(Z59&lt;&gt;Z57,AG59,IF(G59&gt;E59,AG59-2000,AG59))</f>
        <v>3975</v>
      </c>
      <c r="AR57" s="333">
        <f>AO60</f>
        <v>27177</v>
      </c>
      <c r="AS57" s="330">
        <f>RANK(AR57,AR56:AR59,1)</f>
        <v>4</v>
      </c>
      <c r="AT57" s="281" t="str">
        <f t="shared" si="18"/>
        <v>Schweden</v>
      </c>
      <c r="AU57" s="281">
        <f t="shared" si="18"/>
        <v>1</v>
      </c>
      <c r="AV57" s="281">
        <f t="shared" si="18"/>
        <v>1</v>
      </c>
      <c r="AW57" s="281">
        <f t="shared" si="18"/>
        <v>7</v>
      </c>
      <c r="AX57" s="182"/>
      <c r="AY57" s="182"/>
      <c r="AZ57" s="182"/>
      <c r="BA57" s="112">
        <v>2</v>
      </c>
      <c r="BB57" s="108" t="str">
        <f>VLOOKUP(2,AS56:AT59,2,FALSE)</f>
        <v>Italien</v>
      </c>
      <c r="BC57" s="113"/>
      <c r="BD57" s="114">
        <f>VLOOKUP(2,AS56:AW59,3,FALSE)</f>
        <v>6</v>
      </c>
      <c r="BE57" s="115">
        <f>VLOOKUP(2,AS56:AW59,4,FALSE)</f>
        <v>5</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1</v>
      </c>
      <c r="F58" s="411" t="s">
        <v>12</v>
      </c>
      <c r="G58" s="408">
        <v>3</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3</v>
      </c>
      <c r="T58" s="182"/>
      <c r="U58" s="182">
        <f>G58</f>
        <v>3</v>
      </c>
      <c r="V58" s="182"/>
      <c r="W58" s="182">
        <f>E58</f>
        <v>1</v>
      </c>
      <c r="X58" s="182"/>
      <c r="Y58" s="182"/>
      <c r="Z58" s="182">
        <f>O62</f>
        <v>9</v>
      </c>
      <c r="AA58" s="182">
        <f>S62</f>
        <v>9</v>
      </c>
      <c r="AB58" s="182">
        <f>W62</f>
        <v>2</v>
      </c>
      <c r="AC58" s="182">
        <f>AA58-AB58</f>
        <v>7</v>
      </c>
      <c r="AD58" s="182">
        <f>IF(Z58&gt;Z56,-1,0)</f>
        <v>-1</v>
      </c>
      <c r="AE58" s="182">
        <f>IF(Z58&gt;Z57,-1,0)</f>
        <v>-1</v>
      </c>
      <c r="AF58" s="182">
        <f>IF(Z58&gt;Z59,-1,0)</f>
        <v>-1</v>
      </c>
      <c r="AG58" s="329">
        <f>10000-(AJ58*1000+AM58*10+AK58)</f>
        <v>921</v>
      </c>
      <c r="AH58" s="330">
        <f>RANK(AG58,AG56:AG59,1)</f>
        <v>1</v>
      </c>
      <c r="AI58" s="281" t="str">
        <f>C57</f>
        <v>Belgien</v>
      </c>
      <c r="AJ58" s="281">
        <f t="shared" si="17"/>
        <v>9</v>
      </c>
      <c r="AK58" s="281">
        <f t="shared" si="17"/>
        <v>9</v>
      </c>
      <c r="AL58" s="281">
        <f t="shared" si="17"/>
        <v>2</v>
      </c>
      <c r="AM58" s="281">
        <f>AK58-AL58</f>
        <v>7</v>
      </c>
      <c r="AN58" s="329">
        <f>IF(Z56&lt;&gt;Z58,AG56,IF(E58&gt;G58,AG56-2000,AG56))</f>
        <v>9027</v>
      </c>
      <c r="AO58" s="329">
        <f>IF(Z57&lt;&gt;Z58,AG57,IF(E61&gt;G61,AG57-2000,AG57))</f>
        <v>9059</v>
      </c>
      <c r="AP58" s="337"/>
      <c r="AQ58" s="329">
        <f>IF(Z59&lt;&gt;Z58,AG59,IF(G57&gt;E57,AG59-2000,AG59))</f>
        <v>3975</v>
      </c>
      <c r="AR58" s="333">
        <f>AP60</f>
        <v>2763</v>
      </c>
      <c r="AS58" s="330">
        <f>RANK(AR58,AR56:AR59,1)</f>
        <v>1</v>
      </c>
      <c r="AT58" s="281" t="str">
        <f t="shared" si="18"/>
        <v>Belgien</v>
      </c>
      <c r="AU58" s="281">
        <f t="shared" si="18"/>
        <v>9</v>
      </c>
      <c r="AV58" s="281">
        <f t="shared" si="18"/>
        <v>9</v>
      </c>
      <c r="AW58" s="281">
        <f t="shared" si="18"/>
        <v>2</v>
      </c>
      <c r="AX58" s="182"/>
      <c r="AY58" s="182"/>
      <c r="AZ58" s="182"/>
      <c r="BA58" s="162">
        <v>3</v>
      </c>
      <c r="BB58" s="175" t="str">
        <f>VLOOKUP(3,AS56:AT59,2,FALSE)</f>
        <v>Irland</v>
      </c>
      <c r="BC58" s="163"/>
      <c r="BD58" s="145">
        <f>VLOOKUP(3,AS56:AW59,3,FALSE)</f>
        <v>1</v>
      </c>
      <c r="BE58" s="145">
        <f>VLOOKUP(3,AS56:AW59,4,FALSE)</f>
        <v>3</v>
      </c>
      <c r="BF58" s="199" t="s">
        <v>12</v>
      </c>
      <c r="BG58" s="145">
        <f>VLOOKUP(3,AS56:AW59,5,FALSE)</f>
        <v>6</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1</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0</v>
      </c>
      <c r="F59" s="411" t="s">
        <v>12</v>
      </c>
      <c r="G59" s="408">
        <v>2</v>
      </c>
      <c r="H59" s="110" t="str">
        <f>H57</f>
        <v>Italien</v>
      </c>
      <c r="I59" s="111"/>
      <c r="J59" s="182"/>
      <c r="K59" s="182" t="s">
        <v>80</v>
      </c>
      <c r="L59" s="182">
        <f t="shared" si="16"/>
        <v>-1</v>
      </c>
      <c r="M59" s="182"/>
      <c r="N59" s="182">
        <f>IF($E59="",0,IF($E59&gt;$G59,3,IF($E59=$G59,1,0)))</f>
        <v>0</v>
      </c>
      <c r="O59" s="182"/>
      <c r="P59" s="182">
        <f>IF($G59="",0,IF($E59&gt;$G59,0,IF($E59=$G59,1,3)))</f>
        <v>3</v>
      </c>
      <c r="Q59" s="182"/>
      <c r="R59" s="182">
        <f>E59</f>
        <v>0</v>
      </c>
      <c r="S59" s="182"/>
      <c r="T59" s="182">
        <f>G59</f>
        <v>2</v>
      </c>
      <c r="U59" s="182"/>
      <c r="V59" s="182">
        <f>G59</f>
        <v>2</v>
      </c>
      <c r="W59" s="182"/>
      <c r="X59" s="182">
        <f>E59</f>
        <v>0</v>
      </c>
      <c r="Y59" s="182"/>
      <c r="Z59" s="182">
        <f>P62</f>
        <v>6</v>
      </c>
      <c r="AA59" s="182">
        <f>T62</f>
        <v>5</v>
      </c>
      <c r="AB59" s="182">
        <f>X62</f>
        <v>3</v>
      </c>
      <c r="AC59" s="182">
        <f>AA59-AB59</f>
        <v>2</v>
      </c>
      <c r="AD59" s="182">
        <f>IF(Z59&gt;Z56,-1,0)</f>
        <v>-1</v>
      </c>
      <c r="AE59" s="182">
        <f>IF(Z59&gt;Z57,-1,0)</f>
        <v>-1</v>
      </c>
      <c r="AF59" s="182">
        <f>IF(Z59&gt;Z58,-1,0)</f>
        <v>0</v>
      </c>
      <c r="AG59" s="329">
        <f>10000-(AJ59*1000+AM59*10+AK59)</f>
        <v>3975</v>
      </c>
      <c r="AH59" s="330">
        <f>RANK(AG59,AG56:AG59,1)</f>
        <v>2</v>
      </c>
      <c r="AI59" s="281" t="str">
        <f>H57</f>
        <v>Italien</v>
      </c>
      <c r="AJ59" s="281">
        <f t="shared" si="17"/>
        <v>6</v>
      </c>
      <c r="AK59" s="281">
        <f t="shared" si="17"/>
        <v>5</v>
      </c>
      <c r="AL59" s="281">
        <f t="shared" si="17"/>
        <v>3</v>
      </c>
      <c r="AM59" s="281">
        <f>AK59-AL59</f>
        <v>2</v>
      </c>
      <c r="AN59" s="329">
        <f>IF(Z56&lt;&gt;Z59,AG56,IF(E60&gt;G60,AG56-2000,AG56))</f>
        <v>9027</v>
      </c>
      <c r="AO59" s="329">
        <f>IF(Z57&lt;&gt;Z59,AG57,IF(E59&gt;G59,AG57-2000,AG57))</f>
        <v>9059</v>
      </c>
      <c r="AP59" s="329">
        <f>IF(Z58&lt;&gt;Z59,AG58,IF(E57&gt;G57,AG58-2000,AG58))</f>
        <v>921</v>
      </c>
      <c r="AQ59" s="337"/>
      <c r="AR59" s="333">
        <f>AQ60</f>
        <v>11925</v>
      </c>
      <c r="AS59" s="330">
        <f>RANK(AR59,AR56:AR59,1)</f>
        <v>2</v>
      </c>
      <c r="AT59" s="281" t="str">
        <f t="shared" si="18"/>
        <v>Italien</v>
      </c>
      <c r="AU59" s="281">
        <f t="shared" si="18"/>
        <v>6</v>
      </c>
      <c r="AV59" s="281">
        <f t="shared" si="18"/>
        <v>5</v>
      </c>
      <c r="AW59" s="281">
        <f t="shared" si="18"/>
        <v>3</v>
      </c>
      <c r="AX59" s="182"/>
      <c r="AY59" s="182"/>
      <c r="AZ59" s="182"/>
      <c r="BA59" s="68">
        <v>4</v>
      </c>
      <c r="BB59" s="69" t="str">
        <f>VLOOKUP(4,AS56:AT59,2,FALSE)</f>
        <v>Schweden</v>
      </c>
      <c r="BC59" s="70"/>
      <c r="BD59" s="71">
        <f>VLOOKUP(4,AS56:AW59,3,FALSE)</f>
        <v>1</v>
      </c>
      <c r="BE59" s="71">
        <f>VLOOKUP(4,AS56:AW59,4,FALSE)</f>
        <v>1</v>
      </c>
      <c r="BF59" s="199" t="s">
        <v>12</v>
      </c>
      <c r="BG59" s="71">
        <f>VLOOKUP(4,AS56:AW59,5,FALSE)</f>
        <v>7</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1</v>
      </c>
      <c r="BO59" s="61">
        <f>IF(G59=Spielplan!G59,Punktemodus!$B$7,0)</f>
        <v>0</v>
      </c>
      <c r="BP59" s="81">
        <f>IF(Spielplan!E59="",0,SUM(BJ59:BO59))</f>
        <v>11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40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1</v>
      </c>
      <c r="F60" s="411" t="s">
        <v>12</v>
      </c>
      <c r="G60" s="408">
        <v>2</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2</v>
      </c>
      <c r="U60" s="182">
        <f>G60</f>
        <v>2</v>
      </c>
      <c r="V60" s="182"/>
      <c r="W60" s="182"/>
      <c r="X60" s="182">
        <f>E60</f>
        <v>1</v>
      </c>
      <c r="Y60" s="182"/>
      <c r="Z60" s="182"/>
      <c r="AA60" s="182"/>
      <c r="AB60" s="182"/>
      <c r="AC60" s="182"/>
      <c r="AD60" s="182"/>
      <c r="AE60" s="182"/>
      <c r="AF60" s="182"/>
      <c r="AG60" s="281"/>
      <c r="AH60" s="281"/>
      <c r="AI60" s="281"/>
      <c r="AJ60" s="281"/>
      <c r="AK60" s="281"/>
      <c r="AL60" s="281"/>
      <c r="AM60" s="281"/>
      <c r="AN60" s="334">
        <f>SUM(AN56:AN59)</f>
        <v>27081</v>
      </c>
      <c r="AO60" s="335">
        <f>SUM(AO56:AO59)</f>
        <v>27177</v>
      </c>
      <c r="AP60" s="335">
        <f>SUM(AP56:AP59)</f>
        <v>2763</v>
      </c>
      <c r="AQ60" s="335">
        <f>SUM(AQ56:AQ59)</f>
        <v>11925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0</v>
      </c>
      <c r="F61" s="411" t="s">
        <v>12</v>
      </c>
      <c r="G61" s="408">
        <v>4</v>
      </c>
      <c r="H61" s="110" t="str">
        <f>C57</f>
        <v>Belgien</v>
      </c>
      <c r="I61" s="111"/>
      <c r="J61" s="182"/>
      <c r="K61" s="182" t="s">
        <v>81</v>
      </c>
      <c r="L61" s="182">
        <f t="shared" si="16"/>
        <v>-1</v>
      </c>
      <c r="M61" s="182"/>
      <c r="N61" s="182">
        <f>IF($E61="",0,IF($E61&gt;$G61,3,IF($E61=$G61,1,0)))</f>
        <v>0</v>
      </c>
      <c r="O61" s="182">
        <f>IF($G61="",0,IF($E61&gt;$G61,0,IF($E61=$G61,1,3)))</f>
        <v>3</v>
      </c>
      <c r="P61" s="182"/>
      <c r="Q61" s="182"/>
      <c r="R61" s="182">
        <f>E61</f>
        <v>0</v>
      </c>
      <c r="S61" s="182">
        <f>G61</f>
        <v>4</v>
      </c>
      <c r="T61" s="182"/>
      <c r="U61" s="182"/>
      <c r="V61" s="182">
        <f>G61</f>
        <v>4</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1</v>
      </c>
      <c r="BO61" s="61">
        <f>IF(G61=Spielplan!G61,Punktemodus!$B$7,0)</f>
        <v>0</v>
      </c>
      <c r="BP61" s="81">
        <f>IF(Spielplan!E61="",0,SUM(BJ61:BO61))</f>
        <v>11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1</v>
      </c>
      <c r="N62" s="182">
        <f t="shared" si="19"/>
        <v>1</v>
      </c>
      <c r="O62" s="182">
        <f t="shared" si="19"/>
        <v>9</v>
      </c>
      <c r="P62" s="182">
        <f t="shared" si="19"/>
        <v>6</v>
      </c>
      <c r="Q62" s="182">
        <f t="shared" si="19"/>
        <v>3</v>
      </c>
      <c r="R62" s="182">
        <f t="shared" si="19"/>
        <v>1</v>
      </c>
      <c r="S62" s="182">
        <f t="shared" si="19"/>
        <v>9</v>
      </c>
      <c r="T62" s="182">
        <f t="shared" si="19"/>
        <v>5</v>
      </c>
      <c r="U62" s="182">
        <f t="shared" si="19"/>
        <v>6</v>
      </c>
      <c r="V62" s="182">
        <f t="shared" si="19"/>
        <v>7</v>
      </c>
      <c r="W62" s="182">
        <f t="shared" si="19"/>
        <v>2</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49</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3</v>
      </c>
      <c r="F67" s="411" t="s">
        <v>12</v>
      </c>
      <c r="G67" s="408">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3</v>
      </c>
      <c r="R67" s="182">
        <f>G67</f>
        <v>1</v>
      </c>
      <c r="S67" s="182"/>
      <c r="T67" s="182"/>
      <c r="U67" s="182">
        <f>G67</f>
        <v>1</v>
      </c>
      <c r="V67" s="182">
        <f>E67</f>
        <v>3</v>
      </c>
      <c r="W67" s="182"/>
      <c r="X67" s="182"/>
      <c r="Y67" s="182"/>
      <c r="Z67" s="182">
        <f>M73</f>
        <v>6</v>
      </c>
      <c r="AA67" s="182">
        <f>Q73</f>
        <v>5</v>
      </c>
      <c r="AB67" s="182">
        <f>U73</f>
        <v>5</v>
      </c>
      <c r="AC67" s="182">
        <f>AA67-AB67</f>
        <v>0</v>
      </c>
      <c r="AD67" s="182">
        <f>IF(Z67&gt;Z68,-1,0)</f>
        <v>-1</v>
      </c>
      <c r="AE67" s="182">
        <f>IF(Z67&gt;Z69,-1,0)</f>
        <v>0</v>
      </c>
      <c r="AF67" s="182">
        <f>IF(Z67&gt;Z70,-1,0)</f>
        <v>-1</v>
      </c>
      <c r="AG67" s="329">
        <f>10000-(AJ67*1000+AM67*10+AK67)</f>
        <v>3995</v>
      </c>
      <c r="AH67" s="330">
        <f>RANK(AG67,AG67:AG70,1)</f>
        <v>2</v>
      </c>
      <c r="AI67" s="281" t="str">
        <f>C67</f>
        <v>Österreich</v>
      </c>
      <c r="AJ67" s="281">
        <f t="shared" ref="AJ67:AL70" si="21">Z67</f>
        <v>6</v>
      </c>
      <c r="AK67" s="281">
        <f t="shared" si="21"/>
        <v>5</v>
      </c>
      <c r="AL67" s="281">
        <f t="shared" si="21"/>
        <v>5</v>
      </c>
      <c r="AM67" s="281">
        <f>AK67-AL67</f>
        <v>0</v>
      </c>
      <c r="AN67" s="337"/>
      <c r="AO67" s="329">
        <f>IF(Z68&lt;&gt;Z67,AG68,IF(G67&gt;E67,AG68-2000,AG68))</f>
        <v>7036</v>
      </c>
      <c r="AP67" s="329">
        <f>IF(Z69&lt;&gt;Z67,AG69,IF(G69&gt;E69,AG69-2000,AG69))</f>
        <v>868</v>
      </c>
      <c r="AQ67" s="329">
        <f>IF(Z70&lt;&gt;Z67,AG70,IF(G71&gt;E71,AG70-2000,AG70))</f>
        <v>10079</v>
      </c>
      <c r="AR67" s="332">
        <f>AN71</f>
        <v>11985</v>
      </c>
      <c r="AS67" s="330">
        <f>RANK(AR67,AR67:AR70,1)</f>
        <v>2</v>
      </c>
      <c r="AT67" s="281" t="str">
        <f t="shared" ref="AT67:AW70" si="22">AI67</f>
        <v>Österreich</v>
      </c>
      <c r="AU67" s="281">
        <f t="shared" si="22"/>
        <v>6</v>
      </c>
      <c r="AV67" s="281">
        <f t="shared" si="22"/>
        <v>5</v>
      </c>
      <c r="AW67" s="281">
        <f t="shared" si="22"/>
        <v>5</v>
      </c>
      <c r="AX67" s="182"/>
      <c r="AY67" s="182"/>
      <c r="AZ67" s="182"/>
      <c r="BA67" s="119">
        <v>1</v>
      </c>
      <c r="BB67" s="117" t="str">
        <f>VLOOKUP(1,AS67:AT70,2,FALSE)</f>
        <v>Portugal</v>
      </c>
      <c r="BC67" s="118"/>
      <c r="BD67" s="120">
        <f>VLOOKUP(1,AS67:AW70,3,FALSE)</f>
        <v>9</v>
      </c>
      <c r="BE67" s="121">
        <f>VLOOKUP(1,AS67:AW70,4,FALSE)</f>
        <v>12</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4</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4</v>
      </c>
      <c r="T68" s="182">
        <f>G68</f>
        <v>0</v>
      </c>
      <c r="U68" s="182"/>
      <c r="V68" s="182"/>
      <c r="W68" s="182">
        <f>G68</f>
        <v>0</v>
      </c>
      <c r="X68" s="182">
        <f>E68</f>
        <v>4</v>
      </c>
      <c r="Y68" s="182"/>
      <c r="Z68" s="182">
        <f>N73</f>
        <v>3</v>
      </c>
      <c r="AA68" s="182">
        <f>R73</f>
        <v>4</v>
      </c>
      <c r="AB68" s="182">
        <f>V73</f>
        <v>8</v>
      </c>
      <c r="AC68" s="182">
        <f>AA68-AB68</f>
        <v>-4</v>
      </c>
      <c r="AD68" s="182">
        <f>IF(Z68&gt;Z67,-1,0)</f>
        <v>0</v>
      </c>
      <c r="AE68" s="182">
        <f>IF(Z68&gt;Z69,-1,0)</f>
        <v>0</v>
      </c>
      <c r="AF68" s="182">
        <f>IF(Z68&gt;Z70,-1,0)</f>
        <v>-1</v>
      </c>
      <c r="AG68" s="329">
        <f>10000-(AJ68*1000+AM68*10+AK68)</f>
        <v>7036</v>
      </c>
      <c r="AH68" s="330">
        <f>RANK(AG68,AG67:AG70,1)</f>
        <v>3</v>
      </c>
      <c r="AI68" s="281" t="str">
        <f>H67</f>
        <v>Ungarn</v>
      </c>
      <c r="AJ68" s="281">
        <f t="shared" si="21"/>
        <v>3</v>
      </c>
      <c r="AK68" s="281">
        <f t="shared" si="21"/>
        <v>4</v>
      </c>
      <c r="AL68" s="281">
        <f t="shared" si="21"/>
        <v>8</v>
      </c>
      <c r="AM68" s="281">
        <f>AK68-AL68</f>
        <v>-4</v>
      </c>
      <c r="AN68" s="329">
        <f>IF(Z67&lt;&gt;Z68,AG67,IF(E67&gt;G67,AG67-2000,AG67))</f>
        <v>3995</v>
      </c>
      <c r="AO68" s="337"/>
      <c r="AP68" s="329">
        <f>IF(Z68&lt;&gt;Z69,AG69,IF(G72&gt;E72,AG69-2000,AG69))</f>
        <v>868</v>
      </c>
      <c r="AQ68" s="329">
        <f>IF(Z70&lt;&gt;Z68,AG70,IF(G70&gt;E70,AG70-2000,AG70))</f>
        <v>10079</v>
      </c>
      <c r="AR68" s="333">
        <f>AO71</f>
        <v>21108</v>
      </c>
      <c r="AS68" s="330">
        <f>RANK(AR68,AR67:AR70,1)</f>
        <v>3</v>
      </c>
      <c r="AT68" s="281" t="str">
        <f t="shared" si="22"/>
        <v>Ungarn</v>
      </c>
      <c r="AU68" s="281">
        <f t="shared" si="22"/>
        <v>3</v>
      </c>
      <c r="AV68" s="281">
        <f t="shared" si="22"/>
        <v>4</v>
      </c>
      <c r="AW68" s="281">
        <f t="shared" si="22"/>
        <v>8</v>
      </c>
      <c r="AX68" s="182"/>
      <c r="AY68" s="182"/>
      <c r="AZ68" s="182"/>
      <c r="BA68" s="119">
        <v>2</v>
      </c>
      <c r="BB68" s="117" t="str">
        <f>VLOOKUP(2,AS67:AT70,2,FALSE)</f>
        <v>Österreich</v>
      </c>
      <c r="BC68" s="118"/>
      <c r="BD68" s="120">
        <f>VLOOKUP(2,AS67:AW70,3,FALSE)</f>
        <v>6</v>
      </c>
      <c r="BE68" s="121">
        <f>VLOOKUP(2,AS67:AW70,4,FALSE)</f>
        <v>5</v>
      </c>
      <c r="BF68" s="199" t="s">
        <v>12</v>
      </c>
      <c r="BG68" s="121">
        <f>VLOOKUP(2,AS67:AW70,5,FALSE)</f>
        <v>5</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0</v>
      </c>
      <c r="F69" s="411" t="s">
        <v>12</v>
      </c>
      <c r="G69" s="408">
        <v>4</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4</v>
      </c>
      <c r="T69" s="182"/>
      <c r="U69" s="182">
        <f>G69</f>
        <v>4</v>
      </c>
      <c r="V69" s="182"/>
      <c r="W69" s="182">
        <f>E69</f>
        <v>0</v>
      </c>
      <c r="X69" s="182"/>
      <c r="Y69" s="182"/>
      <c r="Z69" s="182">
        <f>O73</f>
        <v>9</v>
      </c>
      <c r="AA69" s="182">
        <f>S73</f>
        <v>12</v>
      </c>
      <c r="AB69" s="182">
        <f>W73</f>
        <v>0</v>
      </c>
      <c r="AC69" s="182">
        <f>AA69-AB69</f>
        <v>12</v>
      </c>
      <c r="AD69" s="182">
        <f>IF(Z69&gt;Z67,-1,0)</f>
        <v>-1</v>
      </c>
      <c r="AE69" s="182">
        <f>IF(Z69&gt;Z68,-1,0)</f>
        <v>-1</v>
      </c>
      <c r="AF69" s="182">
        <f>IF(Z69&gt;Z70,-1,0)</f>
        <v>-1</v>
      </c>
      <c r="AG69" s="329">
        <f>10000-(AJ69*1000+AM69*10+AK69)</f>
        <v>868</v>
      </c>
      <c r="AH69" s="330">
        <f>RANK(AG69,AG67:AG70,1)</f>
        <v>1</v>
      </c>
      <c r="AI69" s="281" t="str">
        <f>C68</f>
        <v>Portugal</v>
      </c>
      <c r="AJ69" s="281">
        <f t="shared" si="21"/>
        <v>9</v>
      </c>
      <c r="AK69" s="281">
        <f t="shared" si="21"/>
        <v>12</v>
      </c>
      <c r="AL69" s="281">
        <f t="shared" si="21"/>
        <v>0</v>
      </c>
      <c r="AM69" s="281">
        <f>AK69-AL69</f>
        <v>12</v>
      </c>
      <c r="AN69" s="329">
        <f>IF(Z67&lt;&gt;Z69,AG67,IF(E69&gt;G69,AG67-2000,AG67))</f>
        <v>3995</v>
      </c>
      <c r="AO69" s="329">
        <f>IF(Z68&lt;&gt;Z69,AG68,IF(E72&gt;G72,AG68-2000,AG68))</f>
        <v>7036</v>
      </c>
      <c r="AP69" s="337"/>
      <c r="AQ69" s="329">
        <f>IF(Z70&lt;&gt;Z69,AG70,IF(G68&gt;E68,AG70-2000,AG70))</f>
        <v>10079</v>
      </c>
      <c r="AR69" s="333">
        <f>AP71</f>
        <v>2604</v>
      </c>
      <c r="AS69" s="330">
        <f>RANK(AR69,AR67:AR70,1)</f>
        <v>1</v>
      </c>
      <c r="AT69" s="281" t="str">
        <f t="shared" si="22"/>
        <v>Portugal</v>
      </c>
      <c r="AU69" s="281">
        <f t="shared" si="22"/>
        <v>9</v>
      </c>
      <c r="AV69" s="281">
        <f t="shared" si="22"/>
        <v>12</v>
      </c>
      <c r="AW69" s="281">
        <f t="shared" si="22"/>
        <v>0</v>
      </c>
      <c r="AX69" s="182"/>
      <c r="AY69" s="182"/>
      <c r="AZ69" s="182"/>
      <c r="BA69" s="162">
        <v>3</v>
      </c>
      <c r="BB69" s="175" t="str">
        <f>VLOOKUP(3,AS67:AT70,2,FALSE)</f>
        <v>Ungarn</v>
      </c>
      <c r="BC69" s="163"/>
      <c r="BD69" s="145">
        <f>VLOOKUP(3,AS67:AW70,3,FALSE)</f>
        <v>3</v>
      </c>
      <c r="BE69" s="145">
        <f>VLOOKUP(3,AS67:AW70,4,FALSE)</f>
        <v>4</v>
      </c>
      <c r="BF69" s="199" t="s">
        <v>12</v>
      </c>
      <c r="BG69" s="145">
        <f>VLOOKUP(3,AS67:AW70,5,FALSE)</f>
        <v>8</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3</v>
      </c>
      <c r="F70" s="411" t="s">
        <v>12</v>
      </c>
      <c r="G70" s="408">
        <v>1</v>
      </c>
      <c r="H70" s="123" t="str">
        <f>H68</f>
        <v>Island</v>
      </c>
      <c r="I70" s="124"/>
      <c r="J70" s="182"/>
      <c r="K70" s="182" t="s">
        <v>85</v>
      </c>
      <c r="L70" s="182">
        <f t="shared" si="20"/>
        <v>1</v>
      </c>
      <c r="M70" s="182"/>
      <c r="N70" s="182">
        <f>IF($E70="",0,IF($E70&gt;$G70,3,IF($E70=$G70,1,0)))</f>
        <v>3</v>
      </c>
      <c r="O70" s="182"/>
      <c r="P70" s="182">
        <f>IF($G70="",0,IF($E70&gt;$G70,0,IF($E70=$G70,1,3)))</f>
        <v>0</v>
      </c>
      <c r="Q70" s="182"/>
      <c r="R70" s="182">
        <f>E70</f>
        <v>3</v>
      </c>
      <c r="S70" s="182"/>
      <c r="T70" s="182">
        <f>G70</f>
        <v>1</v>
      </c>
      <c r="U70" s="182"/>
      <c r="V70" s="182">
        <f>G70</f>
        <v>1</v>
      </c>
      <c r="W70" s="182"/>
      <c r="X70" s="182">
        <f>E70</f>
        <v>3</v>
      </c>
      <c r="Y70" s="182"/>
      <c r="Z70" s="182">
        <f>P73</f>
        <v>0</v>
      </c>
      <c r="AA70" s="182">
        <f>T73</f>
        <v>1</v>
      </c>
      <c r="AB70" s="182">
        <f>X73</f>
        <v>9</v>
      </c>
      <c r="AC70" s="182">
        <f>AA70-AB70</f>
        <v>-8</v>
      </c>
      <c r="AD70" s="182">
        <f>IF(Z70&gt;Z67,-1,0)</f>
        <v>0</v>
      </c>
      <c r="AE70" s="182">
        <f>IF(Z70&gt;Z68,-1,0)</f>
        <v>0</v>
      </c>
      <c r="AF70" s="182">
        <f>IF(Z70&gt;Z69,-1,0)</f>
        <v>0</v>
      </c>
      <c r="AG70" s="329">
        <f>10000-(AJ70*1000+AM70*10+AK70)</f>
        <v>10079</v>
      </c>
      <c r="AH70" s="330">
        <f>RANK(AG70,AG67:AG70,1)</f>
        <v>4</v>
      </c>
      <c r="AI70" s="281" t="str">
        <f>H68</f>
        <v>Island</v>
      </c>
      <c r="AJ70" s="281">
        <f t="shared" si="21"/>
        <v>0</v>
      </c>
      <c r="AK70" s="281">
        <f t="shared" si="21"/>
        <v>1</v>
      </c>
      <c r="AL70" s="281">
        <f t="shared" si="21"/>
        <v>9</v>
      </c>
      <c r="AM70" s="281">
        <f>AK70-AL70</f>
        <v>-8</v>
      </c>
      <c r="AN70" s="329">
        <f>IF(Z67&lt;&gt;Z70,AG67,IF(E71&gt;G71,AG67-2000,AG67))</f>
        <v>3995</v>
      </c>
      <c r="AO70" s="329">
        <f>IF(Z68&lt;&gt;Z70,AG68,IF(E70&gt;G70,AG68-2000,AG68))</f>
        <v>7036</v>
      </c>
      <c r="AP70" s="329">
        <f>IF(Z69&lt;&gt;Z70,AG69,IF(E68&gt;G68,AG69-2000,AG69))</f>
        <v>868</v>
      </c>
      <c r="AQ70" s="337"/>
      <c r="AR70" s="333">
        <f>AQ71</f>
        <v>30237</v>
      </c>
      <c r="AS70" s="330">
        <f>RANK(AR70,AR67:AR70,1)</f>
        <v>4</v>
      </c>
      <c r="AT70" s="281" t="str">
        <f t="shared" si="22"/>
        <v>Island</v>
      </c>
      <c r="AU70" s="281">
        <f t="shared" si="22"/>
        <v>0</v>
      </c>
      <c r="AV70" s="281">
        <f t="shared" si="22"/>
        <v>1</v>
      </c>
      <c r="AW70" s="281">
        <f t="shared" si="22"/>
        <v>9</v>
      </c>
      <c r="AX70" s="182"/>
      <c r="AY70" s="182"/>
      <c r="AZ70" s="182"/>
      <c r="BA70" s="68">
        <v>4</v>
      </c>
      <c r="BB70" s="69" t="str">
        <f>VLOOKUP(4,AS67:AT70,2,FALSE)</f>
        <v>Island</v>
      </c>
      <c r="BC70" s="70"/>
      <c r="BD70" s="71">
        <f>VLOOKUP(4,AS67:AW70,3,FALSE)</f>
        <v>0</v>
      </c>
      <c r="BE70" s="71">
        <f>VLOOKUP(4,AS67:AW70,4,FALSE)</f>
        <v>1</v>
      </c>
      <c r="BF70" s="199" t="s">
        <v>12</v>
      </c>
      <c r="BG70" s="71">
        <f>VLOOKUP(4,AS67:AW70,5,FALSE)</f>
        <v>9</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1</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2</v>
      </c>
      <c r="F71" s="411" t="s">
        <v>12</v>
      </c>
      <c r="G71" s="40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11985</v>
      </c>
      <c r="AO71" s="335">
        <f>SUM(AO67:AO70)</f>
        <v>21108</v>
      </c>
      <c r="AP71" s="335">
        <f>SUM(AP67:AP70)</f>
        <v>2604</v>
      </c>
      <c r="AQ71" s="335">
        <f>SUM(AQ67:AQ70)</f>
        <v>30237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0</v>
      </c>
      <c r="F72" s="411" t="s">
        <v>12</v>
      </c>
      <c r="G72" s="408">
        <v>4</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4</v>
      </c>
      <c r="T72" s="182"/>
      <c r="U72" s="182"/>
      <c r="V72" s="182">
        <f>G72</f>
        <v>4</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3</v>
      </c>
      <c r="O73" s="182">
        <f t="shared" si="23"/>
        <v>9</v>
      </c>
      <c r="P73" s="182">
        <f t="shared" si="23"/>
        <v>0</v>
      </c>
      <c r="Q73" s="182">
        <f t="shared" si="23"/>
        <v>5</v>
      </c>
      <c r="R73" s="182">
        <f t="shared" si="23"/>
        <v>4</v>
      </c>
      <c r="S73" s="182">
        <f t="shared" si="23"/>
        <v>12</v>
      </c>
      <c r="T73" s="182">
        <f t="shared" si="23"/>
        <v>1</v>
      </c>
      <c r="U73" s="182">
        <f t="shared" si="23"/>
        <v>5</v>
      </c>
      <c r="V73" s="182">
        <f t="shared" si="23"/>
        <v>8</v>
      </c>
      <c r="W73" s="182">
        <f t="shared" si="23"/>
        <v>0</v>
      </c>
      <c r="X73" s="182">
        <f t="shared" si="23"/>
        <v>9</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6</v>
      </c>
      <c r="O74" s="182">
        <f t="shared" si="23"/>
        <v>18</v>
      </c>
      <c r="P74" s="182">
        <f t="shared" si="23"/>
        <v>0</v>
      </c>
      <c r="Q74" s="182">
        <f t="shared" si="23"/>
        <v>7</v>
      </c>
      <c r="R74" s="182">
        <f t="shared" si="23"/>
        <v>7</v>
      </c>
      <c r="S74" s="182">
        <f t="shared" si="23"/>
        <v>24</v>
      </c>
      <c r="T74" s="182">
        <f t="shared" si="23"/>
        <v>2</v>
      </c>
      <c r="U74" s="182">
        <f t="shared" si="23"/>
        <v>9</v>
      </c>
      <c r="V74" s="182">
        <f t="shared" si="23"/>
        <v>13</v>
      </c>
      <c r="W74" s="182">
        <f t="shared" si="23"/>
        <v>0</v>
      </c>
      <c r="X74" s="182">
        <f t="shared" si="23"/>
        <v>18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177</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4</v>
      </c>
      <c r="E78" s="160">
        <f>BE14</f>
        <v>3</v>
      </c>
      <c r="F78" s="199" t="s">
        <v>12</v>
      </c>
      <c r="G78" s="160">
        <f>BG14</f>
        <v>5</v>
      </c>
      <c r="H78" s="161">
        <f>D78*1000+(E78-G78)*10+E78</f>
        <v>3983</v>
      </c>
      <c r="I78" s="249" t="s">
        <v>254</v>
      </c>
      <c r="J78" s="164">
        <f t="shared" ref="J78:J83" si="24">IF(H78="","",RANK(H78,H$78:H$83,0)+ROW(A1)%%)</f>
        <v>1.0001</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1.0001</v>
      </c>
      <c r="BB78" s="159" t="str">
        <f>IF($BA78="","",INDEX(C$78:C$83,MATCH($BA78,$J$78:$J$83,0)))</f>
        <v>Albanien</v>
      </c>
      <c r="BC78" s="201"/>
      <c r="BD78" s="202">
        <f>IF($BA78="","",INDEX(D$78:D$83,MATCH($BA78,$J$78:$J$83,0)))</f>
        <v>4</v>
      </c>
      <c r="BE78" s="150">
        <f>IF($BA78="","",INDEX(E$78:E$83,MATCH($BA78,$J$78:$J$83,0)))</f>
        <v>3</v>
      </c>
      <c r="BF78" s="199" t="s">
        <v>12</v>
      </c>
      <c r="BG78" s="202">
        <f t="shared" ref="BG78:BG83" si="26">IF($BA78="","",INDEX(G$78:G$83,MATCH($BA78,$J$78:$J$83,0)))</f>
        <v>5</v>
      </c>
      <c r="BH78" s="150" t="str">
        <f>IF($BA78="","",INDEX(I$78:I$83,MATCH($BA78,$J$78:$J$83,0)))</f>
        <v>A</v>
      </c>
      <c r="BI78" s="231">
        <f>IF(BH78="A",0,IF(BH78="B",1,IF(BH78="C",2,IF(BH78="D",4,IF(BH78="E",8,IF(BH78="F",16,777777777))))))</f>
        <v>0</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Wales</v>
      </c>
      <c r="D79" s="160">
        <f>BD25</f>
        <v>3</v>
      </c>
      <c r="E79" s="160">
        <f>BE25</f>
        <v>3</v>
      </c>
      <c r="F79" s="199" t="s">
        <v>12</v>
      </c>
      <c r="G79" s="160">
        <f>BG25</f>
        <v>6</v>
      </c>
      <c r="H79" s="161">
        <f t="shared" ref="H79:H83" si="27">D79*1000+(E79-G79)*10+E79</f>
        <v>2973</v>
      </c>
      <c r="I79" s="250" t="s">
        <v>255</v>
      </c>
      <c r="J79" s="164">
        <f t="shared" si="24"/>
        <v>4.0002000000000004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2.0004</v>
      </c>
      <c r="BB79" s="159" t="str">
        <f t="shared" ref="BB79:BB83" si="28">IF($BA79="","",INDEX(C$78:C$83,MATCH($BA79,$J$78:$J$83,0)))</f>
        <v>Spanien</v>
      </c>
      <c r="BC79" s="201"/>
      <c r="BD79" s="202">
        <f t="shared" ref="BD79:BD83" si="29">IF($BA79="","",INDEX(D$78:D$83,MATCH($BA79,$J$78:$J$83,0)))</f>
        <v>3</v>
      </c>
      <c r="BE79" s="150">
        <f>IF($BA79="","",INDEX(E$78:E$83,MATCH($BA79,$J$78:$J$83,0)))</f>
        <v>6</v>
      </c>
      <c r="BF79" s="199" t="s">
        <v>12</v>
      </c>
      <c r="BG79" s="202">
        <f t="shared" si="26"/>
        <v>7</v>
      </c>
      <c r="BH79" s="150" t="str">
        <f t="shared" ref="BH79:BH83" si="30">IF($BA79="","",INDEX(I$78:I$83,MATCH($BA79,$J$78:$J$83,0)))</f>
        <v>D</v>
      </c>
      <c r="BI79" s="231">
        <f t="shared" ref="BI79:BI81" si="31">IF(BH79="A",0,IF(BH79="B",1,IF(BH79="C",2,IF(BH79="D",4,IF(BH79="E",8,IF(BH79="F",16,777777777))))))</f>
        <v>4</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1</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80</v>
      </c>
      <c r="CF79" s="80"/>
      <c r="CG79" s="80"/>
      <c r="CH79" s="80"/>
      <c r="CI79" s="80"/>
      <c r="CJ79" s="361">
        <f>SUM(CJ54:CJ71)</f>
        <v>60</v>
      </c>
      <c r="CK79" s="80"/>
      <c r="CL79" s="80"/>
      <c r="CM79" s="80"/>
      <c r="CN79" s="80"/>
      <c r="CO79" s="361">
        <f>SUM(CO59:CO60)</f>
        <v>40</v>
      </c>
      <c r="CP79" s="80"/>
      <c r="CQ79" s="80"/>
      <c r="CR79" s="80"/>
      <c r="CS79" s="361">
        <f>CS54</f>
        <v>50</v>
      </c>
      <c r="CT79" s="80"/>
      <c r="CU79" s="80"/>
      <c r="CV79" s="80"/>
      <c r="CW79" s="80"/>
    </row>
    <row r="80" spans="1:101" ht="18.75" customHeight="1" thickBot="1" x14ac:dyDescent="0.3">
      <c r="A80" s="182"/>
      <c r="B80" s="182"/>
      <c r="C80" s="246" t="str">
        <f>BB36</f>
        <v>Polen</v>
      </c>
      <c r="D80" s="160">
        <f>BD36</f>
        <v>3</v>
      </c>
      <c r="E80" s="160">
        <f>BE36</f>
        <v>4</v>
      </c>
      <c r="F80" s="199" t="s">
        <v>12</v>
      </c>
      <c r="G80" s="160">
        <f>BG36</f>
        <v>5</v>
      </c>
      <c r="H80" s="161">
        <f t="shared" si="27"/>
        <v>2994</v>
      </c>
      <c r="I80" s="250" t="s">
        <v>256</v>
      </c>
      <c r="J80" s="164">
        <f t="shared" si="24"/>
        <v>3.0003000000000002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3.0003000000000002</v>
      </c>
      <c r="BB80" s="159" t="str">
        <f t="shared" si="28"/>
        <v>Polen</v>
      </c>
      <c r="BC80" s="201"/>
      <c r="BD80" s="202">
        <f t="shared" si="29"/>
        <v>3</v>
      </c>
      <c r="BE80" s="150">
        <f>IF($BA80="","",INDEX(E$78:E$83,MATCH($BA80,$J$78:$J$83,0)))</f>
        <v>4</v>
      </c>
      <c r="BF80" s="199" t="s">
        <v>12</v>
      </c>
      <c r="BG80" s="202">
        <f t="shared" si="26"/>
        <v>5</v>
      </c>
      <c r="BH80" s="150" t="str">
        <f t="shared" si="30"/>
        <v>C</v>
      </c>
      <c r="BI80" s="231">
        <f t="shared" si="31"/>
        <v>2</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Spanien</v>
      </c>
      <c r="D81" s="160">
        <f>BD47</f>
        <v>3</v>
      </c>
      <c r="E81" s="160">
        <f>BE47</f>
        <v>6</v>
      </c>
      <c r="F81" s="199" t="s">
        <v>12</v>
      </c>
      <c r="G81" s="160">
        <f>BG47</f>
        <v>7</v>
      </c>
      <c r="H81" s="161">
        <f t="shared" si="27"/>
        <v>2996</v>
      </c>
      <c r="I81" s="250" t="s">
        <v>257</v>
      </c>
      <c r="J81" s="164">
        <f t="shared" si="24"/>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4.0002000000000004</v>
      </c>
      <c r="BB81" s="159" t="str">
        <f t="shared" si="28"/>
        <v>Wales</v>
      </c>
      <c r="BC81" s="201"/>
      <c r="BD81" s="202">
        <f t="shared" si="29"/>
        <v>3</v>
      </c>
      <c r="BE81" s="150">
        <f>IF($BA81="","",INDEX(E$78:E$83,MATCH($BA81,$J$78:$J$83,0)))</f>
        <v>3</v>
      </c>
      <c r="BF81" s="199" t="s">
        <v>12</v>
      </c>
      <c r="BG81" s="202">
        <f t="shared" si="26"/>
        <v>6</v>
      </c>
      <c r="BH81" s="150" t="str">
        <f t="shared" si="30"/>
        <v>B</v>
      </c>
      <c r="BI81" s="231">
        <f t="shared" si="31"/>
        <v>1</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1</v>
      </c>
      <c r="E82" s="160">
        <f>BE58</f>
        <v>3</v>
      </c>
      <c r="F82" s="199" t="s">
        <v>12</v>
      </c>
      <c r="G82" s="160">
        <f>BG58</f>
        <v>6</v>
      </c>
      <c r="H82" s="161">
        <f t="shared" si="27"/>
        <v>973</v>
      </c>
      <c r="I82" s="250" t="s">
        <v>258</v>
      </c>
      <c r="J82" s="164">
        <f t="shared" si="24"/>
        <v>6.0004999999999997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Ungarn</v>
      </c>
      <c r="BC82" s="163"/>
      <c r="BD82" s="145">
        <f t="shared" si="29"/>
        <v>3</v>
      </c>
      <c r="BE82" s="145">
        <f>IF($BA82="","",INDEX(E$78:E$83,MATCH($BA82,$J$78:$J$83,0)))</f>
        <v>4</v>
      </c>
      <c r="BF82" s="199" t="s">
        <v>12</v>
      </c>
      <c r="BG82" s="145">
        <f t="shared" si="26"/>
        <v>8</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4</v>
      </c>
      <c r="F83" s="199" t="s">
        <v>12</v>
      </c>
      <c r="G83" s="160">
        <f>BG69</f>
        <v>8</v>
      </c>
      <c r="H83" s="161">
        <f t="shared" si="27"/>
        <v>2964</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6.0004999999999997</v>
      </c>
      <c r="BB83" s="175" t="str">
        <f t="shared" si="28"/>
        <v>Irland</v>
      </c>
      <c r="BC83" s="163"/>
      <c r="BD83" s="145">
        <f t="shared" si="29"/>
        <v>1</v>
      </c>
      <c r="BE83" s="145">
        <f>IF($BA83="","",INDEX(E$78:E$83,MATCH($BA83,$J$78:$J$83,0)))</f>
        <v>3</v>
      </c>
      <c r="BF83" s="199" t="s">
        <v>12</v>
      </c>
      <c r="BG83" s="145">
        <f t="shared" si="26"/>
        <v>6</v>
      </c>
      <c r="BH83" s="145" t="str">
        <f t="shared" si="30"/>
        <v>E</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1</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7</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Polen</v>
      </c>
      <c r="D86" s="458" t="str">
        <f>$C$81</f>
        <v>Spanien</v>
      </c>
      <c r="E86" s="459"/>
      <c r="F86" s="479" t="str">
        <f>$C$78</f>
        <v>Albanien</v>
      </c>
      <c r="G86" s="459"/>
      <c r="H86" s="245" t="str">
        <f>$C$79</f>
        <v>Wales</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177</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Polen</v>
      </c>
      <c r="D87" s="471" t="str">
        <f>$C$78</f>
        <v>Albanien</v>
      </c>
      <c r="E87" s="461"/>
      <c r="F87" s="470" t="str">
        <f>$C$79</f>
        <v>Wales</v>
      </c>
      <c r="G87" s="461"/>
      <c r="H87" s="246" t="str">
        <f>$C$82</f>
        <v>Irland</v>
      </c>
      <c r="I87" s="182"/>
      <c r="J87" s="85"/>
      <c r="K87" s="256" t="str">
        <f>BB12</f>
        <v>Schweiz</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Polen</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Polen</v>
      </c>
      <c r="D88" s="471" t="str">
        <f>$C$78</f>
        <v>Albanien</v>
      </c>
      <c r="E88" s="461"/>
      <c r="F88" s="470" t="str">
        <f>$C$79</f>
        <v>Wales</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Spanien</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Spanien</v>
      </c>
      <c r="D89" s="471" t="str">
        <f>$C$78</f>
        <v>Albanien</v>
      </c>
      <c r="E89" s="461"/>
      <c r="F89" s="470" t="str">
        <f>$C$79</f>
        <v>Wales</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Albanien</v>
      </c>
      <c r="BC89" s="201"/>
      <c r="BD89" s="150" t="str">
        <f t="shared" si="32"/>
        <v>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350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Spanien</v>
      </c>
      <c r="D90" s="471" t="str">
        <f>$C$78</f>
        <v>Albanien</v>
      </c>
      <c r="E90" s="461"/>
      <c r="F90" s="470" t="str">
        <f>$C$79</f>
        <v>Wales</v>
      </c>
      <c r="G90" s="461"/>
      <c r="H90" s="247" t="str">
        <f>$C$83</f>
        <v>Ungarn</v>
      </c>
      <c r="I90" s="182"/>
      <c r="J90" s="85"/>
      <c r="K90" s="257" t="str">
        <f>BB45</f>
        <v>Kroatien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Wales</v>
      </c>
      <c r="BC90" s="201"/>
      <c r="BD90" s="150" t="str">
        <f>VLOOKUP(BB90,$BB$78:$BH$81,7,FALSE)</f>
        <v>B</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Albanien</v>
      </c>
      <c r="E91" s="461"/>
      <c r="F91" s="470" t="str">
        <f>$C$79</f>
        <v>Wales</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Polen</v>
      </c>
      <c r="D92" s="458" t="str">
        <f>$C$81</f>
        <v>Spanien</v>
      </c>
      <c r="E92" s="459"/>
      <c r="F92" s="471" t="str">
        <f>$C$78</f>
        <v>Albanien</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527</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Polen</v>
      </c>
      <c r="D93" s="458" t="str">
        <f>$C$81</f>
        <v>Spanien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Polen</v>
      </c>
      <c r="D94" s="471" t="str">
        <f>$C$78</f>
        <v>Albanien</v>
      </c>
      <c r="E94" s="461"/>
      <c r="F94" s="460" t="str">
        <f>$C$83</f>
        <v>Ungarn</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Spanien</v>
      </c>
      <c r="D95" s="471" t="str">
        <f>$C$78</f>
        <v>Albanien</v>
      </c>
      <c r="E95" s="461"/>
      <c r="F95" s="460" t="str">
        <f>$C$83</f>
        <v>Ungarn</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Polen</v>
      </c>
      <c r="D96" s="458" t="str">
        <f>$C$81</f>
        <v>Spanien</v>
      </c>
      <c r="E96" s="459"/>
      <c r="F96" s="470" t="str">
        <f>$C$79</f>
        <v>Wales</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Polen</v>
      </c>
      <c r="D97" s="458" t="str">
        <f>$C$81</f>
        <v>Spanien</v>
      </c>
      <c r="E97" s="459"/>
      <c r="F97" s="470" t="str">
        <f>$C$79</f>
        <v>Wales</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Polen</v>
      </c>
      <c r="E98" s="461"/>
      <c r="F98" s="470" t="str">
        <f>$C$79</f>
        <v>Wales</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Spanien</v>
      </c>
      <c r="E99" s="459"/>
      <c r="F99" s="470" t="str">
        <f>$C$79</f>
        <v>Wales</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Polen</v>
      </c>
      <c r="D100" s="458" t="str">
        <f>$C$81</f>
        <v>Spanien</v>
      </c>
      <c r="E100" s="459"/>
      <c r="F100" s="460" t="str">
        <f>$C$83</f>
        <v>Ungarn</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391</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502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7</v>
      </c>
      <c r="AB12" s="182">
        <f>U18</f>
        <v>1</v>
      </c>
      <c r="AC12" s="182">
        <f>AA12-AB12</f>
        <v>6</v>
      </c>
      <c r="AD12" s="182">
        <f>IF(Z12&gt;Z13,-1,0)</f>
        <v>-1</v>
      </c>
      <c r="AE12" s="182">
        <f>IF(Z12&gt;Z14,-1,0)</f>
        <v>-1</v>
      </c>
      <c r="AF12" s="182">
        <f>IF(Z12&gt;Z15,-1,0)</f>
        <v>-1</v>
      </c>
      <c r="AG12" s="329">
        <f>10000-(AJ12*1000+AM12*10+AK12)</f>
        <v>933</v>
      </c>
      <c r="AH12" s="330">
        <f>RANK(AG12,AG12:AG15,1)</f>
        <v>1</v>
      </c>
      <c r="AI12" s="281" t="str">
        <f>C12</f>
        <v>Frankreich</v>
      </c>
      <c r="AJ12" s="281">
        <f t="shared" ref="AJ12:AL15" si="1">Z12</f>
        <v>9</v>
      </c>
      <c r="AK12" s="281">
        <f t="shared" si="1"/>
        <v>7</v>
      </c>
      <c r="AL12" s="281">
        <f t="shared" si="1"/>
        <v>1</v>
      </c>
      <c r="AM12" s="281">
        <f>AK12-AL12</f>
        <v>6</v>
      </c>
      <c r="AN12" s="337"/>
      <c r="AO12" s="329">
        <f>IF(Z13&lt;&gt;Z12,AG13,IF(G12&gt;E12,AG13-2000,AG13))</f>
        <v>8018</v>
      </c>
      <c r="AP12" s="329">
        <f>IF(Z14&lt;&gt;Z12,AG14,IF(G14&gt;E14,AG14-2000,AG14))</f>
        <v>9039</v>
      </c>
      <c r="AQ12" s="329">
        <f>IF(Z15&lt;&gt;Z12,AG15,IF(G16&gt;E16,AG15-2000,AG15))</f>
        <v>5997</v>
      </c>
      <c r="AR12" s="332">
        <f>AN16</f>
        <v>2799</v>
      </c>
      <c r="AS12" s="330">
        <f>RANK(AR12,AR12:AR15,1)</f>
        <v>1</v>
      </c>
      <c r="AT12" s="281" t="str">
        <f t="shared" ref="AT12:AW15" si="2">AI12</f>
        <v>Frankreich</v>
      </c>
      <c r="AU12" s="281">
        <f t="shared" si="2"/>
        <v>9</v>
      </c>
      <c r="AV12" s="281">
        <f t="shared" si="2"/>
        <v>7</v>
      </c>
      <c r="AW12" s="281">
        <f t="shared" si="2"/>
        <v>1</v>
      </c>
      <c r="AX12" s="182"/>
      <c r="AY12" s="182"/>
      <c r="AZ12" s="182"/>
      <c r="BA12" s="3">
        <v>1</v>
      </c>
      <c r="BB12" s="6" t="str">
        <f>VLOOKUP(1,AS12:AT15,2,FALSE)</f>
        <v>Frankreich</v>
      </c>
      <c r="BC12" s="2"/>
      <c r="BD12" s="5">
        <f>VLOOKUP(1,AS12:AW15,3,FALSE)</f>
        <v>9</v>
      </c>
      <c r="BE12" s="4">
        <f>VLOOKUP(1,AS12:AW15,4,FALSE)</f>
        <v>7</v>
      </c>
      <c r="BF12" s="199" t="s">
        <v>12</v>
      </c>
      <c r="BG12" s="4">
        <f>VLOOKUP(1,AS12:AW15,5,FALSE)</f>
        <v>1</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398">
        <v>0</v>
      </c>
      <c r="BW12" s="399"/>
      <c r="BX12" s="39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0</v>
      </c>
      <c r="F13" s="401" t="s">
        <v>12</v>
      </c>
      <c r="G13" s="398">
        <v>1</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0</v>
      </c>
      <c r="T13" s="182">
        <f>G13</f>
        <v>1</v>
      </c>
      <c r="U13" s="182"/>
      <c r="V13" s="182"/>
      <c r="W13" s="182">
        <f>G13</f>
        <v>1</v>
      </c>
      <c r="X13" s="182">
        <f>E13</f>
        <v>0</v>
      </c>
      <c r="Y13" s="182"/>
      <c r="Z13" s="182">
        <f>N18</f>
        <v>2</v>
      </c>
      <c r="AA13" s="182">
        <f>R18</f>
        <v>2</v>
      </c>
      <c r="AB13" s="182">
        <f>V18</f>
        <v>4</v>
      </c>
      <c r="AC13" s="182">
        <f>AA13-AB13</f>
        <v>-2</v>
      </c>
      <c r="AD13" s="182">
        <f>IF(Z13&gt;Z12,-1,0)</f>
        <v>0</v>
      </c>
      <c r="AE13" s="182">
        <f>IF(Z13&gt;Z14,-1,0)</f>
        <v>-1</v>
      </c>
      <c r="AF13" s="182">
        <f>IF(Z13&gt;Z15,-1,0)</f>
        <v>0</v>
      </c>
      <c r="AG13" s="329">
        <f>10000-(AJ13*1000+AM13*10+AK13)</f>
        <v>8018</v>
      </c>
      <c r="AH13" s="330">
        <f>RANK(AG13,AG12:AG15,1)</f>
        <v>3</v>
      </c>
      <c r="AI13" s="281" t="str">
        <f>H12</f>
        <v>Rumänien</v>
      </c>
      <c r="AJ13" s="281">
        <f t="shared" si="1"/>
        <v>2</v>
      </c>
      <c r="AK13" s="281">
        <f t="shared" si="1"/>
        <v>2</v>
      </c>
      <c r="AL13" s="281">
        <f t="shared" si="1"/>
        <v>4</v>
      </c>
      <c r="AM13" s="281">
        <f>AK13-AL13</f>
        <v>-2</v>
      </c>
      <c r="AN13" s="329">
        <f>IF(Z12&lt;&gt;Z13,AG12,IF(E12&gt;G12,AG12-2000,AG12))</f>
        <v>933</v>
      </c>
      <c r="AO13" s="337"/>
      <c r="AP13" s="329">
        <f>IF(Z13&lt;&gt;Z14,AG14,IF(G17&gt;E17,AG14-2000,AG14))</f>
        <v>9039</v>
      </c>
      <c r="AQ13" s="329">
        <f>IF(Z15&lt;&gt;Z13,AG15,IF(G15&gt;E15,AG15-2000,AG15))</f>
        <v>5997</v>
      </c>
      <c r="AR13" s="333">
        <f>AO16</f>
        <v>24054</v>
      </c>
      <c r="AS13" s="330">
        <f>RANK(AR13,AR12:AR15,1)</f>
        <v>3</v>
      </c>
      <c r="AT13" s="281" t="str">
        <f t="shared" si="2"/>
        <v>Rumänien</v>
      </c>
      <c r="AU13" s="281">
        <f t="shared" si="2"/>
        <v>2</v>
      </c>
      <c r="AV13" s="281">
        <f t="shared" si="2"/>
        <v>2</v>
      </c>
      <c r="AW13" s="281">
        <f t="shared" si="2"/>
        <v>4</v>
      </c>
      <c r="AX13" s="182"/>
      <c r="AY13" s="182"/>
      <c r="AZ13" s="182"/>
      <c r="BA13" s="3">
        <v>2</v>
      </c>
      <c r="BB13" s="6" t="str">
        <f>VLOOKUP(2,AS12:AT15,2,FALSE)</f>
        <v>Schweiz</v>
      </c>
      <c r="BC13" s="2"/>
      <c r="BD13" s="5">
        <f>VLOOKUP(2,AS12:AW15,3,FALSE)</f>
        <v>4</v>
      </c>
      <c r="BE13" s="4">
        <f>VLOOKUP(2,AS12:AW15,4,FALSE)</f>
        <v>3</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3</v>
      </c>
      <c r="BN13" s="61">
        <f>IF(E13=Spielplan!E13,Punktemodus!$B$7,0)</f>
        <v>1</v>
      </c>
      <c r="BO13" s="61">
        <f>IF(G13=Spielplan!G13,Punktemodus!$B$7,0)</f>
        <v>1</v>
      </c>
      <c r="BP13" s="81">
        <f>IF(Spielplan!E13="",0,SUM(BJ13:BO13))</f>
        <v>15</v>
      </c>
      <c r="BQ13" s="182"/>
      <c r="BR13" s="213"/>
      <c r="BS13" s="147" t="s">
        <v>240</v>
      </c>
      <c r="BT13" s="158" t="str">
        <f>BB35</f>
        <v>Polen</v>
      </c>
      <c r="BU13" s="163"/>
      <c r="BV13" s="398">
        <v>2</v>
      </c>
      <c r="BW13" s="399"/>
      <c r="BX13" s="39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3</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0</v>
      </c>
      <c r="T14" s="182"/>
      <c r="U14" s="182">
        <f>G14</f>
        <v>0</v>
      </c>
      <c r="V14" s="182"/>
      <c r="W14" s="182">
        <f>E14</f>
        <v>3</v>
      </c>
      <c r="X14" s="182"/>
      <c r="Y14" s="182"/>
      <c r="Z14" s="182">
        <f>O18</f>
        <v>1</v>
      </c>
      <c r="AA14" s="182">
        <f>S18</f>
        <v>1</v>
      </c>
      <c r="AB14" s="182">
        <f>W18</f>
        <v>5</v>
      </c>
      <c r="AC14" s="182">
        <f>AA14-AB14</f>
        <v>-4</v>
      </c>
      <c r="AD14" s="182">
        <f>IF(Z14&gt;Z12,-1,0)</f>
        <v>0</v>
      </c>
      <c r="AE14" s="182">
        <f>IF(Z14&gt;Z13,-1,0)</f>
        <v>0</v>
      </c>
      <c r="AF14" s="182">
        <f>IF(Z14&gt;Z15,-1,0)</f>
        <v>0</v>
      </c>
      <c r="AG14" s="329">
        <f>10000-(AJ14*1000+AM14*10+AK14)</f>
        <v>9039</v>
      </c>
      <c r="AH14" s="330">
        <f>RANK(AG14,AG12:AG15,1)</f>
        <v>4</v>
      </c>
      <c r="AI14" s="281" t="str">
        <f>C13</f>
        <v>Albanien</v>
      </c>
      <c r="AJ14" s="281">
        <f t="shared" si="1"/>
        <v>1</v>
      </c>
      <c r="AK14" s="281">
        <f t="shared" si="1"/>
        <v>1</v>
      </c>
      <c r="AL14" s="281">
        <f t="shared" si="1"/>
        <v>5</v>
      </c>
      <c r="AM14" s="281">
        <f>AK14-AL14</f>
        <v>-4</v>
      </c>
      <c r="AN14" s="329">
        <f>IF(Z12&lt;&gt;Z14,AG12,IF(E14&gt;G14,AG12-2000,AG12))</f>
        <v>933</v>
      </c>
      <c r="AO14" s="329">
        <f>IF(Z13&lt;&gt;Z14,AG13,IF(E17&gt;G17,AG13-2000,AG13))</f>
        <v>8018</v>
      </c>
      <c r="AP14" s="337"/>
      <c r="AQ14" s="329">
        <f>IF(Z15&lt;&gt;Z14,AG15,IF(G13&gt;E13,AG15-2000,AG15))</f>
        <v>5997</v>
      </c>
      <c r="AR14" s="333">
        <f>AP16</f>
        <v>27117</v>
      </c>
      <c r="AS14" s="330">
        <f>RANK(AR14,AR12:AR15,1)</f>
        <v>4</v>
      </c>
      <c r="AT14" s="281" t="str">
        <f t="shared" si="2"/>
        <v>Albanien</v>
      </c>
      <c r="AU14" s="281">
        <f t="shared" si="2"/>
        <v>1</v>
      </c>
      <c r="AV14" s="281">
        <f t="shared" si="2"/>
        <v>1</v>
      </c>
      <c r="AW14" s="281">
        <f t="shared" si="2"/>
        <v>5</v>
      </c>
      <c r="AX14" s="182"/>
      <c r="AY14" s="182"/>
      <c r="AZ14" s="182"/>
      <c r="BA14" s="162">
        <v>3</v>
      </c>
      <c r="BB14" s="175" t="str">
        <f>VLOOKUP(3,AS12:AT15,2,FALSE)</f>
        <v>Rumänien</v>
      </c>
      <c r="BC14" s="163"/>
      <c r="BD14" s="145">
        <f>VLOOKUP(3,AS12:AW15,3,FALSE)</f>
        <v>2</v>
      </c>
      <c r="BE14" s="145">
        <f>VLOOKUP(3,AS12:AW15,4,FALSE)</f>
        <v>2</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399"/>
      <c r="BW14" s="399"/>
      <c r="BX14" s="399"/>
      <c r="BY14" s="182"/>
      <c r="BZ14" s="144">
        <v>49</v>
      </c>
      <c r="CA14" s="158" t="str">
        <f>IF(BX12="",IF(BV12&gt;BV13,BT12,BT13),IF(BX12&gt;BX13,BT12,BT13))</f>
        <v>Polen</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3</v>
      </c>
      <c r="AB15" s="182">
        <f>X18</f>
        <v>3</v>
      </c>
      <c r="AC15" s="182">
        <f>AA15-AB15</f>
        <v>0</v>
      </c>
      <c r="AD15" s="182">
        <f>IF(Z15&gt;Z12,-1,0)</f>
        <v>0</v>
      </c>
      <c r="AE15" s="182">
        <f>IF(Z15&gt;Z13,-1,0)</f>
        <v>-1</v>
      </c>
      <c r="AF15" s="182">
        <f>IF(Z15&gt;Z14,-1,0)</f>
        <v>-1</v>
      </c>
      <c r="AG15" s="329">
        <f>10000-(AJ15*1000+AM15*10+AK15)</f>
        <v>5997</v>
      </c>
      <c r="AH15" s="330">
        <f>RANK(AG15,AG12:AG15,1)</f>
        <v>2</v>
      </c>
      <c r="AI15" s="281" t="str">
        <f>H13</f>
        <v>Schweiz</v>
      </c>
      <c r="AJ15" s="281">
        <f t="shared" si="1"/>
        <v>4</v>
      </c>
      <c r="AK15" s="281">
        <f t="shared" si="1"/>
        <v>3</v>
      </c>
      <c r="AL15" s="281">
        <f t="shared" si="1"/>
        <v>3</v>
      </c>
      <c r="AM15" s="281">
        <f>AK15-AL15</f>
        <v>0</v>
      </c>
      <c r="AN15" s="329">
        <f>IF(Z12&lt;&gt;Z15,AG12,IF(E16&gt;G16,AG12-2000,AG12))</f>
        <v>933</v>
      </c>
      <c r="AO15" s="329">
        <f>IF(Z13&lt;&gt;Z15,AG13,IF(E15&gt;G15,AG13-2000,AG13))</f>
        <v>8018</v>
      </c>
      <c r="AP15" s="329">
        <f>IF(Z14&lt;&gt;Z15,AG14,IF(E13&gt;G13,AG14-2000,AG14))</f>
        <v>9039</v>
      </c>
      <c r="AQ15" s="337"/>
      <c r="AR15" s="333">
        <f>AQ16</f>
        <v>17991</v>
      </c>
      <c r="AS15" s="330">
        <f>RANK(AR15,AR12:AR15,1)</f>
        <v>2</v>
      </c>
      <c r="AT15" s="281" t="str">
        <f t="shared" si="2"/>
        <v>Schweiz</v>
      </c>
      <c r="AU15" s="281">
        <f t="shared" si="2"/>
        <v>4</v>
      </c>
      <c r="AV15" s="281">
        <f t="shared" si="2"/>
        <v>3</v>
      </c>
      <c r="AW15" s="281">
        <f t="shared" si="2"/>
        <v>3</v>
      </c>
      <c r="AX15" s="182"/>
      <c r="AY15" s="182"/>
      <c r="AZ15" s="182"/>
      <c r="BA15" s="68">
        <v>4</v>
      </c>
      <c r="BB15" s="69" t="str">
        <f>VLOOKUP(4,AS12:AT15,2,FALSE)</f>
        <v>Albanien</v>
      </c>
      <c r="BC15" s="70"/>
      <c r="BD15" s="71">
        <f>VLOOKUP(4,AS12:AW15,3,FALSE)</f>
        <v>1</v>
      </c>
      <c r="BE15" s="71">
        <f>VLOOKUP(4,AS12:AW15,4,FALSE)</f>
        <v>1</v>
      </c>
      <c r="BF15" s="199" t="s">
        <v>12</v>
      </c>
      <c r="BG15" s="71">
        <f>VLOOKUP(4,AS12:AW15,5,FALSE)</f>
        <v>5</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399"/>
      <c r="BW15" s="399"/>
      <c r="BX15" s="399"/>
      <c r="BY15" s="182"/>
      <c r="BZ15" s="144">
        <v>50</v>
      </c>
      <c r="CA15" s="158" t="str">
        <f>IF(BX16="",IF(BV16&gt;BV17,BT16,BT17),IF(BX16&gt;BX17,BT16,BT17))</f>
        <v>Spanien</v>
      </c>
      <c r="CB15" s="163"/>
      <c r="CC15" s="39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1</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1</v>
      </c>
      <c r="U16" s="182">
        <f>G16</f>
        <v>1</v>
      </c>
      <c r="V16" s="182"/>
      <c r="W16" s="182"/>
      <c r="X16" s="182">
        <f>E16</f>
        <v>2</v>
      </c>
      <c r="Y16" s="182"/>
      <c r="Z16" s="182"/>
      <c r="AA16" s="182"/>
      <c r="AB16" s="182"/>
      <c r="AC16" s="182"/>
      <c r="AD16" s="182"/>
      <c r="AE16" s="182"/>
      <c r="AF16" s="182"/>
      <c r="AG16" s="281"/>
      <c r="AH16" s="281"/>
      <c r="AI16" s="281"/>
      <c r="AJ16" s="281"/>
      <c r="AK16" s="281"/>
      <c r="AL16" s="281"/>
      <c r="AM16" s="281"/>
      <c r="AN16" s="334">
        <f>SUM(AN12:AN15)</f>
        <v>2799</v>
      </c>
      <c r="AO16" s="335">
        <f>SUM(AO12:AO15)</f>
        <v>24054</v>
      </c>
      <c r="AP16" s="335">
        <f>SUM(AP12:AP15)</f>
        <v>27117</v>
      </c>
      <c r="AQ16" s="335">
        <f>SUM(AQ12:AQ15)</f>
        <v>17991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398">
        <v>3</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1</v>
      </c>
      <c r="F17" s="401" t="s">
        <v>12</v>
      </c>
      <c r="G17" s="398">
        <v>1</v>
      </c>
      <c r="H17" s="38" t="str">
        <f>C13</f>
        <v>Albanien</v>
      </c>
      <c r="I17" s="39"/>
      <c r="J17" s="182"/>
      <c r="K17" s="182" t="s">
        <v>54</v>
      </c>
      <c r="L17" s="182">
        <f t="shared" si="0"/>
        <v>0</v>
      </c>
      <c r="M17" s="182"/>
      <c r="N17" s="182">
        <f>IF($E17="",0,IF($E17&gt;$G17,3,IF($E17=$G17,1,0)))</f>
        <v>1</v>
      </c>
      <c r="O17" s="182">
        <f>IF($G17="",0,IF($E17&gt;$G17,0,IF($E17=$G17,1,3)))</f>
        <v>1</v>
      </c>
      <c r="P17" s="182"/>
      <c r="Q17" s="182"/>
      <c r="R17" s="182">
        <f>E17</f>
        <v>1</v>
      </c>
      <c r="S17" s="182">
        <f>G17</f>
        <v>1</v>
      </c>
      <c r="T17" s="182"/>
      <c r="U17" s="182"/>
      <c r="V17" s="182">
        <f>G17</f>
        <v>1</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3F</v>
      </c>
      <c r="BT17" s="158" t="str">
        <f>BB90</f>
        <v>Ungarn</v>
      </c>
      <c r="BU17" s="163"/>
      <c r="BV17" s="398">
        <v>0</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2</v>
      </c>
      <c r="O18" s="182">
        <f t="shared" si="3"/>
        <v>1</v>
      </c>
      <c r="P18" s="182">
        <f t="shared" si="3"/>
        <v>4</v>
      </c>
      <c r="Q18" s="182">
        <f t="shared" si="3"/>
        <v>7</v>
      </c>
      <c r="R18" s="182">
        <f t="shared" si="3"/>
        <v>2</v>
      </c>
      <c r="S18" s="182">
        <f t="shared" si="3"/>
        <v>1</v>
      </c>
      <c r="T18" s="182">
        <f t="shared" si="3"/>
        <v>3</v>
      </c>
      <c r="U18" s="182">
        <f t="shared" si="3"/>
        <v>1</v>
      </c>
      <c r="V18" s="182">
        <f t="shared" si="3"/>
        <v>4</v>
      </c>
      <c r="W18" s="182">
        <f t="shared" si="3"/>
        <v>5</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53</v>
      </c>
      <c r="BQ18" s="182"/>
      <c r="BR18" s="213"/>
      <c r="BS18" s="182"/>
      <c r="BT18" s="182"/>
      <c r="BU18" s="182"/>
      <c r="BV18" s="399"/>
      <c r="BW18" s="399"/>
      <c r="BX18" s="399"/>
      <c r="BY18" s="182"/>
      <c r="BZ18" s="182"/>
      <c r="CA18" s="182"/>
      <c r="CB18" s="182"/>
      <c r="CC18" s="399"/>
      <c r="CD18" s="182"/>
      <c r="CE18" s="144">
        <v>58</v>
      </c>
      <c r="CF18" s="158" t="str">
        <f>IF(CE14="",IF(CC14&gt;CC15,CA14,CA15),IF(CE14&gt;CE15,CA14,CA15))</f>
        <v>Spanien</v>
      </c>
      <c r="CG18" s="163"/>
      <c r="CH18" s="63">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Belgien</v>
      </c>
      <c r="CG19" s="163"/>
      <c r="CH19" s="63">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2</v>
      </c>
      <c r="BW20" s="399"/>
      <c r="BX20" s="398"/>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Türkei</v>
      </c>
      <c r="BU21" s="163"/>
      <c r="BV21" s="398">
        <v>0</v>
      </c>
      <c r="BW21" s="399"/>
      <c r="BX21" s="398"/>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England</v>
      </c>
      <c r="CB22" s="163"/>
      <c r="CC22" s="398">
        <v>1</v>
      </c>
      <c r="CD22" s="182"/>
      <c r="CE22" s="63">
        <v>4</v>
      </c>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1</v>
      </c>
      <c r="F23" s="401" t="s">
        <v>12</v>
      </c>
      <c r="G23" s="398">
        <v>1</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1</v>
      </c>
      <c r="R23" s="182">
        <f>G23</f>
        <v>1</v>
      </c>
      <c r="S23" s="182"/>
      <c r="T23" s="182"/>
      <c r="U23" s="182">
        <f>G23</f>
        <v>1</v>
      </c>
      <c r="V23" s="182">
        <f>E23</f>
        <v>1</v>
      </c>
      <c r="W23" s="182"/>
      <c r="X23" s="182"/>
      <c r="Y23" s="182"/>
      <c r="Z23" s="182">
        <f>M29</f>
        <v>5</v>
      </c>
      <c r="AA23" s="182">
        <f>Q29</f>
        <v>3</v>
      </c>
      <c r="AB23" s="182">
        <f>U29</f>
        <v>2</v>
      </c>
      <c r="AC23" s="182">
        <f>AA23-AB23</f>
        <v>1</v>
      </c>
      <c r="AD23" s="182">
        <f>IF(Z23&gt;Z24,-1,0)</f>
        <v>-1</v>
      </c>
      <c r="AE23" s="182">
        <f>IF(Z23&gt;Z25,-1,0)</f>
        <v>0</v>
      </c>
      <c r="AF23" s="182">
        <f>IF(Z23&gt;Z26,-1,0)</f>
        <v>-1</v>
      </c>
      <c r="AG23" s="329">
        <f>10000-(AJ23*1000+AM23*10+AK23)</f>
        <v>4987</v>
      </c>
      <c r="AH23" s="330">
        <f>RANK(AG23,AG23:AG26,1)</f>
        <v>2</v>
      </c>
      <c r="AI23" s="281" t="str">
        <f>C23</f>
        <v>Wales</v>
      </c>
      <c r="AJ23" s="281">
        <f t="shared" ref="AJ23:AL26" si="5">Z23</f>
        <v>5</v>
      </c>
      <c r="AK23" s="281">
        <f t="shared" si="5"/>
        <v>3</v>
      </c>
      <c r="AL23" s="281">
        <f t="shared" si="5"/>
        <v>2</v>
      </c>
      <c r="AM23" s="281">
        <f>AK23-AL23</f>
        <v>1</v>
      </c>
      <c r="AN23" s="337"/>
      <c r="AO23" s="329">
        <f>IF(Z24&lt;&gt;Z23,AG24,IF(G23&gt;E23,AG24-2000,AG24))</f>
        <v>9029</v>
      </c>
      <c r="AP23" s="329">
        <f>IF(Z25&lt;&gt;Z23,AG25,IF(G25&gt;E25,AG25-2000,AG25))</f>
        <v>2955</v>
      </c>
      <c r="AQ23" s="329">
        <f>IF(Z26&lt;&gt;Z23,AG26,IF(G27&gt;E27,AG26-2000,AG26))</f>
        <v>7019</v>
      </c>
      <c r="AR23" s="332">
        <f>AN27</f>
        <v>14961</v>
      </c>
      <c r="AS23" s="330">
        <f>RANK(AR23,AR23:AR26,1)</f>
        <v>2</v>
      </c>
      <c r="AT23" s="281" t="str">
        <f t="shared" ref="AT23:AW26" si="6">AI23</f>
        <v>Wales</v>
      </c>
      <c r="AU23" s="281">
        <f t="shared" si="6"/>
        <v>5</v>
      </c>
      <c r="AV23" s="281">
        <f t="shared" si="6"/>
        <v>3</v>
      </c>
      <c r="AW23" s="281">
        <f t="shared" si="6"/>
        <v>2</v>
      </c>
      <c r="AX23" s="182"/>
      <c r="AY23" s="182"/>
      <c r="AZ23" s="182"/>
      <c r="BA23" s="54">
        <v>1</v>
      </c>
      <c r="BB23" s="52" t="str">
        <f>VLOOKUP(1,AS23:AT26,2,FALSE)</f>
        <v>England</v>
      </c>
      <c r="BC23" s="53"/>
      <c r="BD23" s="55">
        <f>VLOOKUP(1,AS23:AW26,3,FALSE)</f>
        <v>7</v>
      </c>
      <c r="BE23" s="56">
        <f>VLOOKUP(1,AS23:AW26,4,FALSE)</f>
        <v>5</v>
      </c>
      <c r="BF23" s="199" t="s">
        <v>12</v>
      </c>
      <c r="BG23" s="56">
        <f>VLOOKUP(1,AS23:AW26,5,FALSE)</f>
        <v>1</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399"/>
      <c r="BW23" s="399"/>
      <c r="BX23" s="399"/>
      <c r="BY23" s="182"/>
      <c r="BZ23" s="144">
        <v>54</v>
      </c>
      <c r="CA23" s="158" t="str">
        <f>IF(BX24="",IF(BV24&gt;BV25,BT24,BT25),IF(BX24&gt;BX25,BT24,BT25))</f>
        <v>Belgien</v>
      </c>
      <c r="CB23" s="163"/>
      <c r="CC23" s="398">
        <v>1</v>
      </c>
      <c r="CD23" s="182"/>
      <c r="CE23" s="63">
        <v>5</v>
      </c>
      <c r="CF23" s="182"/>
      <c r="CG23" s="182"/>
      <c r="CH23" s="182"/>
      <c r="CI23" s="182"/>
      <c r="CJ23" s="144" t="s">
        <v>93</v>
      </c>
      <c r="CK23" s="158" t="str">
        <f>IF(CJ18="",IF(CH18&gt;CH19,CF18,CF19),IF(CJ18&gt;CJ19,CF18,CF19))</f>
        <v>Spanien</v>
      </c>
      <c r="CL23" s="163"/>
      <c r="CM23" s="63">
        <v>2</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0</v>
      </c>
      <c r="U24" s="182"/>
      <c r="V24" s="182"/>
      <c r="W24" s="182">
        <f>G24</f>
        <v>0</v>
      </c>
      <c r="X24" s="182">
        <f>E24</f>
        <v>2</v>
      </c>
      <c r="Y24" s="182"/>
      <c r="Z24" s="182">
        <f>N29</f>
        <v>1</v>
      </c>
      <c r="AA24" s="182">
        <f>R29</f>
        <v>1</v>
      </c>
      <c r="AB24" s="182">
        <f>V29</f>
        <v>4</v>
      </c>
      <c r="AC24" s="182">
        <f>AA24-AB24</f>
        <v>-3</v>
      </c>
      <c r="AD24" s="182">
        <f>IF(Z24&gt;Z23,-1,0)</f>
        <v>0</v>
      </c>
      <c r="AE24" s="182">
        <f>IF(Z24&gt;Z25,-1,0)</f>
        <v>0</v>
      </c>
      <c r="AF24" s="182">
        <f>IF(Z24&gt;Z26,-1,0)</f>
        <v>0</v>
      </c>
      <c r="AG24" s="329">
        <f>10000-(AJ24*1000+AM24*10+AK24)</f>
        <v>9029</v>
      </c>
      <c r="AH24" s="330">
        <f>RANK(AG24,AG23:AG26,1)</f>
        <v>4</v>
      </c>
      <c r="AI24" s="281" t="str">
        <f>H23</f>
        <v>Slowakei</v>
      </c>
      <c r="AJ24" s="281">
        <f t="shared" si="5"/>
        <v>1</v>
      </c>
      <c r="AK24" s="281">
        <f t="shared" si="5"/>
        <v>1</v>
      </c>
      <c r="AL24" s="281">
        <f t="shared" si="5"/>
        <v>4</v>
      </c>
      <c r="AM24" s="281">
        <f>AK24-AL24</f>
        <v>-3</v>
      </c>
      <c r="AN24" s="329">
        <f>IF(Z23&lt;&gt;Z24,AG23,IF(E23&gt;G23,AG23-2000,AG23))</f>
        <v>4987</v>
      </c>
      <c r="AO24" s="337"/>
      <c r="AP24" s="329">
        <f>IF(Z24&lt;&gt;Z25,AG25,IF(G28&gt;E28,AG25-2000,AG25))</f>
        <v>2955</v>
      </c>
      <c r="AQ24" s="329">
        <f>IF(Z26&lt;&gt;Z24,AG26,IF(G26&gt;E26,AG26-2000,AG26))</f>
        <v>7019</v>
      </c>
      <c r="AR24" s="333">
        <f>AO27</f>
        <v>27087</v>
      </c>
      <c r="AS24" s="330">
        <f>RANK(AR24,AR23:AR26,1)</f>
        <v>4</v>
      </c>
      <c r="AT24" s="281" t="str">
        <f t="shared" si="6"/>
        <v>Slowakei</v>
      </c>
      <c r="AU24" s="281">
        <f t="shared" si="6"/>
        <v>1</v>
      </c>
      <c r="AV24" s="281">
        <f t="shared" si="6"/>
        <v>1</v>
      </c>
      <c r="AW24" s="281">
        <f t="shared" si="6"/>
        <v>4</v>
      </c>
      <c r="AX24" s="182"/>
      <c r="AY24" s="182"/>
      <c r="AZ24" s="182"/>
      <c r="BA24" s="54">
        <v>2</v>
      </c>
      <c r="BB24" s="52" t="str">
        <f>VLOOKUP(2,AS23:AT26,2,FALSE)</f>
        <v>Wales</v>
      </c>
      <c r="BC24" s="53"/>
      <c r="BD24" s="55">
        <f>VLOOKUP(2,AS23:AW26,3,FALSE)</f>
        <v>5</v>
      </c>
      <c r="BE24" s="56">
        <f>VLOOKUP(2,AS23:AW26,4,FALSE)</f>
        <v>3</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0</v>
      </c>
      <c r="BQ24" s="182"/>
      <c r="BR24" s="213"/>
      <c r="BS24" s="152" t="s">
        <v>245</v>
      </c>
      <c r="BT24" s="158" t="str">
        <f>BB67</f>
        <v>Portugal</v>
      </c>
      <c r="BU24" s="163"/>
      <c r="BV24" s="398">
        <v>1</v>
      </c>
      <c r="BW24" s="399"/>
      <c r="BX24" s="398"/>
      <c r="BY24" s="182"/>
      <c r="BZ24" s="182"/>
      <c r="CA24" s="182"/>
      <c r="CB24" s="182"/>
      <c r="CC24" s="399"/>
      <c r="CD24" s="182"/>
      <c r="CE24" s="182"/>
      <c r="CF24" s="182"/>
      <c r="CG24" s="182"/>
      <c r="CH24" s="182"/>
      <c r="CI24" s="182"/>
      <c r="CJ24" s="144" t="s">
        <v>94</v>
      </c>
      <c r="CK24" s="158" t="str">
        <f>IF(CJ34="",IF(CH34&gt;CH35,CF34,CF35),IF(CJ34&gt;CJ35,CF34,CF35))</f>
        <v>Deutschland</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1</v>
      </c>
      <c r="H25" s="52" t="str">
        <f>C24</f>
        <v>England</v>
      </c>
      <c r="I25" s="53"/>
      <c r="J25" s="182"/>
      <c r="K25" s="182" t="s">
        <v>59</v>
      </c>
      <c r="L25" s="182">
        <f t="shared" si="4"/>
        <v>0</v>
      </c>
      <c r="M25" s="182">
        <f>IF($E25="",0,IF($E25&gt;$G25,3,IF($E25=G25,1,0)))</f>
        <v>1</v>
      </c>
      <c r="N25" s="182"/>
      <c r="O25" s="182">
        <f>IF($G25="",0,IF($E25&gt;$G25,0,IF($E25=$G25,1,3)))</f>
        <v>1</v>
      </c>
      <c r="P25" s="182"/>
      <c r="Q25" s="182">
        <f>E25</f>
        <v>1</v>
      </c>
      <c r="R25" s="182"/>
      <c r="S25" s="182">
        <f>G25</f>
        <v>1</v>
      </c>
      <c r="T25" s="182"/>
      <c r="U25" s="182">
        <f>G25</f>
        <v>1</v>
      </c>
      <c r="V25" s="182"/>
      <c r="W25" s="182">
        <f>E25</f>
        <v>1</v>
      </c>
      <c r="X25" s="182"/>
      <c r="Y25" s="182"/>
      <c r="Z25" s="182">
        <f>O29</f>
        <v>7</v>
      </c>
      <c r="AA25" s="182">
        <f>S29</f>
        <v>5</v>
      </c>
      <c r="AB25" s="182">
        <f>W29</f>
        <v>1</v>
      </c>
      <c r="AC25" s="182">
        <f>AA25-AB25</f>
        <v>4</v>
      </c>
      <c r="AD25" s="182">
        <f>IF(Z25&gt;Z23,-1,0)</f>
        <v>-1</v>
      </c>
      <c r="AE25" s="182">
        <f>IF(Z25&gt;Z24,-1,0)</f>
        <v>-1</v>
      </c>
      <c r="AF25" s="182">
        <f>IF(Z25&gt;Z26,-1,0)</f>
        <v>-1</v>
      </c>
      <c r="AG25" s="329">
        <f>10000-(AJ25*1000+AM25*10+AK25)</f>
        <v>2955</v>
      </c>
      <c r="AH25" s="330">
        <f>RANK(AG25,AG23:AG26,1)</f>
        <v>1</v>
      </c>
      <c r="AI25" s="281" t="str">
        <f>C24</f>
        <v>England</v>
      </c>
      <c r="AJ25" s="281">
        <f t="shared" si="5"/>
        <v>7</v>
      </c>
      <c r="AK25" s="281">
        <f t="shared" si="5"/>
        <v>5</v>
      </c>
      <c r="AL25" s="281">
        <f t="shared" si="5"/>
        <v>1</v>
      </c>
      <c r="AM25" s="281">
        <f>AK25-AL25</f>
        <v>4</v>
      </c>
      <c r="AN25" s="329">
        <f>IF(Z23&lt;&gt;Z25,AG23,IF(E25&gt;G25,AG23-2000,AG23))</f>
        <v>4987</v>
      </c>
      <c r="AO25" s="329">
        <f>IF(Z24&lt;&gt;Z25,AG24,IF(E28&gt;G28,AG24-2000,AG24))</f>
        <v>9029</v>
      </c>
      <c r="AP25" s="337"/>
      <c r="AQ25" s="329">
        <f>IF(Z26&lt;&gt;Z25,AG26,IF(G24&gt;E24,AG26-2000,AG26))</f>
        <v>7019</v>
      </c>
      <c r="AR25" s="333">
        <f>AP27</f>
        <v>8865</v>
      </c>
      <c r="AS25" s="330">
        <f>RANK(AR25,AR23:AR26,1)</f>
        <v>1</v>
      </c>
      <c r="AT25" s="281" t="str">
        <f t="shared" si="6"/>
        <v>England</v>
      </c>
      <c r="AU25" s="281">
        <f t="shared" si="6"/>
        <v>7</v>
      </c>
      <c r="AV25" s="281">
        <f t="shared" si="6"/>
        <v>5</v>
      </c>
      <c r="AW25" s="281">
        <f t="shared" si="6"/>
        <v>1</v>
      </c>
      <c r="AX25" s="182"/>
      <c r="AY25" s="182"/>
      <c r="AZ25" s="182"/>
      <c r="BA25" s="162">
        <v>3</v>
      </c>
      <c r="BB25" s="175" t="str">
        <f>VLOOKUP(3,AS23:AT26,2,FALSE)</f>
        <v>Russland</v>
      </c>
      <c r="BC25" s="163"/>
      <c r="BD25" s="145">
        <f>VLOOKUP(3,AS23:AW26,3,FALSE)</f>
        <v>3</v>
      </c>
      <c r="BE25" s="145">
        <f>VLOOKUP(3,AS23:AW26,4,FALSE)</f>
        <v>1</v>
      </c>
      <c r="BF25" s="199" t="s">
        <v>12</v>
      </c>
      <c r="BG25" s="145">
        <f>VLOOKUP(3,AS23:AW26,5,FALSE)</f>
        <v>3</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1</v>
      </c>
      <c r="BO25" s="61">
        <f>IF(G25=Spielplan!G25,Punktemodus!$B$7,0)</f>
        <v>0</v>
      </c>
      <c r="BP25" s="81">
        <f>IF(Spielplan!E25="",0,SUM(BJ25:BO25))</f>
        <v>1</v>
      </c>
      <c r="BQ25" s="182"/>
      <c r="BR25" s="213"/>
      <c r="BS25" s="153" t="s">
        <v>246</v>
      </c>
      <c r="BT25" s="158" t="str">
        <f>BB57</f>
        <v>Belgien</v>
      </c>
      <c r="BU25" s="163"/>
      <c r="BV25" s="398">
        <v>2</v>
      </c>
      <c r="BW25" s="399"/>
      <c r="BX25" s="398"/>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1</v>
      </c>
      <c r="H26" s="45" t="str">
        <f>H24</f>
        <v>Russland</v>
      </c>
      <c r="I26" s="51"/>
      <c r="J26" s="182"/>
      <c r="K26" s="182" t="s">
        <v>60</v>
      </c>
      <c r="L26" s="182">
        <f t="shared" si="4"/>
        <v>-1</v>
      </c>
      <c r="M26" s="182"/>
      <c r="N26" s="182">
        <f>IF($E26="",0,IF($E26&gt;$G26,3,IF($E26=$G26,1,0)))</f>
        <v>0</v>
      </c>
      <c r="O26" s="182"/>
      <c r="P26" s="182">
        <f>IF($G26="",0,IF($E26&gt;$G26,0,IF($E26=$G26,1,3)))</f>
        <v>3</v>
      </c>
      <c r="Q26" s="182"/>
      <c r="R26" s="182">
        <f>E26</f>
        <v>0</v>
      </c>
      <c r="S26" s="182"/>
      <c r="T26" s="182">
        <f>G26</f>
        <v>1</v>
      </c>
      <c r="U26" s="182"/>
      <c r="V26" s="182">
        <f>G26</f>
        <v>1</v>
      </c>
      <c r="W26" s="182"/>
      <c r="X26" s="182">
        <f>E26</f>
        <v>0</v>
      </c>
      <c r="Y26" s="182"/>
      <c r="Z26" s="182">
        <f>P29</f>
        <v>3</v>
      </c>
      <c r="AA26" s="182">
        <f>T29</f>
        <v>1</v>
      </c>
      <c r="AB26" s="182">
        <f>X29</f>
        <v>3</v>
      </c>
      <c r="AC26" s="182">
        <f>AA26-AB26</f>
        <v>-2</v>
      </c>
      <c r="AD26" s="182">
        <f>IF(Z26&gt;Z23,-1,0)</f>
        <v>0</v>
      </c>
      <c r="AE26" s="182">
        <f>IF(Z26&gt;Z24,-1,0)</f>
        <v>-1</v>
      </c>
      <c r="AF26" s="182">
        <f>IF(Z26&gt;Z25,-1,0)</f>
        <v>0</v>
      </c>
      <c r="AG26" s="329">
        <f>10000-(AJ26*1000+AM26*10+AK26)</f>
        <v>7019</v>
      </c>
      <c r="AH26" s="330">
        <f>RANK(AG26,AG23:AG26,1)</f>
        <v>3</v>
      </c>
      <c r="AI26" s="281" t="str">
        <f>H24</f>
        <v>Russland</v>
      </c>
      <c r="AJ26" s="281">
        <f t="shared" si="5"/>
        <v>3</v>
      </c>
      <c r="AK26" s="281">
        <f t="shared" si="5"/>
        <v>1</v>
      </c>
      <c r="AL26" s="281">
        <f t="shared" si="5"/>
        <v>3</v>
      </c>
      <c r="AM26" s="281">
        <f>AK26-AL26</f>
        <v>-2</v>
      </c>
      <c r="AN26" s="329">
        <f>IF(Z23&lt;&gt;Z26,AG23,IF(E27&gt;G27,AG23-2000,AG23))</f>
        <v>4987</v>
      </c>
      <c r="AO26" s="329">
        <f>IF(Z24&lt;&gt;Z26,AG24,IF(E26&gt;G26,AG24-2000,AG24))</f>
        <v>9029</v>
      </c>
      <c r="AP26" s="329">
        <f>IF(Z25&lt;&gt;Z26,AG25,IF(E24&gt;G24,AG25-2000,AG25))</f>
        <v>2955</v>
      </c>
      <c r="AQ26" s="337"/>
      <c r="AR26" s="333">
        <f>AQ27</f>
        <v>21057</v>
      </c>
      <c r="AS26" s="330">
        <f>RANK(AR26,AR23:AR26,1)</f>
        <v>3</v>
      </c>
      <c r="AT26" s="281" t="str">
        <f t="shared" si="6"/>
        <v>Russland</v>
      </c>
      <c r="AU26" s="281">
        <f t="shared" si="6"/>
        <v>3</v>
      </c>
      <c r="AV26" s="281">
        <f t="shared" si="6"/>
        <v>1</v>
      </c>
      <c r="AW26" s="281">
        <f t="shared" si="6"/>
        <v>3</v>
      </c>
      <c r="AX26" s="182"/>
      <c r="AY26" s="182"/>
      <c r="AZ26" s="182"/>
      <c r="BA26" s="68">
        <v>4</v>
      </c>
      <c r="BB26" s="69" t="str">
        <f>VLOOKUP(4,AS23:AT26,2,FALSE)</f>
        <v>Slowakei</v>
      </c>
      <c r="BC26" s="70"/>
      <c r="BD26" s="71">
        <f>VLOOKUP(4,AS23:AW26,3,FALSE)</f>
        <v>1</v>
      </c>
      <c r="BE26" s="71">
        <f>VLOOKUP(4,AS23:AW26,4,FALSE)</f>
        <v>1</v>
      </c>
      <c r="BF26" s="199" t="s">
        <v>12</v>
      </c>
      <c r="BG26" s="71">
        <f>VLOOKUP(4,AS23:AW26,5,FALSE)</f>
        <v>4</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399"/>
      <c r="BW26" s="399"/>
      <c r="BX26" s="399"/>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1</v>
      </c>
      <c r="F27" s="401" t="s">
        <v>12</v>
      </c>
      <c r="G27" s="398">
        <v>0</v>
      </c>
      <c r="H27" s="52" t="str">
        <f>H24</f>
        <v>Russland</v>
      </c>
      <c r="I27" s="53"/>
      <c r="J27" s="182"/>
      <c r="K27" s="182" t="s">
        <v>61</v>
      </c>
      <c r="L27" s="182">
        <f t="shared" si="4"/>
        <v>1</v>
      </c>
      <c r="M27" s="182">
        <f>IF($E27="",0,IF($E27&gt;$G27,3,IF($E27=G27,1,0)))</f>
        <v>3</v>
      </c>
      <c r="N27" s="182"/>
      <c r="O27" s="182"/>
      <c r="P27" s="182">
        <f>IF($G27="",0,IF($E27&gt;$G27,0,IF($E27=$G27,1,3)))</f>
        <v>0</v>
      </c>
      <c r="Q27" s="182">
        <f>E27</f>
        <v>1</v>
      </c>
      <c r="R27" s="182"/>
      <c r="S27" s="182"/>
      <c r="T27" s="182">
        <f>G27</f>
        <v>0</v>
      </c>
      <c r="U27" s="182">
        <f>G27</f>
        <v>0</v>
      </c>
      <c r="V27" s="182"/>
      <c r="W27" s="182"/>
      <c r="X27" s="182">
        <f>E27</f>
        <v>1</v>
      </c>
      <c r="Y27" s="182"/>
      <c r="Z27" s="182"/>
      <c r="AA27" s="182"/>
      <c r="AB27" s="182"/>
      <c r="AC27" s="182"/>
      <c r="AD27" s="182"/>
      <c r="AE27" s="182"/>
      <c r="AF27" s="182"/>
      <c r="AG27" s="281"/>
      <c r="AH27" s="281"/>
      <c r="AI27" s="281"/>
      <c r="AJ27" s="281"/>
      <c r="AK27" s="281"/>
      <c r="AL27" s="281"/>
      <c r="AM27" s="281"/>
      <c r="AN27" s="334">
        <f>SUM(AN23:AN26)</f>
        <v>14961</v>
      </c>
      <c r="AO27" s="335">
        <f>SUM(AO23:AO26)</f>
        <v>27087</v>
      </c>
      <c r="AP27" s="335">
        <f>SUM(AP23:AP26)</f>
        <v>8865</v>
      </c>
      <c r="AQ27" s="335">
        <f>SUM(AQ23:AQ26)</f>
        <v>21057</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11</v>
      </c>
      <c r="BQ27" s="182"/>
      <c r="BR27" s="213"/>
      <c r="BS27" s="182"/>
      <c r="BT27" s="182"/>
      <c r="BU27" s="182"/>
      <c r="BV27" s="399"/>
      <c r="BW27" s="399"/>
      <c r="BX27" s="399"/>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2</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2</v>
      </c>
      <c r="T28" s="182"/>
      <c r="U28" s="182"/>
      <c r="V28" s="182">
        <f>G28</f>
        <v>2</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2</v>
      </c>
      <c r="BW28" s="399"/>
      <c r="BX28" s="398"/>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5</v>
      </c>
      <c r="N29" s="182">
        <f t="shared" si="7"/>
        <v>1</v>
      </c>
      <c r="O29" s="182">
        <f t="shared" si="7"/>
        <v>7</v>
      </c>
      <c r="P29" s="182">
        <f t="shared" si="7"/>
        <v>3</v>
      </c>
      <c r="Q29" s="182">
        <f t="shared" si="7"/>
        <v>3</v>
      </c>
      <c r="R29" s="182">
        <f t="shared" si="7"/>
        <v>1</v>
      </c>
      <c r="S29" s="182">
        <f t="shared" si="7"/>
        <v>5</v>
      </c>
      <c r="T29" s="182">
        <f t="shared" si="7"/>
        <v>1</v>
      </c>
      <c r="U29" s="182">
        <f t="shared" si="7"/>
        <v>2</v>
      </c>
      <c r="V29" s="182">
        <f t="shared" si="7"/>
        <v>4</v>
      </c>
      <c r="W29" s="182">
        <f t="shared" si="7"/>
        <v>1</v>
      </c>
      <c r="X29" s="182">
        <f t="shared" si="7"/>
        <v>3</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15</v>
      </c>
      <c r="BQ29" s="182"/>
      <c r="BR29" s="213"/>
      <c r="BS29" s="150" t="str">
        <f>"3"&amp;BD89</f>
        <v>3B</v>
      </c>
      <c r="BT29" s="158" t="str">
        <f>BB89</f>
        <v>Russland</v>
      </c>
      <c r="BU29" s="163"/>
      <c r="BV29" s="398">
        <v>0</v>
      </c>
      <c r="BW29" s="399"/>
      <c r="BX29" s="398"/>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2</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Irland</v>
      </c>
      <c r="CB31" s="163"/>
      <c r="CC31" s="398">
        <v>0</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398">
        <v>0</v>
      </c>
      <c r="BW32" s="399"/>
      <c r="BX32" s="398">
        <v>4</v>
      </c>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0</v>
      </c>
      <c r="BW33" s="399"/>
      <c r="BX33" s="398">
        <v>3</v>
      </c>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6</v>
      </c>
      <c r="AA34" s="182">
        <f>Q40</f>
        <v>4</v>
      </c>
      <c r="AB34" s="182">
        <f>U40</f>
        <v>2</v>
      </c>
      <c r="AC34" s="182">
        <f>AA34-AB34</f>
        <v>2</v>
      </c>
      <c r="AD34" s="182">
        <f>IF(Z34&gt;Z35,-1,0)</f>
        <v>-1</v>
      </c>
      <c r="AE34" s="182">
        <f>IF(Z34&gt;Z36,-1,0)</f>
        <v>0</v>
      </c>
      <c r="AF34" s="182">
        <f>IF(Z34&gt;Z37,-1,0)</f>
        <v>-1</v>
      </c>
      <c r="AG34" s="329">
        <f>10000-(AJ34*1000+AM34*10+AK34)</f>
        <v>3976</v>
      </c>
      <c r="AH34" s="330">
        <f>RANK(AG34,AG34:AG37,1)</f>
        <v>2</v>
      </c>
      <c r="AI34" s="281" t="str">
        <f>C34</f>
        <v>Polen</v>
      </c>
      <c r="AJ34" s="281">
        <f t="shared" ref="AJ34:AL37" si="9">Z34</f>
        <v>6</v>
      </c>
      <c r="AK34" s="281">
        <f t="shared" si="9"/>
        <v>4</v>
      </c>
      <c r="AL34" s="281">
        <f t="shared" si="9"/>
        <v>2</v>
      </c>
      <c r="AM34" s="281">
        <f>AK34-AL34</f>
        <v>2</v>
      </c>
      <c r="AN34" s="337"/>
      <c r="AO34" s="329">
        <f>IF(Z35&lt;&gt;Z34,AG35,IF(G34&gt;E34,AG35-2000,AG35))</f>
        <v>9049</v>
      </c>
      <c r="AP34" s="329">
        <f>IF(Z36&lt;&gt;Z34,AG36,IF(G36&gt;E36,AG36-2000,AG36))</f>
        <v>922</v>
      </c>
      <c r="AQ34" s="329">
        <f>IF(Z37&lt;&gt;Z34,AG37,IF(G38&gt;E38,AG37-2000,AG37))</f>
        <v>9039</v>
      </c>
      <c r="AR34" s="332">
        <f>AN38</f>
        <v>11928</v>
      </c>
      <c r="AS34" s="330">
        <f>RANK(AR34,AR34:AR37,1)</f>
        <v>2</v>
      </c>
      <c r="AT34" s="281" t="str">
        <f t="shared" ref="AT34:AW37" si="10">AI34</f>
        <v>Polen</v>
      </c>
      <c r="AU34" s="281">
        <f t="shared" si="10"/>
        <v>6</v>
      </c>
      <c r="AV34" s="281">
        <f t="shared" si="10"/>
        <v>4</v>
      </c>
      <c r="AW34" s="281">
        <f t="shared" si="10"/>
        <v>2</v>
      </c>
      <c r="AX34" s="182"/>
      <c r="AY34" s="182"/>
      <c r="AZ34" s="182"/>
      <c r="BA34" s="17">
        <v>1</v>
      </c>
      <c r="BB34" s="18" t="str">
        <f>VLOOKUP(1,AS34:AT37,2,FALSE)</f>
        <v>Deutschland</v>
      </c>
      <c r="BC34" s="16"/>
      <c r="BD34" s="19">
        <f>VLOOKUP(1,AS34:AW37,3,FALSE)</f>
        <v>9</v>
      </c>
      <c r="BE34" s="20">
        <f>VLOOKUP(1,AS34:AW37,4,FALSE)</f>
        <v>8</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399"/>
      <c r="BW34" s="399"/>
      <c r="BX34" s="399"/>
      <c r="BY34" s="182"/>
      <c r="BZ34" s="182"/>
      <c r="CA34" s="182"/>
      <c r="CB34" s="182"/>
      <c r="CC34" s="399"/>
      <c r="CD34" s="182"/>
      <c r="CE34" s="144">
        <v>59</v>
      </c>
      <c r="CF34" s="158" t="str">
        <f>IF(CE30="",IF(CC30&gt;CC31,CA30,CA31),IF(CE30&gt;CE31,CA30,CA31))</f>
        <v>Deutschland</v>
      </c>
      <c r="CG34" s="163"/>
      <c r="CH34" s="63">
        <v>0</v>
      </c>
      <c r="CI34" s="182"/>
      <c r="CJ34" s="63">
        <v>5</v>
      </c>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3</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0</v>
      </c>
      <c r="U35" s="182"/>
      <c r="V35" s="182"/>
      <c r="W35" s="182">
        <f>G35</f>
        <v>0</v>
      </c>
      <c r="X35" s="182">
        <f>E35</f>
        <v>3</v>
      </c>
      <c r="Y35" s="182"/>
      <c r="Z35" s="182">
        <f>N40</f>
        <v>1</v>
      </c>
      <c r="AA35" s="182">
        <f>R40</f>
        <v>1</v>
      </c>
      <c r="AB35" s="182">
        <f>V40</f>
        <v>6</v>
      </c>
      <c r="AC35" s="182">
        <f>AA35-AB35</f>
        <v>-5</v>
      </c>
      <c r="AD35" s="182">
        <f>IF(Z35&gt;Z34,-1,0)</f>
        <v>0</v>
      </c>
      <c r="AE35" s="182">
        <f>IF(Z35&gt;Z36,-1,0)</f>
        <v>0</v>
      </c>
      <c r="AF35" s="182">
        <f>IF(Z35&gt;Z37,-1,0)</f>
        <v>0</v>
      </c>
      <c r="AG35" s="329">
        <f>10000-(AJ35*1000+AM35*10+AK35)</f>
        <v>9049</v>
      </c>
      <c r="AH35" s="330">
        <f>RANK(AG35,AG34:AG37,1)</f>
        <v>4</v>
      </c>
      <c r="AI35" s="281" t="str">
        <f>H34</f>
        <v>Nordirland</v>
      </c>
      <c r="AJ35" s="281">
        <f t="shared" si="9"/>
        <v>1</v>
      </c>
      <c r="AK35" s="281">
        <f t="shared" si="9"/>
        <v>1</v>
      </c>
      <c r="AL35" s="281">
        <f t="shared" si="9"/>
        <v>6</v>
      </c>
      <c r="AM35" s="281">
        <f>AK35-AL35</f>
        <v>-5</v>
      </c>
      <c r="AN35" s="329">
        <f>IF(Z34&lt;&gt;Z35,AG34,IF(E34&gt;G34,AG34-2000,AG34))</f>
        <v>3976</v>
      </c>
      <c r="AO35" s="337"/>
      <c r="AP35" s="329">
        <f>IF(Z35&lt;&gt;Z36,AG36,IF(G39&gt;E39,AG36-2000,AG36))</f>
        <v>922</v>
      </c>
      <c r="AQ35" s="329">
        <f>IF(Z37&lt;&gt;Z35,AG37,IF(G37&gt;E37,AG37-2000,AG37))</f>
        <v>9039</v>
      </c>
      <c r="AR35" s="333">
        <f>AO38</f>
        <v>27147</v>
      </c>
      <c r="AS35" s="330">
        <f>RANK(AR35,AR34:AR37,1)</f>
        <v>4</v>
      </c>
      <c r="AT35" s="281" t="str">
        <f t="shared" si="10"/>
        <v>Nordirland</v>
      </c>
      <c r="AU35" s="281">
        <f t="shared" si="10"/>
        <v>1</v>
      </c>
      <c r="AV35" s="281">
        <f t="shared" si="10"/>
        <v>1</v>
      </c>
      <c r="AW35" s="281">
        <f t="shared" si="10"/>
        <v>6</v>
      </c>
      <c r="AX35" s="182"/>
      <c r="AY35" s="182"/>
      <c r="AZ35" s="182"/>
      <c r="BA35" s="17">
        <v>2</v>
      </c>
      <c r="BB35" s="18" t="str">
        <f>VLOOKUP(2,AS34:AT37,2,FALSE)</f>
        <v>Polen</v>
      </c>
      <c r="BC35" s="16"/>
      <c r="BD35" s="19">
        <f>VLOOKUP(2,AS34:AW37,3,FALSE)</f>
        <v>6</v>
      </c>
      <c r="BE35" s="20">
        <f>VLOOKUP(2,AS34:AW37,4,FALSE)</f>
        <v>4</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399"/>
      <c r="BW35" s="399"/>
      <c r="BX35" s="399"/>
      <c r="BY35" s="182"/>
      <c r="BZ35" s="182"/>
      <c r="CA35" s="182"/>
      <c r="CB35" s="182"/>
      <c r="CC35" s="399"/>
      <c r="CD35" s="182"/>
      <c r="CE35" s="144">
        <v>60</v>
      </c>
      <c r="CF35" s="158" t="str">
        <f>IF(CE38="",IF(CC38&gt;CC39,CA38,CA39),IF(CE38&gt;CE39,CA38,CA39))</f>
        <v>Frankreich</v>
      </c>
      <c r="CG35" s="163"/>
      <c r="CH35" s="63">
        <v>0</v>
      </c>
      <c r="CI35" s="182"/>
      <c r="CJ35" s="63">
        <v>4</v>
      </c>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8</v>
      </c>
      <c r="AB36" s="182">
        <f>W40</f>
        <v>1</v>
      </c>
      <c r="AC36" s="182">
        <f>AA36-AB36</f>
        <v>7</v>
      </c>
      <c r="AD36" s="182">
        <f>IF(Z36&gt;Z34,-1,0)</f>
        <v>-1</v>
      </c>
      <c r="AE36" s="182">
        <f>IF(Z36&gt;Z35,-1,0)</f>
        <v>-1</v>
      </c>
      <c r="AF36" s="182">
        <f>IF(Z36&gt;Z37,-1,0)</f>
        <v>-1</v>
      </c>
      <c r="AG36" s="329">
        <f>10000-(AJ36*1000+AM36*10+AK36)</f>
        <v>922</v>
      </c>
      <c r="AH36" s="330">
        <f>RANK(AG36,AG34:AG37,1)</f>
        <v>1</v>
      </c>
      <c r="AI36" s="281" t="str">
        <f>C35</f>
        <v>Deutschland</v>
      </c>
      <c r="AJ36" s="281">
        <f t="shared" si="9"/>
        <v>9</v>
      </c>
      <c r="AK36" s="281">
        <f t="shared" si="9"/>
        <v>8</v>
      </c>
      <c r="AL36" s="281">
        <f t="shared" si="9"/>
        <v>1</v>
      </c>
      <c r="AM36" s="281">
        <f>AK36-AL36</f>
        <v>7</v>
      </c>
      <c r="AN36" s="329">
        <f>IF(Z34&lt;&gt;Z36,AG34,IF(E36&gt;G36,AG34-2000,AG34))</f>
        <v>3976</v>
      </c>
      <c r="AO36" s="329">
        <f>IF(Z35&lt;&gt;Z36,AG35,IF(E39&gt;G39,AG35-2000,AG35))</f>
        <v>9049</v>
      </c>
      <c r="AP36" s="337"/>
      <c r="AQ36" s="329">
        <f>IF(Z37&lt;&gt;Z36,AG37,IF(G35&gt;E35,AG37-2000,AG37))</f>
        <v>9039</v>
      </c>
      <c r="AR36" s="333">
        <f>AP38</f>
        <v>2766</v>
      </c>
      <c r="AS36" s="330">
        <f>RANK(AR36,AR34:AR37,1)</f>
        <v>1</v>
      </c>
      <c r="AT36" s="281" t="str">
        <f t="shared" si="10"/>
        <v>Deutschland</v>
      </c>
      <c r="AU36" s="281">
        <f t="shared" si="10"/>
        <v>9</v>
      </c>
      <c r="AV36" s="281">
        <f t="shared" si="10"/>
        <v>8</v>
      </c>
      <c r="AW36" s="281">
        <f t="shared" si="10"/>
        <v>1</v>
      </c>
      <c r="AX36" s="182"/>
      <c r="AY36" s="182"/>
      <c r="AZ36" s="182"/>
      <c r="BA36" s="162">
        <v>3</v>
      </c>
      <c r="BB36" s="175" t="str">
        <f>VLOOKUP(3,AS34:AT37,2,FALSE)</f>
        <v>Ukraine</v>
      </c>
      <c r="BC36" s="163"/>
      <c r="BD36" s="145">
        <f>VLOOKUP(3,AS34:AW37,3,FALSE)</f>
        <v>1</v>
      </c>
      <c r="BE36" s="145">
        <f>VLOOKUP(3,AS34:AW37,4,FALSE)</f>
        <v>1</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398">
        <v>2</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1</v>
      </c>
      <c r="AB37" s="182">
        <f>X40</f>
        <v>5</v>
      </c>
      <c r="AC37" s="182">
        <f>AA37-AB37</f>
        <v>-4</v>
      </c>
      <c r="AD37" s="182">
        <f>IF(Z37&gt;Z34,-1,0)</f>
        <v>0</v>
      </c>
      <c r="AE37" s="182">
        <f>IF(Z37&gt;Z35,-1,0)</f>
        <v>0</v>
      </c>
      <c r="AF37" s="182">
        <f>IF(Z37&gt;Z36,-1,0)</f>
        <v>0</v>
      </c>
      <c r="AG37" s="329">
        <f>10000-(AJ37*1000+AM37*10+AK37)</f>
        <v>9039</v>
      </c>
      <c r="AH37" s="330">
        <f>RANK(AG37,AG34:AG37,1)</f>
        <v>3</v>
      </c>
      <c r="AI37" s="281" t="str">
        <f>H35</f>
        <v>Ukraine</v>
      </c>
      <c r="AJ37" s="281">
        <f t="shared" si="9"/>
        <v>1</v>
      </c>
      <c r="AK37" s="281">
        <f t="shared" si="9"/>
        <v>1</v>
      </c>
      <c r="AL37" s="281">
        <f t="shared" si="9"/>
        <v>5</v>
      </c>
      <c r="AM37" s="281">
        <f>AK37-AL37</f>
        <v>-4</v>
      </c>
      <c r="AN37" s="329">
        <f>IF(Z34&lt;&gt;Z37,AG34,IF(E38&gt;G38,AG34-2000,AG34))</f>
        <v>3976</v>
      </c>
      <c r="AO37" s="329">
        <f>IF(Z35&lt;&gt;Z37,AG35,IF(E37&gt;G37,AG35-2000,AG35))</f>
        <v>9049</v>
      </c>
      <c r="AP37" s="329">
        <f>IF(Z36&lt;&gt;Z37,AG36,IF(E35&gt;G35,AG36-2000,AG36))</f>
        <v>922</v>
      </c>
      <c r="AQ37" s="337"/>
      <c r="AR37" s="333">
        <f>AQ38</f>
        <v>27117</v>
      </c>
      <c r="AS37" s="330">
        <f>RANK(AR37,AR34:AR37,1)</f>
        <v>3</v>
      </c>
      <c r="AT37" s="281" t="str">
        <f t="shared" si="10"/>
        <v>Ukraine</v>
      </c>
      <c r="AU37" s="281">
        <f t="shared" si="10"/>
        <v>1</v>
      </c>
      <c r="AV37" s="281">
        <f t="shared" si="10"/>
        <v>1</v>
      </c>
      <c r="AW37" s="281">
        <f t="shared" si="10"/>
        <v>5</v>
      </c>
      <c r="AX37" s="182"/>
      <c r="AY37" s="182"/>
      <c r="AZ37" s="182"/>
      <c r="BA37" s="68">
        <v>4</v>
      </c>
      <c r="BB37" s="69" t="str">
        <f>VLOOKUP(4,AS34:AT37,2,FALSE)</f>
        <v>Nordirland</v>
      </c>
      <c r="BC37" s="70"/>
      <c r="BD37" s="71">
        <f>VLOOKUP(4,AS34:AW37,3,FALSE)</f>
        <v>1</v>
      </c>
      <c r="BE37" s="71">
        <f>VLOOKUP(4,AS34:AW37,4,FALSE)</f>
        <v>1</v>
      </c>
      <c r="BF37" s="199" t="s">
        <v>12</v>
      </c>
      <c r="BG37" s="71">
        <f>VLOOKUP(4,AS34:AW37,5,FALSE)</f>
        <v>6</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3E</v>
      </c>
      <c r="BT37" s="158" t="str">
        <f>BB87</f>
        <v>Italien</v>
      </c>
      <c r="BU37" s="163"/>
      <c r="BV37" s="398">
        <v>1</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0</v>
      </c>
      <c r="H38" s="18" t="str">
        <f>H35</f>
        <v>Ukraine</v>
      </c>
      <c r="I38" s="33"/>
      <c r="J38" s="182"/>
      <c r="K38" s="182" t="s">
        <v>69</v>
      </c>
      <c r="L38" s="182">
        <f t="shared" si="8"/>
        <v>1</v>
      </c>
      <c r="M38" s="182">
        <f>IF($E38="",0,IF($E38&gt;$G38,3,IF($E38=G38,1,0)))</f>
        <v>3</v>
      </c>
      <c r="N38" s="182"/>
      <c r="O38" s="182"/>
      <c r="P38" s="182">
        <f>IF($G38="",0,IF($E38&gt;$G38,0,IF($E38=$G38,1,3)))</f>
        <v>0</v>
      </c>
      <c r="Q38" s="182">
        <f>E38</f>
        <v>1</v>
      </c>
      <c r="R38" s="182"/>
      <c r="S38" s="182"/>
      <c r="T38" s="182">
        <f>G38</f>
        <v>0</v>
      </c>
      <c r="U38" s="182">
        <f>G38</f>
        <v>0</v>
      </c>
      <c r="V38" s="182"/>
      <c r="W38" s="182"/>
      <c r="X38" s="182">
        <f>E38</f>
        <v>1</v>
      </c>
      <c r="Y38" s="182"/>
      <c r="Z38" s="182"/>
      <c r="AA38" s="182"/>
      <c r="AB38" s="182"/>
      <c r="AC38" s="182"/>
      <c r="AD38" s="182"/>
      <c r="AE38" s="182"/>
      <c r="AF38" s="182"/>
      <c r="AG38" s="281"/>
      <c r="AH38" s="281"/>
      <c r="AI38" s="281"/>
      <c r="AJ38" s="281"/>
      <c r="AK38" s="281"/>
      <c r="AL38" s="281"/>
      <c r="AM38" s="281"/>
      <c r="AN38" s="334">
        <f>SUM(AN34:AN37)</f>
        <v>11928</v>
      </c>
      <c r="AO38" s="335">
        <f>SUM(AO34:AO37)</f>
        <v>27147</v>
      </c>
      <c r="AP38" s="335">
        <f>SUM(AP34:AP37)</f>
        <v>2766</v>
      </c>
      <c r="AQ38" s="335">
        <f>SUM(AQ34:AQ37)</f>
        <v>27117</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3</v>
      </c>
      <c r="BN38" s="61">
        <f>IF(E38=Spielplan!E38,Punktemodus!$B$7,0)</f>
        <v>1</v>
      </c>
      <c r="BO38" s="61">
        <f>IF(G38=Spielplan!G38,Punktemodus!$B$7,0)</f>
        <v>1</v>
      </c>
      <c r="BP38" s="81">
        <f>IF(Spielplan!E38="",0,SUM(BJ38:BO38))</f>
        <v>15</v>
      </c>
      <c r="BQ38" s="182"/>
      <c r="BR38" s="213"/>
      <c r="BS38" s="182"/>
      <c r="BT38" s="182"/>
      <c r="BU38" s="182"/>
      <c r="BV38" s="399"/>
      <c r="BW38" s="399"/>
      <c r="BX38" s="399"/>
      <c r="BY38" s="182"/>
      <c r="BZ38" s="144">
        <v>55</v>
      </c>
      <c r="CA38" s="158" t="str">
        <f>IF(BX36="",IF(BV36&gt;BV37,BT36,BT37),IF(BX36&gt;BX37,BT36,BT37))</f>
        <v>Frankreich</v>
      </c>
      <c r="CB38" s="163"/>
      <c r="CC38" s="398">
        <v>2</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399"/>
      <c r="BX39" s="399"/>
      <c r="BY39" s="182"/>
      <c r="BZ39" s="144">
        <v>56</v>
      </c>
      <c r="CA39" s="158" t="str">
        <f>IF(BX40="",IF(BV40&gt;BV41,BT40,BT41),IF(BX40&gt;BX41,BT40,BT41))</f>
        <v>Wales</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1</v>
      </c>
      <c r="O40" s="182">
        <f t="shared" si="11"/>
        <v>9</v>
      </c>
      <c r="P40" s="182">
        <f t="shared" si="11"/>
        <v>1</v>
      </c>
      <c r="Q40" s="182">
        <f t="shared" si="11"/>
        <v>4</v>
      </c>
      <c r="R40" s="182">
        <f t="shared" si="11"/>
        <v>1</v>
      </c>
      <c r="S40" s="182">
        <f t="shared" si="11"/>
        <v>8</v>
      </c>
      <c r="T40" s="182">
        <f t="shared" si="11"/>
        <v>1</v>
      </c>
      <c r="U40" s="182">
        <f t="shared" si="11"/>
        <v>2</v>
      </c>
      <c r="V40" s="182">
        <f t="shared" si="11"/>
        <v>6</v>
      </c>
      <c r="W40" s="182">
        <f t="shared" si="11"/>
        <v>1</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48</v>
      </c>
      <c r="BQ40" s="182"/>
      <c r="BR40" s="213"/>
      <c r="BS40" s="151" t="s">
        <v>252</v>
      </c>
      <c r="BT40" s="158" t="str">
        <f>BB24</f>
        <v>Wales</v>
      </c>
      <c r="BU40" s="163"/>
      <c r="BV40" s="398">
        <v>1</v>
      </c>
      <c r="BW40" s="399"/>
      <c r="BX40" s="398">
        <v>4</v>
      </c>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399"/>
      <c r="BX41" s="398">
        <v>3</v>
      </c>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3</v>
      </c>
      <c r="AA45" s="182">
        <f>Q51</f>
        <v>3</v>
      </c>
      <c r="AB45" s="182">
        <f>U51</f>
        <v>5</v>
      </c>
      <c r="AC45" s="182">
        <f>AA45-AB45</f>
        <v>-2</v>
      </c>
      <c r="AD45" s="182">
        <f>IF(Z45&gt;Z46,-1,0)</f>
        <v>0</v>
      </c>
      <c r="AE45" s="182">
        <f>IF(Z45&gt;Z47,-1,0)</f>
        <v>0</v>
      </c>
      <c r="AF45" s="182">
        <f>IF(Z45&gt;Z48,-1,0)</f>
        <v>-1</v>
      </c>
      <c r="AG45" s="329">
        <f>10000-(AJ45*1000+AM45*10+AK45)</f>
        <v>7017</v>
      </c>
      <c r="AH45" s="330">
        <f>RANK(AG45,AG45:AG48,1)</f>
        <v>3</v>
      </c>
      <c r="AI45" s="281" t="str">
        <f>C45</f>
        <v>Türkei</v>
      </c>
      <c r="AJ45" s="281">
        <f t="shared" ref="AJ45:AL48" si="13">Z45</f>
        <v>3</v>
      </c>
      <c r="AK45" s="281">
        <f t="shared" si="13"/>
        <v>3</v>
      </c>
      <c r="AL45" s="281">
        <f t="shared" si="13"/>
        <v>5</v>
      </c>
      <c r="AM45" s="281">
        <f>AK45-AL45</f>
        <v>-2</v>
      </c>
      <c r="AN45" s="337"/>
      <c r="AO45" s="329">
        <f>IF(Z46&lt;&gt;Z45,AG46,IF(G45&gt;E45,AG46-2000,AG46))</f>
        <v>5996</v>
      </c>
      <c r="AP45" s="329">
        <f>IF(Z47&lt;&gt;Z45,AG47,IF(G47&gt;E47,AG47-2000,AG47))</f>
        <v>943</v>
      </c>
      <c r="AQ45" s="329">
        <f>IF(Z48&lt;&gt;Z45,AG48,IF(G49&gt;E49,AG48-2000,AG48))</f>
        <v>9027</v>
      </c>
      <c r="AR45" s="332">
        <f>AN49</f>
        <v>21051</v>
      </c>
      <c r="AS45" s="330">
        <f>RANK(AR45,AR45:AR48,1)</f>
        <v>3</v>
      </c>
      <c r="AT45" s="281" t="str">
        <f t="shared" ref="AT45:AW48" si="14">AI45</f>
        <v>Türkei</v>
      </c>
      <c r="AU45" s="281">
        <f t="shared" si="14"/>
        <v>3</v>
      </c>
      <c r="AV45" s="281">
        <f t="shared" si="14"/>
        <v>3</v>
      </c>
      <c r="AW45" s="281">
        <f t="shared" si="14"/>
        <v>5</v>
      </c>
      <c r="AX45" s="182"/>
      <c r="AY45" s="182"/>
      <c r="AZ45" s="182"/>
      <c r="BA45" s="42">
        <v>1</v>
      </c>
      <c r="BB45" s="40" t="str">
        <f>VLOOKUP(1,AS45:AT48,2,FALSE)</f>
        <v>Spanien</v>
      </c>
      <c r="BC45" s="41"/>
      <c r="BD45" s="43">
        <f>VLOOKUP(1,AS45:AW48,3,FALSE)</f>
        <v>9</v>
      </c>
      <c r="BE45" s="44">
        <f>VLOOKUP(1,AS45:AW48,4,FALSE)</f>
        <v>7</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3</v>
      </c>
      <c r="F46" s="401" t="s">
        <v>12</v>
      </c>
      <c r="G46" s="39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3</v>
      </c>
      <c r="T46" s="182">
        <f>G46</f>
        <v>1</v>
      </c>
      <c r="U46" s="182"/>
      <c r="V46" s="182"/>
      <c r="W46" s="182">
        <f>G46</f>
        <v>1</v>
      </c>
      <c r="X46" s="182">
        <f>E46</f>
        <v>3</v>
      </c>
      <c r="Y46" s="182"/>
      <c r="Z46" s="182">
        <f>N51</f>
        <v>4</v>
      </c>
      <c r="AA46" s="182">
        <f>R51</f>
        <v>4</v>
      </c>
      <c r="AB46" s="182">
        <f>V51</f>
        <v>4</v>
      </c>
      <c r="AC46" s="182">
        <f>AA46-AB46</f>
        <v>0</v>
      </c>
      <c r="AD46" s="182">
        <f>IF(Z46&gt;Z45,-1,0)</f>
        <v>-1</v>
      </c>
      <c r="AE46" s="182">
        <f>IF(Z46&gt;Z47,-1,0)</f>
        <v>0</v>
      </c>
      <c r="AF46" s="182">
        <f>IF(Z46&gt;Z48,-1,0)</f>
        <v>-1</v>
      </c>
      <c r="AG46" s="329">
        <f>10000-(AJ46*1000+AM46*10+AK46)</f>
        <v>5996</v>
      </c>
      <c r="AH46" s="330">
        <f>RANK(AG46,AG45:AG48,1)</f>
        <v>2</v>
      </c>
      <c r="AI46" s="281" t="str">
        <f>H45</f>
        <v>Kroatien</v>
      </c>
      <c r="AJ46" s="281">
        <f t="shared" si="13"/>
        <v>4</v>
      </c>
      <c r="AK46" s="281">
        <f t="shared" si="13"/>
        <v>4</v>
      </c>
      <c r="AL46" s="281">
        <f t="shared" si="13"/>
        <v>4</v>
      </c>
      <c r="AM46" s="281">
        <f>AK46-AL46</f>
        <v>0</v>
      </c>
      <c r="AN46" s="329">
        <f>IF(Z45&lt;&gt;Z46,AG45,IF(E45&gt;G45,AG45-2000,AG45))</f>
        <v>7017</v>
      </c>
      <c r="AO46" s="337"/>
      <c r="AP46" s="329">
        <f>IF(Z46&lt;&gt;Z47,AG47,IF(G50&gt;E50,AG47-2000,AG47))</f>
        <v>943</v>
      </c>
      <c r="AQ46" s="329">
        <f>IF(Z48&lt;&gt;Z46,AG48,IF(G48&gt;E48,AG48-2000,AG48))</f>
        <v>9027</v>
      </c>
      <c r="AR46" s="333">
        <f>AO49</f>
        <v>17988</v>
      </c>
      <c r="AS46" s="330">
        <f>RANK(AR46,AR45:AR48,1)</f>
        <v>2</v>
      </c>
      <c r="AT46" s="281" t="str">
        <f t="shared" si="14"/>
        <v>Kroatien</v>
      </c>
      <c r="AU46" s="281">
        <f t="shared" si="14"/>
        <v>4</v>
      </c>
      <c r="AV46" s="281">
        <f t="shared" si="14"/>
        <v>4</v>
      </c>
      <c r="AW46" s="281">
        <f t="shared" si="14"/>
        <v>4</v>
      </c>
      <c r="AX46" s="182"/>
      <c r="AY46" s="182"/>
      <c r="AZ46" s="182"/>
      <c r="BA46" s="42">
        <v>2</v>
      </c>
      <c r="BB46" s="40" t="str">
        <f>VLOOKUP(2,AS45:AT48,2,FALSE)</f>
        <v>Kroatien</v>
      </c>
      <c r="BC46" s="41"/>
      <c r="BD46" s="43">
        <f>VLOOKUP(2,AS45:AW48,3,FALSE)</f>
        <v>4</v>
      </c>
      <c r="BE46" s="44">
        <f>VLOOKUP(2,AS45:AW48,4,FALSE)</f>
        <v>4</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2</v>
      </c>
      <c r="T47" s="182"/>
      <c r="U47" s="182">
        <f>G47</f>
        <v>2</v>
      </c>
      <c r="V47" s="182"/>
      <c r="W47" s="182">
        <f>E47</f>
        <v>0</v>
      </c>
      <c r="X47" s="182"/>
      <c r="Y47" s="182"/>
      <c r="Z47" s="182">
        <f>O51</f>
        <v>9</v>
      </c>
      <c r="AA47" s="182">
        <f>S51</f>
        <v>7</v>
      </c>
      <c r="AB47" s="182">
        <f>W51</f>
        <v>2</v>
      </c>
      <c r="AC47" s="182">
        <f>AA47-AB47</f>
        <v>5</v>
      </c>
      <c r="AD47" s="182">
        <f>IF(Z47&gt;Z45,-1,0)</f>
        <v>-1</v>
      </c>
      <c r="AE47" s="182">
        <f>IF(Z47&gt;Z46,-1,0)</f>
        <v>-1</v>
      </c>
      <c r="AF47" s="182">
        <f>IF(Z47&gt;Z48,-1,0)</f>
        <v>-1</v>
      </c>
      <c r="AG47" s="329">
        <f>10000-(AJ47*1000+AM47*10+AK47)</f>
        <v>943</v>
      </c>
      <c r="AH47" s="330">
        <f>RANK(AG47,AG45:AG48,1)</f>
        <v>1</v>
      </c>
      <c r="AI47" s="281" t="str">
        <f>C46</f>
        <v>Spanien</v>
      </c>
      <c r="AJ47" s="281">
        <f t="shared" si="13"/>
        <v>9</v>
      </c>
      <c r="AK47" s="281">
        <f t="shared" si="13"/>
        <v>7</v>
      </c>
      <c r="AL47" s="281">
        <f t="shared" si="13"/>
        <v>2</v>
      </c>
      <c r="AM47" s="281">
        <f>AK47-AL47</f>
        <v>5</v>
      </c>
      <c r="AN47" s="329">
        <f>IF(Z45&lt;&gt;Z47,AG45,IF(E47&gt;G47,AG45-2000,AG45))</f>
        <v>7017</v>
      </c>
      <c r="AO47" s="329">
        <f>IF(Z46&lt;&gt;Z47,AG46,IF(E50&gt;G50,AG46-2000,AG46))</f>
        <v>5996</v>
      </c>
      <c r="AP47" s="337"/>
      <c r="AQ47" s="329">
        <f>IF(Z48&lt;&gt;Z47,AG48,IF(G46&gt;E46,AG48-2000,AG48))</f>
        <v>9027</v>
      </c>
      <c r="AR47" s="333">
        <f>AP49</f>
        <v>2829</v>
      </c>
      <c r="AS47" s="330">
        <f>RANK(AR47,AR45:AR48,1)</f>
        <v>1</v>
      </c>
      <c r="AT47" s="281" t="str">
        <f t="shared" si="14"/>
        <v>Spanien</v>
      </c>
      <c r="AU47" s="281">
        <f t="shared" si="14"/>
        <v>9</v>
      </c>
      <c r="AV47" s="281">
        <f t="shared" si="14"/>
        <v>7</v>
      </c>
      <c r="AW47" s="281">
        <f t="shared" si="14"/>
        <v>2</v>
      </c>
      <c r="AX47" s="182"/>
      <c r="AY47" s="182"/>
      <c r="AZ47" s="182"/>
      <c r="BA47" s="162">
        <v>3</v>
      </c>
      <c r="BB47" s="175" t="str">
        <f>VLOOKUP(3,AS45:AT48,2,FALSE)</f>
        <v>Türkei</v>
      </c>
      <c r="BC47" s="163"/>
      <c r="BD47" s="145">
        <f>VLOOKUP(3,AS45:AW48,3,FALSE)</f>
        <v>3</v>
      </c>
      <c r="BE47" s="145">
        <f>VLOOKUP(3,AS45:AW48,4,FALSE)</f>
        <v>3</v>
      </c>
      <c r="BF47" s="199" t="s">
        <v>12</v>
      </c>
      <c r="BG47" s="145">
        <f>VLOOKUP(3,AS45:AW48,5,FALSE)</f>
        <v>5</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1</v>
      </c>
      <c r="BO47" s="61">
        <f>IF(G47=Spielplan!G47,Punktemodus!$B$7,0)</f>
        <v>0</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1</v>
      </c>
      <c r="AA48" s="182">
        <f>T51</f>
        <v>3</v>
      </c>
      <c r="AB48" s="182">
        <f>X51</f>
        <v>6</v>
      </c>
      <c r="AC48" s="182">
        <f>AA48-AB48</f>
        <v>-3</v>
      </c>
      <c r="AD48" s="182">
        <f>IF(Z48&gt;Z45,-1,0)</f>
        <v>0</v>
      </c>
      <c r="AE48" s="182">
        <f>IF(Z48&gt;Z46,-1,0)</f>
        <v>0</v>
      </c>
      <c r="AF48" s="182">
        <f>IF(Z48&gt;Z47,-1,0)</f>
        <v>0</v>
      </c>
      <c r="AG48" s="329">
        <f>10000-(AJ48*1000+AM48*10+AK48)</f>
        <v>9027</v>
      </c>
      <c r="AH48" s="330">
        <f>RANK(AG48,AG45:AG48,1)</f>
        <v>4</v>
      </c>
      <c r="AI48" s="281" t="str">
        <f>H46</f>
        <v>Tschechien</v>
      </c>
      <c r="AJ48" s="281">
        <f t="shared" si="13"/>
        <v>1</v>
      </c>
      <c r="AK48" s="281">
        <f t="shared" si="13"/>
        <v>3</v>
      </c>
      <c r="AL48" s="281">
        <f t="shared" si="13"/>
        <v>6</v>
      </c>
      <c r="AM48" s="281">
        <f>AK48-AL48</f>
        <v>-3</v>
      </c>
      <c r="AN48" s="329">
        <f>IF(Z45&lt;&gt;Z48,AG45,IF(E49&gt;G49,AG45-2000,AG45))</f>
        <v>7017</v>
      </c>
      <c r="AO48" s="329">
        <f>IF(Z46&lt;&gt;Z48,AG46,IF(E48&gt;G48,AG46-2000,AG46))</f>
        <v>5996</v>
      </c>
      <c r="AP48" s="329">
        <f>IF(Z47&lt;&gt;Z48,AG47,IF(E46&gt;G46,AG47-2000,AG47))</f>
        <v>943</v>
      </c>
      <c r="AQ48" s="337"/>
      <c r="AR48" s="333">
        <f>AQ49</f>
        <v>27081</v>
      </c>
      <c r="AS48" s="330">
        <f>RANK(AR48,AR45:AR48,1)</f>
        <v>4</v>
      </c>
      <c r="AT48" s="281" t="str">
        <f t="shared" si="14"/>
        <v>Tschechien</v>
      </c>
      <c r="AU48" s="281">
        <f t="shared" si="14"/>
        <v>1</v>
      </c>
      <c r="AV48" s="281">
        <f t="shared" si="14"/>
        <v>3</v>
      </c>
      <c r="AW48" s="281">
        <f t="shared" si="14"/>
        <v>6</v>
      </c>
      <c r="AX48" s="182"/>
      <c r="AY48" s="182"/>
      <c r="AZ48" s="182"/>
      <c r="BA48" s="68">
        <v>4</v>
      </c>
      <c r="BB48" s="69" t="str">
        <f>VLOOKUP(4,AS45:AT48,2,FALSE)</f>
        <v>Tschechien</v>
      </c>
      <c r="BC48" s="70"/>
      <c r="BD48" s="71">
        <f>VLOOKUP(4,AS45:AW48,3,FALSE)</f>
        <v>1</v>
      </c>
      <c r="BE48" s="71">
        <f>VLOOKUP(4,AS45:AW48,4,FALSE)</f>
        <v>3</v>
      </c>
      <c r="BF48" s="199" t="s">
        <v>12</v>
      </c>
      <c r="BG48" s="71">
        <f>VLOOKUP(4,AS45:AW48,5,FALSE)</f>
        <v>6</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2</v>
      </c>
      <c r="F49" s="401" t="s">
        <v>12</v>
      </c>
      <c r="G49" s="398">
        <v>1</v>
      </c>
      <c r="H49" s="40" t="str">
        <f>H46</f>
        <v>Tschechien</v>
      </c>
      <c r="I49" s="41"/>
      <c r="J49" s="182"/>
      <c r="K49" s="182" t="s">
        <v>74</v>
      </c>
      <c r="L49" s="182">
        <f t="shared" si="12"/>
        <v>1</v>
      </c>
      <c r="M49" s="182">
        <f>IF($E49="",0,IF($E49&gt;$G49,3,IF($E49=G49,1,0)))</f>
        <v>3</v>
      </c>
      <c r="N49" s="182"/>
      <c r="O49" s="182"/>
      <c r="P49" s="182">
        <f>IF($G49="",0,IF($E49&gt;$G49,0,IF($E49=$G49,1,3)))</f>
        <v>0</v>
      </c>
      <c r="Q49" s="182">
        <f>E49</f>
        <v>2</v>
      </c>
      <c r="R49" s="182"/>
      <c r="S49" s="182"/>
      <c r="T49" s="182">
        <f>G49</f>
        <v>1</v>
      </c>
      <c r="U49" s="182">
        <f>G49</f>
        <v>1</v>
      </c>
      <c r="V49" s="182"/>
      <c r="W49" s="182"/>
      <c r="X49" s="182">
        <f>E49</f>
        <v>2</v>
      </c>
      <c r="Y49" s="182"/>
      <c r="Z49" s="182"/>
      <c r="AA49" s="182"/>
      <c r="AB49" s="182"/>
      <c r="AC49" s="182"/>
      <c r="AD49" s="182"/>
      <c r="AE49" s="182"/>
      <c r="AF49" s="182"/>
      <c r="AG49" s="281"/>
      <c r="AH49" s="281"/>
      <c r="AI49" s="281"/>
      <c r="AJ49" s="281"/>
      <c r="AK49" s="281"/>
      <c r="AL49" s="281"/>
      <c r="AM49" s="281"/>
      <c r="AN49" s="334">
        <f>SUM(AN45:AN48)</f>
        <v>21051</v>
      </c>
      <c r="AO49" s="335">
        <f>SUM(AO45:AO48)</f>
        <v>17988</v>
      </c>
      <c r="AP49" s="335">
        <f>SUM(AP45:AP48)</f>
        <v>2829</v>
      </c>
      <c r="AQ49" s="335">
        <f>SUM(AQ45:AQ48)</f>
        <v>27081</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0</v>
      </c>
      <c r="BN49" s="61">
        <f>IF(E49=Spielplan!E49,Punktemodus!$B$7,0)</f>
        <v>1</v>
      </c>
      <c r="BO49" s="61">
        <f>IF(G49=Spielplan!G49,Punktemodus!$B$7,0)</f>
        <v>0</v>
      </c>
      <c r="BP49" s="81">
        <f>IF(Spielplan!E49="",0,SUM(BJ49:BO49))</f>
        <v>11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3</v>
      </c>
      <c r="N51" s="182">
        <f t="shared" si="15"/>
        <v>4</v>
      </c>
      <c r="O51" s="182">
        <f t="shared" si="15"/>
        <v>9</v>
      </c>
      <c r="P51" s="182">
        <f t="shared" si="15"/>
        <v>1</v>
      </c>
      <c r="Q51" s="182">
        <f t="shared" si="15"/>
        <v>3</v>
      </c>
      <c r="R51" s="182">
        <f t="shared" si="15"/>
        <v>4</v>
      </c>
      <c r="S51" s="182">
        <f t="shared" si="15"/>
        <v>7</v>
      </c>
      <c r="T51" s="182">
        <f t="shared" si="15"/>
        <v>3</v>
      </c>
      <c r="U51" s="182">
        <f t="shared" si="15"/>
        <v>5</v>
      </c>
      <c r="V51" s="182">
        <f t="shared" si="15"/>
        <v>4</v>
      </c>
      <c r="W51" s="182">
        <f t="shared" si="15"/>
        <v>2</v>
      </c>
      <c r="X51" s="182">
        <f t="shared" si="15"/>
        <v>6</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52</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2</v>
      </c>
      <c r="F56" s="401" t="s">
        <v>12</v>
      </c>
      <c r="G56" s="398">
        <v>1</v>
      </c>
      <c r="H56" s="108" t="str">
        <f>Spielplan!$H$56</f>
        <v>Schweden</v>
      </c>
      <c r="I56" s="109"/>
      <c r="J56" s="182"/>
      <c r="K56" s="182" t="s">
        <v>77</v>
      </c>
      <c r="L56" s="182">
        <f t="shared" ref="L56:L61" si="16">IF(E56-G56&gt;0,1,IF(G56=E56,0,-1))</f>
        <v>1</v>
      </c>
      <c r="M56" s="182">
        <f>IF($E56="",0,IF($E56&gt;$G56,3,IF($E56=G56,1,0)))</f>
        <v>3</v>
      </c>
      <c r="N56" s="182">
        <f>IF($G56="",0,IF($E56&gt;$G56,0,IF($E56=G56,1,3)))</f>
        <v>0</v>
      </c>
      <c r="O56" s="182"/>
      <c r="P56" s="182"/>
      <c r="Q56" s="182">
        <f>E56</f>
        <v>2</v>
      </c>
      <c r="R56" s="182">
        <f>G56</f>
        <v>1</v>
      </c>
      <c r="S56" s="182"/>
      <c r="T56" s="182"/>
      <c r="U56" s="182">
        <f>G56</f>
        <v>1</v>
      </c>
      <c r="V56" s="182">
        <f>E56</f>
        <v>2</v>
      </c>
      <c r="W56" s="182"/>
      <c r="X56" s="182"/>
      <c r="Y56" s="182"/>
      <c r="Z56" s="182">
        <f>M62</f>
        <v>7</v>
      </c>
      <c r="AA56" s="182">
        <f>Q62</f>
        <v>3</v>
      </c>
      <c r="AB56" s="182">
        <f>U62</f>
        <v>1</v>
      </c>
      <c r="AC56" s="182">
        <f>AA56-AB56</f>
        <v>2</v>
      </c>
      <c r="AD56" s="182">
        <f>IF(Z56&gt;Z57,-1,0)</f>
        <v>-1</v>
      </c>
      <c r="AE56" s="182">
        <f>IF(Z56&gt;Z58,-1,0)</f>
        <v>-1</v>
      </c>
      <c r="AF56" s="182">
        <f>IF(Z56&gt;Z59,-1,0)</f>
        <v>-1</v>
      </c>
      <c r="AG56" s="329">
        <f>10000-(AJ56*1000+AM56*10+AK56)</f>
        <v>2977</v>
      </c>
      <c r="AH56" s="330">
        <f>RANK(AG56,AG56:AG59,1)</f>
        <v>1</v>
      </c>
      <c r="AI56" s="281" t="str">
        <f>C56</f>
        <v>Irland</v>
      </c>
      <c r="AJ56" s="281">
        <f t="shared" ref="AJ56:AL59" si="17">Z56</f>
        <v>7</v>
      </c>
      <c r="AK56" s="281">
        <f t="shared" si="17"/>
        <v>3</v>
      </c>
      <c r="AL56" s="281">
        <f t="shared" si="17"/>
        <v>1</v>
      </c>
      <c r="AM56" s="281">
        <f>AK56-AL56</f>
        <v>2</v>
      </c>
      <c r="AN56" s="337"/>
      <c r="AO56" s="329">
        <f>IF(Z57&lt;&gt;Z56,AG57,IF(G56&gt;E56,AG57-2000,AG57))</f>
        <v>9019</v>
      </c>
      <c r="AP56" s="329">
        <f>IF(Z58&lt;&gt;Z56,AG58,IF(G58&gt;E58,AG58-2000,AG58))</f>
        <v>4988</v>
      </c>
      <c r="AQ56" s="329">
        <f>IF(Z59&lt;&gt;Z56,AG59,IF(G60&gt;E60,AG59-2000,AG59))</f>
        <v>7008</v>
      </c>
      <c r="AR56" s="332">
        <f>AN60</f>
        <v>8931</v>
      </c>
      <c r="AS56" s="330">
        <f>RANK(AR56,AR56:AR59,1)</f>
        <v>1</v>
      </c>
      <c r="AT56" s="281" t="str">
        <f t="shared" ref="AT56:AW59" si="18">AI56</f>
        <v>Irland</v>
      </c>
      <c r="AU56" s="281">
        <f t="shared" si="18"/>
        <v>7</v>
      </c>
      <c r="AV56" s="281">
        <f t="shared" si="18"/>
        <v>3</v>
      </c>
      <c r="AW56" s="281">
        <f t="shared" si="18"/>
        <v>1</v>
      </c>
      <c r="AX56" s="182"/>
      <c r="AY56" s="182"/>
      <c r="AZ56" s="182"/>
      <c r="BA56" s="112">
        <v>1</v>
      </c>
      <c r="BB56" s="108" t="str">
        <f>VLOOKUP(1,AS56:AT59,2,FALSE)</f>
        <v>Irland</v>
      </c>
      <c r="BC56" s="113"/>
      <c r="BD56" s="114">
        <f>VLOOKUP(1,AS56:AW59,3,FALSE)</f>
        <v>7</v>
      </c>
      <c r="BE56" s="115">
        <f>VLOOKUP(1,AS56:AW59,4,FALSE)</f>
        <v>3</v>
      </c>
      <c r="BF56" s="199" t="s">
        <v>12</v>
      </c>
      <c r="BG56" s="115">
        <f>VLOOKUP(1,AS56:AW59,5,FALSE)</f>
        <v>1</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2</v>
      </c>
      <c r="F57" s="401" t="s">
        <v>12</v>
      </c>
      <c r="G57" s="39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1</v>
      </c>
      <c r="AA57" s="182">
        <f>R62</f>
        <v>1</v>
      </c>
      <c r="AB57" s="182">
        <f>V62</f>
        <v>3</v>
      </c>
      <c r="AC57" s="182">
        <f>AA57-AB57</f>
        <v>-2</v>
      </c>
      <c r="AD57" s="182">
        <f>IF(Z57&gt;Z56,-1,0)</f>
        <v>0</v>
      </c>
      <c r="AE57" s="182">
        <f>IF(Z57&gt;Z58,-1,0)</f>
        <v>0</v>
      </c>
      <c r="AF57" s="182">
        <f>IF(Z57&gt;Z59,-1,0)</f>
        <v>0</v>
      </c>
      <c r="AG57" s="329">
        <f>10000-(AJ57*1000+AM57*10+AK57)</f>
        <v>9019</v>
      </c>
      <c r="AH57" s="330">
        <f>RANK(AG57,AG56:AG59,1)</f>
        <v>4</v>
      </c>
      <c r="AI57" s="281" t="str">
        <f>H56</f>
        <v>Schweden</v>
      </c>
      <c r="AJ57" s="281">
        <f t="shared" si="17"/>
        <v>1</v>
      </c>
      <c r="AK57" s="281">
        <f t="shared" si="17"/>
        <v>1</v>
      </c>
      <c r="AL57" s="281">
        <f t="shared" si="17"/>
        <v>3</v>
      </c>
      <c r="AM57" s="281">
        <f>AK57-AL57</f>
        <v>-2</v>
      </c>
      <c r="AN57" s="329">
        <f>IF(Z56&lt;&gt;Z57,AG56,IF(E56&gt;G56,AG56-2000,AG56))</f>
        <v>2977</v>
      </c>
      <c r="AO57" s="337"/>
      <c r="AP57" s="329">
        <f>IF(Z57&lt;&gt;Z58,AG58,IF(G61&gt;E61,AG58-2000,AG58))</f>
        <v>4988</v>
      </c>
      <c r="AQ57" s="329">
        <f>IF(Z59&lt;&gt;Z57,AG59,IF(G59&gt;E59,AG59-2000,AG59))</f>
        <v>7008</v>
      </c>
      <c r="AR57" s="333">
        <f>AO60</f>
        <v>27057</v>
      </c>
      <c r="AS57" s="330">
        <f>RANK(AR57,AR56:AR59,1)</f>
        <v>4</v>
      </c>
      <c r="AT57" s="281" t="str">
        <f t="shared" si="18"/>
        <v>Schweden</v>
      </c>
      <c r="AU57" s="281">
        <f t="shared" si="18"/>
        <v>1</v>
      </c>
      <c r="AV57" s="281">
        <f t="shared" si="18"/>
        <v>1</v>
      </c>
      <c r="AW57" s="281">
        <f t="shared" si="18"/>
        <v>3</v>
      </c>
      <c r="AX57" s="182"/>
      <c r="AY57" s="182"/>
      <c r="AZ57" s="182"/>
      <c r="BA57" s="112">
        <v>2</v>
      </c>
      <c r="BB57" s="108" t="str">
        <f>VLOOKUP(2,AS56:AT59,2,FALSE)</f>
        <v>Belgien</v>
      </c>
      <c r="BC57" s="113"/>
      <c r="BD57" s="114">
        <f>VLOOKUP(2,AS56:AW59,3,FALSE)</f>
        <v>5</v>
      </c>
      <c r="BE57" s="115">
        <f>VLOOKUP(2,AS56:AW59,4,FALSE)</f>
        <v>2</v>
      </c>
      <c r="BF57" s="199" t="s">
        <v>12</v>
      </c>
      <c r="BG57" s="115">
        <f>VLOOKUP(2,AS56:AW59,5,FALSE)</f>
        <v>1</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0</v>
      </c>
      <c r="H58" s="108" t="str">
        <f>C57</f>
        <v>Belgien</v>
      </c>
      <c r="I58" s="109"/>
      <c r="J58" s="182"/>
      <c r="K58" s="182" t="s">
        <v>79</v>
      </c>
      <c r="L58" s="182">
        <f t="shared" si="16"/>
        <v>0</v>
      </c>
      <c r="M58" s="182">
        <f>IF($E58="",0,IF($E58&gt;$G58,3,IF($E58=G58,1,0)))</f>
        <v>1</v>
      </c>
      <c r="N58" s="182"/>
      <c r="O58" s="182">
        <f>IF($G58="",0,IF($E58&gt;$G58,0,IF($E58=$G58,1,3)))</f>
        <v>1</v>
      </c>
      <c r="P58" s="182"/>
      <c r="Q58" s="182">
        <f>E58</f>
        <v>0</v>
      </c>
      <c r="R58" s="182"/>
      <c r="S58" s="182">
        <f>G58</f>
        <v>0</v>
      </c>
      <c r="T58" s="182"/>
      <c r="U58" s="182">
        <f>G58</f>
        <v>0</v>
      </c>
      <c r="V58" s="182"/>
      <c r="W58" s="182">
        <f>E58</f>
        <v>0</v>
      </c>
      <c r="X58" s="182"/>
      <c r="Y58" s="182"/>
      <c r="Z58" s="182">
        <f>O62</f>
        <v>5</v>
      </c>
      <c r="AA58" s="182">
        <f>S62</f>
        <v>2</v>
      </c>
      <c r="AB58" s="182">
        <f>W62</f>
        <v>1</v>
      </c>
      <c r="AC58" s="182">
        <f>AA58-AB58</f>
        <v>1</v>
      </c>
      <c r="AD58" s="182">
        <f>IF(Z58&gt;Z56,-1,0)</f>
        <v>0</v>
      </c>
      <c r="AE58" s="182">
        <f>IF(Z58&gt;Z57,-1,0)</f>
        <v>-1</v>
      </c>
      <c r="AF58" s="182">
        <f>IF(Z58&gt;Z59,-1,0)</f>
        <v>-1</v>
      </c>
      <c r="AG58" s="329">
        <f>10000-(AJ58*1000+AM58*10+AK58)</f>
        <v>4988</v>
      </c>
      <c r="AH58" s="330">
        <f>RANK(AG58,AG56:AG59,1)</f>
        <v>2</v>
      </c>
      <c r="AI58" s="281" t="str">
        <f>C57</f>
        <v>Belgien</v>
      </c>
      <c r="AJ58" s="281">
        <f t="shared" si="17"/>
        <v>5</v>
      </c>
      <c r="AK58" s="281">
        <f t="shared" si="17"/>
        <v>2</v>
      </c>
      <c r="AL58" s="281">
        <f t="shared" si="17"/>
        <v>1</v>
      </c>
      <c r="AM58" s="281">
        <f>AK58-AL58</f>
        <v>1</v>
      </c>
      <c r="AN58" s="329">
        <f>IF(Z56&lt;&gt;Z58,AG56,IF(E58&gt;G58,AG56-2000,AG56))</f>
        <v>2977</v>
      </c>
      <c r="AO58" s="329">
        <f>IF(Z57&lt;&gt;Z58,AG57,IF(E61&gt;G61,AG57-2000,AG57))</f>
        <v>9019</v>
      </c>
      <c r="AP58" s="337"/>
      <c r="AQ58" s="329">
        <f>IF(Z59&lt;&gt;Z58,AG59,IF(G57&gt;E57,AG59-2000,AG59))</f>
        <v>7008</v>
      </c>
      <c r="AR58" s="333">
        <f>AP60</f>
        <v>14964</v>
      </c>
      <c r="AS58" s="330">
        <f>RANK(AR58,AR56:AR59,1)</f>
        <v>2</v>
      </c>
      <c r="AT58" s="281" t="str">
        <f t="shared" si="18"/>
        <v>Belgien</v>
      </c>
      <c r="AU58" s="281">
        <f t="shared" si="18"/>
        <v>5</v>
      </c>
      <c r="AV58" s="281">
        <f t="shared" si="18"/>
        <v>2</v>
      </c>
      <c r="AW58" s="281">
        <f t="shared" si="18"/>
        <v>1</v>
      </c>
      <c r="AX58" s="182"/>
      <c r="AY58" s="182"/>
      <c r="AZ58" s="182"/>
      <c r="BA58" s="162">
        <v>3</v>
      </c>
      <c r="BB58" s="175" t="str">
        <f>VLOOKUP(3,AS56:AT59,2,FALSE)</f>
        <v>Italien</v>
      </c>
      <c r="BC58" s="163"/>
      <c r="BD58" s="145">
        <f>VLOOKUP(3,AS56:AW59,3,FALSE)</f>
        <v>3</v>
      </c>
      <c r="BE58" s="145">
        <f>VLOOKUP(3,AS56:AW59,4,FALSE)</f>
        <v>2</v>
      </c>
      <c r="BF58" s="199" t="s">
        <v>12</v>
      </c>
      <c r="BG58" s="145">
        <f>VLOOKUP(3,AS56:AW59,5,FALSE)</f>
        <v>3</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0</v>
      </c>
      <c r="F59" s="401" t="s">
        <v>12</v>
      </c>
      <c r="G59" s="398">
        <v>1</v>
      </c>
      <c r="H59" s="110" t="str">
        <f>H57</f>
        <v>Italien</v>
      </c>
      <c r="I59" s="111"/>
      <c r="J59" s="182"/>
      <c r="K59" s="182" t="s">
        <v>80</v>
      </c>
      <c r="L59" s="182">
        <f t="shared" si="16"/>
        <v>-1</v>
      </c>
      <c r="M59" s="182"/>
      <c r="N59" s="182">
        <f>IF($E59="",0,IF($E59&gt;$G59,3,IF($E59=$G59,1,0)))</f>
        <v>0</v>
      </c>
      <c r="O59" s="182"/>
      <c r="P59" s="182">
        <f>IF($G59="",0,IF($E59&gt;$G59,0,IF($E59=$G59,1,3)))</f>
        <v>3</v>
      </c>
      <c r="Q59" s="182"/>
      <c r="R59" s="182">
        <f>E59</f>
        <v>0</v>
      </c>
      <c r="S59" s="182"/>
      <c r="T59" s="182">
        <f>G59</f>
        <v>1</v>
      </c>
      <c r="U59" s="182"/>
      <c r="V59" s="182">
        <f>G59</f>
        <v>1</v>
      </c>
      <c r="W59" s="182"/>
      <c r="X59" s="182">
        <f>E59</f>
        <v>0</v>
      </c>
      <c r="Y59" s="182"/>
      <c r="Z59" s="182">
        <f>P62</f>
        <v>3</v>
      </c>
      <c r="AA59" s="182">
        <f>T62</f>
        <v>2</v>
      </c>
      <c r="AB59" s="182">
        <f>X62</f>
        <v>3</v>
      </c>
      <c r="AC59" s="182">
        <f>AA59-AB59</f>
        <v>-1</v>
      </c>
      <c r="AD59" s="182">
        <f>IF(Z59&gt;Z56,-1,0)</f>
        <v>0</v>
      </c>
      <c r="AE59" s="182">
        <f>IF(Z59&gt;Z57,-1,0)</f>
        <v>-1</v>
      </c>
      <c r="AF59" s="182">
        <f>IF(Z59&gt;Z58,-1,0)</f>
        <v>0</v>
      </c>
      <c r="AG59" s="329">
        <f>10000-(AJ59*1000+AM59*10+AK59)</f>
        <v>7008</v>
      </c>
      <c r="AH59" s="330">
        <f>RANK(AG59,AG56:AG59,1)</f>
        <v>3</v>
      </c>
      <c r="AI59" s="281" t="str">
        <f>H57</f>
        <v>Italien</v>
      </c>
      <c r="AJ59" s="281">
        <f t="shared" si="17"/>
        <v>3</v>
      </c>
      <c r="AK59" s="281">
        <f t="shared" si="17"/>
        <v>2</v>
      </c>
      <c r="AL59" s="281">
        <f t="shared" si="17"/>
        <v>3</v>
      </c>
      <c r="AM59" s="281">
        <f>AK59-AL59</f>
        <v>-1</v>
      </c>
      <c r="AN59" s="329">
        <f>IF(Z56&lt;&gt;Z59,AG56,IF(E60&gt;G60,AG56-2000,AG56))</f>
        <v>2977</v>
      </c>
      <c r="AO59" s="329">
        <f>IF(Z57&lt;&gt;Z59,AG57,IF(E59&gt;G59,AG57-2000,AG57))</f>
        <v>9019</v>
      </c>
      <c r="AP59" s="329">
        <f>IF(Z58&lt;&gt;Z59,AG58,IF(E57&gt;G57,AG58-2000,AG58))</f>
        <v>4988</v>
      </c>
      <c r="AQ59" s="337"/>
      <c r="AR59" s="333">
        <f>AQ60</f>
        <v>21024</v>
      </c>
      <c r="AS59" s="330">
        <f>RANK(AR59,AR56:AR59,1)</f>
        <v>3</v>
      </c>
      <c r="AT59" s="281" t="str">
        <f t="shared" si="18"/>
        <v>Italien</v>
      </c>
      <c r="AU59" s="281">
        <f t="shared" si="18"/>
        <v>3</v>
      </c>
      <c r="AV59" s="281">
        <f t="shared" si="18"/>
        <v>2</v>
      </c>
      <c r="AW59" s="281">
        <f t="shared" si="18"/>
        <v>3</v>
      </c>
      <c r="AX59" s="182"/>
      <c r="AY59" s="182"/>
      <c r="AZ59" s="182"/>
      <c r="BA59" s="68">
        <v>4</v>
      </c>
      <c r="BB59" s="69" t="str">
        <f>VLOOKUP(4,AS56:AT59,2,FALSE)</f>
        <v>Schweden</v>
      </c>
      <c r="BC59" s="70"/>
      <c r="BD59" s="71">
        <f>VLOOKUP(4,AS56:AW59,3,FALSE)</f>
        <v>1</v>
      </c>
      <c r="BE59" s="71">
        <f>VLOOKUP(4,AS56:AW59,4,FALSE)</f>
        <v>1</v>
      </c>
      <c r="BF59" s="199" t="s">
        <v>12</v>
      </c>
      <c r="BG59" s="71">
        <f>VLOOKUP(4,AS56:AW59,5,FALSE)</f>
        <v>3</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3</v>
      </c>
      <c r="BN59" s="61">
        <f>IF(E59=Spielplan!E59,Punktemodus!$B$7,0)</f>
        <v>1</v>
      </c>
      <c r="BO59" s="61">
        <f>IF(G59=Spielplan!G59,Punktemodus!$B$7,0)</f>
        <v>1</v>
      </c>
      <c r="BP59" s="81">
        <f>IF(Spielplan!E59="",0,SUM(BJ59:BO59))</f>
        <v>15</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0</v>
      </c>
      <c r="H60" s="108" t="str">
        <f>H57</f>
        <v>Italien</v>
      </c>
      <c r="I60" s="109"/>
      <c r="J60" s="182"/>
      <c r="K60" s="182" t="s">
        <v>81</v>
      </c>
      <c r="L60" s="182">
        <f t="shared" si="16"/>
        <v>1</v>
      </c>
      <c r="M60" s="182">
        <f>IF($E60="",0,IF($E60&gt;$G60,3,IF($E60=G60,1,0)))</f>
        <v>3</v>
      </c>
      <c r="N60" s="182"/>
      <c r="O60" s="182"/>
      <c r="P60" s="182">
        <f>IF($G60="",0,IF($E60&gt;$G60,0,IF($E60=$G60,1,3)))</f>
        <v>0</v>
      </c>
      <c r="Q60" s="182">
        <f>E60</f>
        <v>1</v>
      </c>
      <c r="R60" s="182"/>
      <c r="S60" s="182"/>
      <c r="T60" s="182">
        <f>G60</f>
        <v>0</v>
      </c>
      <c r="U60" s="182">
        <f>G60</f>
        <v>0</v>
      </c>
      <c r="V60" s="182"/>
      <c r="W60" s="182"/>
      <c r="X60" s="182">
        <f>E60</f>
        <v>1</v>
      </c>
      <c r="Y60" s="182"/>
      <c r="Z60" s="182"/>
      <c r="AA60" s="182"/>
      <c r="AB60" s="182"/>
      <c r="AC60" s="182"/>
      <c r="AD60" s="182"/>
      <c r="AE60" s="182"/>
      <c r="AF60" s="182"/>
      <c r="AG60" s="281"/>
      <c r="AH60" s="281"/>
      <c r="AI60" s="281"/>
      <c r="AJ60" s="281"/>
      <c r="AK60" s="281"/>
      <c r="AL60" s="281"/>
      <c r="AM60" s="281"/>
      <c r="AN60" s="334">
        <f>SUM(AN56:AN59)</f>
        <v>8931</v>
      </c>
      <c r="AO60" s="335">
        <f>SUM(AO56:AO59)</f>
        <v>27057</v>
      </c>
      <c r="AP60" s="335">
        <f>SUM(AP56:AP59)</f>
        <v>14964</v>
      </c>
      <c r="AQ60" s="335">
        <f>SUM(AQ56:AQ59)</f>
        <v>21024</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10</v>
      </c>
      <c r="BK60" s="61">
        <f>IF(E60=G60,IF(Spielplan!E60=Spielplan!G60,Punktemodus!$B$3,0),0)</f>
        <v>0</v>
      </c>
      <c r="BL60" s="61">
        <f>IF(E60&lt;G60,IF(Spielplan!E60&lt;Spielplan!G60,Punktemodus!$B$3,0),0)</f>
        <v>0</v>
      </c>
      <c r="BM60" s="61">
        <f>IF(E60=Spielplan!E60,IF(G60=Spielplan!G60,Punktemodus!$B$5,0),0)</f>
        <v>3</v>
      </c>
      <c r="BN60" s="61">
        <f>IF(E60=Spielplan!E60,Punktemodus!$B$7,0)</f>
        <v>1</v>
      </c>
      <c r="BO60" s="61">
        <f>IF(G60=Spielplan!G60,Punktemodus!$B$7,0)</f>
        <v>1</v>
      </c>
      <c r="BP60" s="81">
        <f>IF(Spielplan!E60="",0,SUM(BJ60:BO60))</f>
        <v>15</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0</v>
      </c>
      <c r="F61" s="401" t="s">
        <v>12</v>
      </c>
      <c r="G61" s="398">
        <v>0</v>
      </c>
      <c r="H61" s="110" t="str">
        <f>C57</f>
        <v>Belgien</v>
      </c>
      <c r="I61" s="111"/>
      <c r="J61" s="182"/>
      <c r="K61" s="182" t="s">
        <v>81</v>
      </c>
      <c r="L61" s="182">
        <f t="shared" si="16"/>
        <v>0</v>
      </c>
      <c r="M61" s="182"/>
      <c r="N61" s="182">
        <f>IF($E61="",0,IF($E61&gt;$G61,3,IF($E61=$G61,1,0)))</f>
        <v>1</v>
      </c>
      <c r="O61" s="182">
        <f>IF($G61="",0,IF($E61&gt;$G61,0,IF($E61=$G61,1,3)))</f>
        <v>1</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7</v>
      </c>
      <c r="N62" s="182">
        <f t="shared" si="19"/>
        <v>1</v>
      </c>
      <c r="O62" s="182">
        <f t="shared" si="19"/>
        <v>5</v>
      </c>
      <c r="P62" s="182">
        <f t="shared" si="19"/>
        <v>3</v>
      </c>
      <c r="Q62" s="182">
        <f t="shared" si="19"/>
        <v>3</v>
      </c>
      <c r="R62" s="182">
        <f t="shared" si="19"/>
        <v>1</v>
      </c>
      <c r="S62" s="182">
        <f t="shared" si="19"/>
        <v>2</v>
      </c>
      <c r="T62" s="182">
        <f t="shared" si="19"/>
        <v>2</v>
      </c>
      <c r="U62" s="182">
        <f t="shared" si="19"/>
        <v>1</v>
      </c>
      <c r="V62" s="182">
        <f t="shared" si="19"/>
        <v>3</v>
      </c>
      <c r="W62" s="182">
        <f t="shared" si="19"/>
        <v>1</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33</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0</v>
      </c>
      <c r="S67" s="182"/>
      <c r="T67" s="182"/>
      <c r="U67" s="182">
        <f>G67</f>
        <v>0</v>
      </c>
      <c r="V67" s="182">
        <f>E67</f>
        <v>2</v>
      </c>
      <c r="W67" s="182"/>
      <c r="X67" s="182"/>
      <c r="Y67" s="182"/>
      <c r="Z67" s="182">
        <f>M73</f>
        <v>7</v>
      </c>
      <c r="AA67" s="182">
        <f>Q73</f>
        <v>5</v>
      </c>
      <c r="AB67" s="182">
        <f>U73</f>
        <v>1</v>
      </c>
      <c r="AC67" s="182">
        <f>AA67-AB67</f>
        <v>4</v>
      </c>
      <c r="AD67" s="182">
        <f>IF(Z67&gt;Z68,-1,0)</f>
        <v>-1</v>
      </c>
      <c r="AE67" s="182">
        <f>IF(Z67&gt;Z69,-1,0)</f>
        <v>0</v>
      </c>
      <c r="AF67" s="182">
        <f>IF(Z67&gt;Z70,-1,0)</f>
        <v>-1</v>
      </c>
      <c r="AG67" s="329">
        <f>10000-(AJ67*1000+AM67*10+AK67)</f>
        <v>2955</v>
      </c>
      <c r="AH67" s="330">
        <f>RANK(AG67,AG67:AG70,1)</f>
        <v>2</v>
      </c>
      <c r="AI67" s="281" t="str">
        <f>C67</f>
        <v>Österreich</v>
      </c>
      <c r="AJ67" s="281">
        <f t="shared" ref="AJ67:AL70" si="21">Z67</f>
        <v>7</v>
      </c>
      <c r="AK67" s="281">
        <f t="shared" si="21"/>
        <v>5</v>
      </c>
      <c r="AL67" s="281">
        <f t="shared" si="21"/>
        <v>1</v>
      </c>
      <c r="AM67" s="281">
        <f>AK67-AL67</f>
        <v>4</v>
      </c>
      <c r="AN67" s="337"/>
      <c r="AO67" s="329">
        <f>IF(Z68&lt;&gt;Z67,AG68,IF(G67&gt;E67,AG68-2000,AG68))</f>
        <v>7028</v>
      </c>
      <c r="AP67" s="329">
        <f>IF(Z69&lt;&gt;Z67,AG69,IF(G69&gt;E69,AG69-2000,AG69))</f>
        <v>2944</v>
      </c>
      <c r="AQ67" s="329">
        <f>IF(Z70&lt;&gt;Z67,AG70,IF(G71&gt;E71,AG70-2000,AG70))</f>
        <v>10059</v>
      </c>
      <c r="AR67" s="332">
        <f>AN71</f>
        <v>8865</v>
      </c>
      <c r="AS67" s="330">
        <f>RANK(AR67,AR67:AR70,1)</f>
        <v>2</v>
      </c>
      <c r="AT67" s="281" t="str">
        <f t="shared" ref="AT67:AW70" si="22">AI67</f>
        <v>Österreich</v>
      </c>
      <c r="AU67" s="281">
        <f t="shared" si="22"/>
        <v>7</v>
      </c>
      <c r="AV67" s="281">
        <f t="shared" si="22"/>
        <v>5</v>
      </c>
      <c r="AW67" s="281">
        <f t="shared" si="22"/>
        <v>1</v>
      </c>
      <c r="AX67" s="182"/>
      <c r="AY67" s="182"/>
      <c r="AZ67" s="182"/>
      <c r="BA67" s="119">
        <v>1</v>
      </c>
      <c r="BB67" s="117" t="str">
        <f>VLOOKUP(1,AS67:AT70,2,FALSE)</f>
        <v>Portugal</v>
      </c>
      <c r="BC67" s="118"/>
      <c r="BD67" s="120">
        <f>VLOOKUP(1,AS67:AW70,3,FALSE)</f>
        <v>7</v>
      </c>
      <c r="BE67" s="121">
        <f>VLOOKUP(1,AS67:AW70,4,FALSE)</f>
        <v>6</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0</v>
      </c>
      <c r="U68" s="182"/>
      <c r="V68" s="182"/>
      <c r="W68" s="182">
        <f>G68</f>
        <v>0</v>
      </c>
      <c r="X68" s="182">
        <f>E68</f>
        <v>3</v>
      </c>
      <c r="Y68" s="182"/>
      <c r="Z68" s="182">
        <f>N73</f>
        <v>3</v>
      </c>
      <c r="AA68" s="182">
        <f>R73</f>
        <v>2</v>
      </c>
      <c r="AB68" s="182">
        <f>V73</f>
        <v>5</v>
      </c>
      <c r="AC68" s="182">
        <f>AA68-AB68</f>
        <v>-3</v>
      </c>
      <c r="AD68" s="182">
        <f>IF(Z68&gt;Z67,-1,0)</f>
        <v>0</v>
      </c>
      <c r="AE68" s="182">
        <f>IF(Z68&gt;Z69,-1,0)</f>
        <v>0</v>
      </c>
      <c r="AF68" s="182">
        <f>IF(Z68&gt;Z70,-1,0)</f>
        <v>-1</v>
      </c>
      <c r="AG68" s="329">
        <f>10000-(AJ68*1000+AM68*10+AK68)</f>
        <v>7028</v>
      </c>
      <c r="AH68" s="330">
        <f>RANK(AG68,AG67:AG70,1)</f>
        <v>3</v>
      </c>
      <c r="AI68" s="281" t="str">
        <f>H67</f>
        <v>Ungarn</v>
      </c>
      <c r="AJ68" s="281">
        <f t="shared" si="21"/>
        <v>3</v>
      </c>
      <c r="AK68" s="281">
        <f t="shared" si="21"/>
        <v>2</v>
      </c>
      <c r="AL68" s="281">
        <f t="shared" si="21"/>
        <v>5</v>
      </c>
      <c r="AM68" s="281">
        <f>AK68-AL68</f>
        <v>-3</v>
      </c>
      <c r="AN68" s="329">
        <f>IF(Z67&lt;&gt;Z68,AG67,IF(E67&gt;G67,AG67-2000,AG67))</f>
        <v>2955</v>
      </c>
      <c r="AO68" s="337"/>
      <c r="AP68" s="329">
        <f>IF(Z68&lt;&gt;Z69,AG69,IF(G72&gt;E72,AG69-2000,AG69))</f>
        <v>2944</v>
      </c>
      <c r="AQ68" s="329">
        <f>IF(Z70&lt;&gt;Z68,AG70,IF(G70&gt;E70,AG70-2000,AG70))</f>
        <v>10059</v>
      </c>
      <c r="AR68" s="333">
        <f>AO71</f>
        <v>21084</v>
      </c>
      <c r="AS68" s="330">
        <f>RANK(AR68,AR67:AR70,1)</f>
        <v>3</v>
      </c>
      <c r="AT68" s="281" t="str">
        <f t="shared" si="22"/>
        <v>Ungarn</v>
      </c>
      <c r="AU68" s="281">
        <f t="shared" si="22"/>
        <v>3</v>
      </c>
      <c r="AV68" s="281">
        <f t="shared" si="22"/>
        <v>2</v>
      </c>
      <c r="AW68" s="281">
        <f t="shared" si="22"/>
        <v>5</v>
      </c>
      <c r="AX68" s="182"/>
      <c r="AY68" s="182"/>
      <c r="AZ68" s="182"/>
      <c r="BA68" s="119">
        <v>2</v>
      </c>
      <c r="BB68" s="117" t="str">
        <f>VLOOKUP(2,AS67:AT70,2,FALSE)</f>
        <v>Österreich</v>
      </c>
      <c r="BC68" s="118"/>
      <c r="BD68" s="120">
        <f>VLOOKUP(2,AS67:AW70,3,FALSE)</f>
        <v>7</v>
      </c>
      <c r="BE68" s="121">
        <f>VLOOKUP(2,AS67:AW70,4,FALSE)</f>
        <v>5</v>
      </c>
      <c r="BF68" s="199" t="s">
        <v>12</v>
      </c>
      <c r="BG68" s="121">
        <f>VLOOKUP(2,AS67:AW70,5,FALSE)</f>
        <v>1</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1</v>
      </c>
      <c r="F69" s="401" t="s">
        <v>12</v>
      </c>
      <c r="G69" s="398">
        <v>1</v>
      </c>
      <c r="H69" s="117" t="str">
        <f>C68</f>
        <v>Portugal</v>
      </c>
      <c r="I69" s="118"/>
      <c r="J69" s="182"/>
      <c r="K69" s="182" t="s">
        <v>84</v>
      </c>
      <c r="L69" s="182">
        <f t="shared" si="20"/>
        <v>0</v>
      </c>
      <c r="M69" s="182">
        <f>IF($E69="",0,IF($E69&gt;$G69,3,IF($E69=G69,1,0)))</f>
        <v>1</v>
      </c>
      <c r="N69" s="182"/>
      <c r="O69" s="182">
        <f>IF($G69="",0,IF($E69&gt;$G69,0,IF($E69=$G69,1,3)))</f>
        <v>1</v>
      </c>
      <c r="P69" s="182"/>
      <c r="Q69" s="182">
        <f>E69</f>
        <v>1</v>
      </c>
      <c r="R69" s="182"/>
      <c r="S69" s="182">
        <f>G69</f>
        <v>1</v>
      </c>
      <c r="T69" s="182"/>
      <c r="U69" s="182">
        <f>G69</f>
        <v>1</v>
      </c>
      <c r="V69" s="182"/>
      <c r="W69" s="182">
        <f>E69</f>
        <v>1</v>
      </c>
      <c r="X69" s="182"/>
      <c r="Y69" s="182"/>
      <c r="Z69" s="182">
        <f>O73</f>
        <v>7</v>
      </c>
      <c r="AA69" s="182">
        <f>S73</f>
        <v>6</v>
      </c>
      <c r="AB69" s="182">
        <f>W73</f>
        <v>1</v>
      </c>
      <c r="AC69" s="182">
        <f>AA69-AB69</f>
        <v>5</v>
      </c>
      <c r="AD69" s="182">
        <f>IF(Z69&gt;Z67,-1,0)</f>
        <v>0</v>
      </c>
      <c r="AE69" s="182">
        <f>IF(Z69&gt;Z68,-1,0)</f>
        <v>-1</v>
      </c>
      <c r="AF69" s="182">
        <f>IF(Z69&gt;Z70,-1,0)</f>
        <v>-1</v>
      </c>
      <c r="AG69" s="329">
        <f>10000-(AJ69*1000+AM69*10+AK69)</f>
        <v>2944</v>
      </c>
      <c r="AH69" s="330">
        <f>RANK(AG69,AG67:AG70,1)</f>
        <v>1</v>
      </c>
      <c r="AI69" s="281" t="str">
        <f>C68</f>
        <v>Portugal</v>
      </c>
      <c r="AJ69" s="281">
        <f t="shared" si="21"/>
        <v>7</v>
      </c>
      <c r="AK69" s="281">
        <f t="shared" si="21"/>
        <v>6</v>
      </c>
      <c r="AL69" s="281">
        <f t="shared" si="21"/>
        <v>1</v>
      </c>
      <c r="AM69" s="281">
        <f>AK69-AL69</f>
        <v>5</v>
      </c>
      <c r="AN69" s="329">
        <f>IF(Z67&lt;&gt;Z69,AG67,IF(E69&gt;G69,AG67-2000,AG67))</f>
        <v>2955</v>
      </c>
      <c r="AO69" s="329">
        <f>IF(Z68&lt;&gt;Z69,AG68,IF(E72&gt;G72,AG68-2000,AG68))</f>
        <v>7028</v>
      </c>
      <c r="AP69" s="337"/>
      <c r="AQ69" s="329">
        <f>IF(Z70&lt;&gt;Z69,AG70,IF(G68&gt;E68,AG70-2000,AG70))</f>
        <v>10059</v>
      </c>
      <c r="AR69" s="333">
        <f>AP71</f>
        <v>8832</v>
      </c>
      <c r="AS69" s="330">
        <f>RANK(AR69,AR67:AR70,1)</f>
        <v>1</v>
      </c>
      <c r="AT69" s="281" t="str">
        <f t="shared" si="22"/>
        <v>Portugal</v>
      </c>
      <c r="AU69" s="281">
        <f t="shared" si="22"/>
        <v>7</v>
      </c>
      <c r="AV69" s="281">
        <f t="shared" si="22"/>
        <v>6</v>
      </c>
      <c r="AW69" s="281">
        <f t="shared" si="22"/>
        <v>1</v>
      </c>
      <c r="AX69" s="182"/>
      <c r="AY69" s="182"/>
      <c r="AZ69" s="182"/>
      <c r="BA69" s="162">
        <v>3</v>
      </c>
      <c r="BB69" s="175" t="str">
        <f>VLOOKUP(3,AS67:AT70,2,FALSE)</f>
        <v>Ungarn</v>
      </c>
      <c r="BC69" s="163"/>
      <c r="BD69" s="145">
        <f>VLOOKUP(3,AS67:AW70,3,FALSE)</f>
        <v>3</v>
      </c>
      <c r="BE69" s="145">
        <f>VLOOKUP(3,AS67:AW70,4,FALSE)</f>
        <v>2</v>
      </c>
      <c r="BF69" s="199" t="s">
        <v>12</v>
      </c>
      <c r="BG69" s="145">
        <f>VLOOKUP(3,AS67:AW70,5,FALSE)</f>
        <v>5</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2</v>
      </c>
      <c r="F70" s="401" t="s">
        <v>12</v>
      </c>
      <c r="G70" s="398">
        <v>1</v>
      </c>
      <c r="H70" s="123" t="str">
        <f>H68</f>
        <v>Island</v>
      </c>
      <c r="I70" s="124"/>
      <c r="J70" s="182"/>
      <c r="K70" s="182" t="s">
        <v>85</v>
      </c>
      <c r="L70" s="182">
        <f t="shared" si="20"/>
        <v>1</v>
      </c>
      <c r="M70" s="182"/>
      <c r="N70" s="182">
        <f>IF($E70="",0,IF($E70&gt;$G70,3,IF($E70=$G70,1,0)))</f>
        <v>3</v>
      </c>
      <c r="O70" s="182"/>
      <c r="P70" s="182">
        <f>IF($G70="",0,IF($E70&gt;$G70,0,IF($E70=$G70,1,3)))</f>
        <v>0</v>
      </c>
      <c r="Q70" s="182"/>
      <c r="R70" s="182">
        <f>E70</f>
        <v>2</v>
      </c>
      <c r="S70" s="182"/>
      <c r="T70" s="182">
        <f>G70</f>
        <v>1</v>
      </c>
      <c r="U70" s="182"/>
      <c r="V70" s="182">
        <f>G70</f>
        <v>1</v>
      </c>
      <c r="W70" s="182"/>
      <c r="X70" s="182">
        <f>E70</f>
        <v>2</v>
      </c>
      <c r="Y70" s="182"/>
      <c r="Z70" s="182">
        <f>P73</f>
        <v>0</v>
      </c>
      <c r="AA70" s="182">
        <f>T73</f>
        <v>1</v>
      </c>
      <c r="AB70" s="182">
        <f>X73</f>
        <v>7</v>
      </c>
      <c r="AC70" s="182">
        <f>AA70-AB70</f>
        <v>-6</v>
      </c>
      <c r="AD70" s="182">
        <f>IF(Z70&gt;Z67,-1,0)</f>
        <v>0</v>
      </c>
      <c r="AE70" s="182">
        <f>IF(Z70&gt;Z68,-1,0)</f>
        <v>0</v>
      </c>
      <c r="AF70" s="182">
        <f>IF(Z70&gt;Z69,-1,0)</f>
        <v>0</v>
      </c>
      <c r="AG70" s="329">
        <f>10000-(AJ70*1000+AM70*10+AK70)</f>
        <v>10059</v>
      </c>
      <c r="AH70" s="330">
        <f>RANK(AG70,AG67:AG70,1)</f>
        <v>4</v>
      </c>
      <c r="AI70" s="281" t="str">
        <f>H68</f>
        <v>Island</v>
      </c>
      <c r="AJ70" s="281">
        <f t="shared" si="21"/>
        <v>0</v>
      </c>
      <c r="AK70" s="281">
        <f t="shared" si="21"/>
        <v>1</v>
      </c>
      <c r="AL70" s="281">
        <f t="shared" si="21"/>
        <v>7</v>
      </c>
      <c r="AM70" s="281">
        <f>AK70-AL70</f>
        <v>-6</v>
      </c>
      <c r="AN70" s="329">
        <f>IF(Z67&lt;&gt;Z70,AG67,IF(E71&gt;G71,AG67-2000,AG67))</f>
        <v>2955</v>
      </c>
      <c r="AO70" s="329">
        <f>IF(Z68&lt;&gt;Z70,AG68,IF(E70&gt;G70,AG68-2000,AG68))</f>
        <v>7028</v>
      </c>
      <c r="AP70" s="329">
        <f>IF(Z69&lt;&gt;Z70,AG69,IF(E68&gt;G68,AG69-2000,AG69))</f>
        <v>2944</v>
      </c>
      <c r="AQ70" s="337"/>
      <c r="AR70" s="333">
        <f>AQ71</f>
        <v>30177</v>
      </c>
      <c r="AS70" s="330">
        <f>RANK(AR70,AR67:AR70,1)</f>
        <v>4</v>
      </c>
      <c r="AT70" s="281" t="str">
        <f t="shared" si="22"/>
        <v>Island</v>
      </c>
      <c r="AU70" s="281">
        <f t="shared" si="22"/>
        <v>0</v>
      </c>
      <c r="AV70" s="281">
        <f t="shared" si="22"/>
        <v>1</v>
      </c>
      <c r="AW70" s="281">
        <f t="shared" si="22"/>
        <v>7</v>
      </c>
      <c r="AX70" s="182"/>
      <c r="AY70" s="182"/>
      <c r="AZ70" s="182"/>
      <c r="BA70" s="68">
        <v>4</v>
      </c>
      <c r="BB70" s="69" t="str">
        <f>VLOOKUP(4,AS67:AT70,2,FALSE)</f>
        <v>Island</v>
      </c>
      <c r="BC70" s="70"/>
      <c r="BD70" s="71">
        <f>VLOOKUP(4,AS67:AW70,3,FALSE)</f>
        <v>0</v>
      </c>
      <c r="BE70" s="71">
        <f>VLOOKUP(4,AS67:AW70,4,FALSE)</f>
        <v>1</v>
      </c>
      <c r="BF70" s="199" t="s">
        <v>12</v>
      </c>
      <c r="BG70" s="71">
        <f>VLOOKUP(4,AS67:AW70,5,FALSE)</f>
        <v>7</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1</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8865</v>
      </c>
      <c r="AO71" s="335">
        <f>SUM(AO67:AO70)</f>
        <v>21084</v>
      </c>
      <c r="AP71" s="335">
        <f>SUM(AP67:AP70)</f>
        <v>8832</v>
      </c>
      <c r="AQ71" s="335">
        <f>SUM(AQ67:AQ70)</f>
        <v>30177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7</v>
      </c>
      <c r="N73" s="182">
        <f t="shared" si="23"/>
        <v>3</v>
      </c>
      <c r="O73" s="182">
        <f t="shared" si="23"/>
        <v>7</v>
      </c>
      <c r="P73" s="182">
        <f t="shared" si="23"/>
        <v>0</v>
      </c>
      <c r="Q73" s="182">
        <f t="shared" si="23"/>
        <v>5</v>
      </c>
      <c r="R73" s="182">
        <f t="shared" si="23"/>
        <v>2</v>
      </c>
      <c r="S73" s="182">
        <f t="shared" si="23"/>
        <v>6</v>
      </c>
      <c r="T73" s="182">
        <f t="shared" si="23"/>
        <v>1</v>
      </c>
      <c r="U73" s="182">
        <f t="shared" si="23"/>
        <v>1</v>
      </c>
      <c r="V73" s="182">
        <f t="shared" si="23"/>
        <v>5</v>
      </c>
      <c r="W73" s="182">
        <f t="shared" si="23"/>
        <v>1</v>
      </c>
      <c r="X73" s="182">
        <f t="shared" si="23"/>
        <v>7</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11</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11</v>
      </c>
      <c r="N74" s="182">
        <f t="shared" si="23"/>
        <v>6</v>
      </c>
      <c r="O74" s="182">
        <f t="shared" si="23"/>
        <v>14</v>
      </c>
      <c r="P74" s="182">
        <f t="shared" si="23"/>
        <v>0</v>
      </c>
      <c r="Q74" s="182">
        <f t="shared" si="23"/>
        <v>8</v>
      </c>
      <c r="R74" s="182">
        <f t="shared" si="23"/>
        <v>4</v>
      </c>
      <c r="S74" s="182">
        <f t="shared" si="23"/>
        <v>12</v>
      </c>
      <c r="T74" s="182">
        <f t="shared" si="23"/>
        <v>2</v>
      </c>
      <c r="U74" s="182">
        <f t="shared" si="23"/>
        <v>2</v>
      </c>
      <c r="V74" s="182">
        <f t="shared" si="23"/>
        <v>8</v>
      </c>
      <c r="W74" s="182">
        <f t="shared" si="23"/>
        <v>2</v>
      </c>
      <c r="X74" s="182">
        <f t="shared" si="23"/>
        <v>14</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212</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2</v>
      </c>
      <c r="E78" s="160">
        <f>BE14</f>
        <v>2</v>
      </c>
      <c r="F78" s="199" t="s">
        <v>12</v>
      </c>
      <c r="G78" s="160">
        <f>BG14</f>
        <v>4</v>
      </c>
      <c r="H78" s="161">
        <f>D78*1000+(E78-G78)*10+E78</f>
        <v>1982</v>
      </c>
      <c r="I78" s="249" t="s">
        <v>254</v>
      </c>
      <c r="J78" s="164">
        <f t="shared" ref="J78:J83" si="24">IF(H78="","",RANK(H78,H$78:H$83,0)+ROW(A1)%%)</f>
        <v>5.0000999999999998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Italien</v>
      </c>
      <c r="BC78" s="201"/>
      <c r="BD78" s="202">
        <f>IF($BA78="","",INDEX(D$78:D$83,MATCH($BA78,$J$78:$J$83,0)))</f>
        <v>3</v>
      </c>
      <c r="BE78" s="150">
        <f>IF($BA78="","",INDEX(E$78:E$83,MATCH($BA78,$J$78:$J$83,0)))</f>
        <v>2</v>
      </c>
      <c r="BF78" s="199" t="s">
        <v>12</v>
      </c>
      <c r="BG78" s="202">
        <f t="shared" ref="BG78:BG83" si="26">IF($BA78="","",INDEX(G$78:G$83,MATCH($BA78,$J$78:$J$83,0)))</f>
        <v>3</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3</v>
      </c>
      <c r="E79" s="160">
        <f>BE25</f>
        <v>1</v>
      </c>
      <c r="F79" s="199" t="s">
        <v>12</v>
      </c>
      <c r="G79" s="160">
        <f>BG25</f>
        <v>3</v>
      </c>
      <c r="H79" s="161">
        <f t="shared" ref="H79:H83" si="27">D79*1000+(E79-G79)*10+E79</f>
        <v>2981</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2.0004</v>
      </c>
      <c r="BB79" s="159" t="str">
        <f t="shared" ref="BB79:BB83" si="28">IF($BA79="","",INDEX(C$78:C$83,MATCH($BA79,$J$78:$J$83,0)))</f>
        <v>Türkei</v>
      </c>
      <c r="BC79" s="201"/>
      <c r="BD79" s="202">
        <f t="shared" ref="BD79:BD83" si="29">IF($BA79="","",INDEX(D$78:D$83,MATCH($BA79,$J$78:$J$83,0)))</f>
        <v>3</v>
      </c>
      <c r="BE79" s="150">
        <f>IF($BA79="","",INDEX(E$78:E$83,MATCH($BA79,$J$78:$J$83,0)))</f>
        <v>3</v>
      </c>
      <c r="BF79" s="199" t="s">
        <v>12</v>
      </c>
      <c r="BG79" s="202">
        <f t="shared" si="26"/>
        <v>5</v>
      </c>
      <c r="BH79" s="150" t="str">
        <f t="shared" ref="BH79:BH83" si="30">IF($BA79="","",INDEX(I$78:I$83,MATCH($BA79,$J$78:$J$83,0)))</f>
        <v>D</v>
      </c>
      <c r="BI79" s="231">
        <f t="shared" ref="BI79:BI81" si="31">IF(BH79="A",0,IF(BH79="B",1,IF(BH79="C",2,IF(BH79="D",4,IF(BH79="E",8,IF(BH79="F",16,777777777))))))</f>
        <v>4</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1</v>
      </c>
      <c r="BP79" s="182"/>
      <c r="BQ79" s="183"/>
      <c r="BR79" s="85"/>
      <c r="BS79" s="462" t="s">
        <v>109</v>
      </c>
      <c r="BT79" s="463"/>
      <c r="BU79" s="464"/>
      <c r="BV79" s="465"/>
      <c r="BW79" s="80"/>
      <c r="BX79" s="80"/>
      <c r="BY79" s="80"/>
      <c r="BZ79" s="361">
        <f>SUM(BX48:BX77)</f>
        <v>130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1</v>
      </c>
      <c r="E80" s="160">
        <f>BE36</f>
        <v>1</v>
      </c>
      <c r="F80" s="199" t="s">
        <v>12</v>
      </c>
      <c r="G80" s="160">
        <f>BG36</f>
        <v>5</v>
      </c>
      <c r="H80" s="161">
        <f t="shared" si="27"/>
        <v>961</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3.0002</v>
      </c>
      <c r="BB80" s="159" t="str">
        <f t="shared" si="28"/>
        <v>Russland</v>
      </c>
      <c r="BC80" s="201"/>
      <c r="BD80" s="202">
        <f t="shared" si="29"/>
        <v>3</v>
      </c>
      <c r="BE80" s="150">
        <f>IF($BA80="","",INDEX(E$78:E$83,MATCH($BA80,$J$78:$J$83,0)))</f>
        <v>1</v>
      </c>
      <c r="BF80" s="199" t="s">
        <v>12</v>
      </c>
      <c r="BG80" s="202">
        <f t="shared" si="26"/>
        <v>3</v>
      </c>
      <c r="BH80" s="150" t="str">
        <f t="shared" si="30"/>
        <v>B</v>
      </c>
      <c r="BI80" s="231">
        <f t="shared" si="31"/>
        <v>1</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3</v>
      </c>
      <c r="E81" s="160">
        <f>BE47</f>
        <v>3</v>
      </c>
      <c r="F81" s="199" t="s">
        <v>12</v>
      </c>
      <c r="G81" s="160">
        <f>BG47</f>
        <v>5</v>
      </c>
      <c r="H81" s="161">
        <f t="shared" si="27"/>
        <v>2983</v>
      </c>
      <c r="I81" s="250" t="s">
        <v>257</v>
      </c>
      <c r="J81" s="164">
        <f t="shared" si="24"/>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4.0006000000000004</v>
      </c>
      <c r="BB81" s="159" t="str">
        <f t="shared" si="28"/>
        <v>Ungarn</v>
      </c>
      <c r="BC81" s="201"/>
      <c r="BD81" s="202">
        <f t="shared" si="29"/>
        <v>3</v>
      </c>
      <c r="BE81" s="150">
        <f>IF($BA81="","",INDEX(E$78:E$83,MATCH($BA81,$J$78:$J$83,0)))</f>
        <v>2</v>
      </c>
      <c r="BF81" s="199" t="s">
        <v>12</v>
      </c>
      <c r="BG81" s="202">
        <f t="shared" si="26"/>
        <v>5</v>
      </c>
      <c r="BH81" s="150" t="str">
        <f t="shared" si="30"/>
        <v>F</v>
      </c>
      <c r="BI81" s="231">
        <f t="shared" si="31"/>
        <v>16</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3</v>
      </c>
      <c r="E82" s="160">
        <f>BE58</f>
        <v>2</v>
      </c>
      <c r="F82" s="199" t="s">
        <v>12</v>
      </c>
      <c r="G82" s="160">
        <f>BG58</f>
        <v>3</v>
      </c>
      <c r="H82" s="161">
        <f t="shared" si="27"/>
        <v>2992</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5.0000999999999998</v>
      </c>
      <c r="BB82" s="175" t="str">
        <f t="shared" si="28"/>
        <v>Rumänien</v>
      </c>
      <c r="BC82" s="163"/>
      <c r="BD82" s="145">
        <f t="shared" si="29"/>
        <v>2</v>
      </c>
      <c r="BE82" s="145">
        <f>IF($BA82="","",INDEX(E$78:E$83,MATCH($BA82,$J$78:$J$83,0)))</f>
        <v>2</v>
      </c>
      <c r="BF82" s="199" t="s">
        <v>12</v>
      </c>
      <c r="BG82" s="145">
        <f t="shared" si="26"/>
        <v>4</v>
      </c>
      <c r="BH82" s="145" t="str">
        <f t="shared" si="30"/>
        <v>A</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1</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2</v>
      </c>
      <c r="F83" s="199" t="s">
        <v>12</v>
      </c>
      <c r="G83" s="160">
        <f>BG69</f>
        <v>5</v>
      </c>
      <c r="H83" s="161">
        <f t="shared" si="27"/>
        <v>2972</v>
      </c>
      <c r="I83" s="181" t="s">
        <v>259</v>
      </c>
      <c r="J83" s="164">
        <f t="shared" si="24"/>
        <v>4.0006000000000004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Ukraine</v>
      </c>
      <c r="BC83" s="163"/>
      <c r="BD83" s="145">
        <f t="shared" si="29"/>
        <v>1</v>
      </c>
      <c r="BE83" s="145">
        <f>IF($BA83="","",INDEX(E$78:E$83,MATCH($BA83,$J$78:$J$83,0)))</f>
        <v>1</v>
      </c>
      <c r="BF83" s="199" t="s">
        <v>12</v>
      </c>
      <c r="BG83" s="145">
        <f t="shared" si="26"/>
        <v>5</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29</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Türkei</v>
      </c>
      <c r="E86" s="459"/>
      <c r="F86" s="479" t="str">
        <f>$C$78</f>
        <v>Rumänien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212</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Russland</v>
      </c>
      <c r="G87" s="461"/>
      <c r="H87" s="246" t="str">
        <f>$C$82</f>
        <v>Italien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Italien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Russland</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Türkei</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Rumänien</v>
      </c>
      <c r="E89" s="461"/>
      <c r="F89" s="470" t="str">
        <f>$C$79</f>
        <v>Russland</v>
      </c>
      <c r="G89" s="461"/>
      <c r="H89" s="246" t="str">
        <f>$C$82</f>
        <v>Italien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Rumänien</v>
      </c>
      <c r="E90" s="461"/>
      <c r="F90" s="470" t="str">
        <f>$C$79</f>
        <v>Russland</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Rumänien</v>
      </c>
      <c r="E91" s="461"/>
      <c r="F91" s="470" t="str">
        <f>$C$79</f>
        <v>Russland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Türkei</v>
      </c>
      <c r="E92" s="459"/>
      <c r="F92" s="471" t="str">
        <f>$C$78</f>
        <v>Rumänien</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502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Türkei</v>
      </c>
      <c r="E93" s="459"/>
      <c r="F93" s="471" t="str">
        <f>$C$78</f>
        <v>Rumänien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Ungarn</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Rumänien</v>
      </c>
      <c r="E95" s="461"/>
      <c r="F95" s="460" t="str">
        <f>$C$83</f>
        <v>Ungarn</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Türkei</v>
      </c>
      <c r="E96" s="459"/>
      <c r="F96" s="470" t="str">
        <f>$C$79</f>
        <v>Russland</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Türkei</v>
      </c>
      <c r="E97" s="459"/>
      <c r="F97" s="470" t="str">
        <f>$C$79</f>
        <v>Russland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Ukraine</v>
      </c>
      <c r="E98" s="461"/>
      <c r="F98" s="470" t="str">
        <f>$C$79</f>
        <v>Russland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Türkei</v>
      </c>
      <c r="E99" s="459"/>
      <c r="F99" s="470" t="str">
        <f>$C$79</f>
        <v>Russland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Türkei</v>
      </c>
      <c r="E100" s="459"/>
      <c r="F100" s="460" t="str">
        <f>$C$83</f>
        <v>Ungarn</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363</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454</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1</v>
      </c>
      <c r="S12" s="182"/>
      <c r="T12" s="182"/>
      <c r="U12" s="182">
        <f>G12</f>
        <v>1</v>
      </c>
      <c r="V12" s="182">
        <f>E12</f>
        <v>2</v>
      </c>
      <c r="W12" s="182"/>
      <c r="X12" s="182"/>
      <c r="Y12" s="182"/>
      <c r="Z12" s="182">
        <f>M18</f>
        <v>9</v>
      </c>
      <c r="AA12" s="182">
        <f>Q18</f>
        <v>5</v>
      </c>
      <c r="AB12" s="182">
        <f>U18</f>
        <v>2</v>
      </c>
      <c r="AC12" s="182">
        <f>AA12-AB12</f>
        <v>3</v>
      </c>
      <c r="AD12" s="182">
        <f>IF(Z12&gt;Z13,-1,0)</f>
        <v>-1</v>
      </c>
      <c r="AE12" s="182">
        <f>IF(Z12&gt;Z14,-1,0)</f>
        <v>-1</v>
      </c>
      <c r="AF12" s="182">
        <f>IF(Z12&gt;Z15,-1,0)</f>
        <v>-1</v>
      </c>
      <c r="AG12" s="329">
        <f>10000-(AJ12*1000+AM12*10+AK12)</f>
        <v>965</v>
      </c>
      <c r="AH12" s="330">
        <f>RANK(AG12,AG12:AG15,1)</f>
        <v>1</v>
      </c>
      <c r="AI12" s="281" t="str">
        <f>C12</f>
        <v>Frankreich</v>
      </c>
      <c r="AJ12" s="281">
        <f t="shared" ref="AJ12:AL15" si="1">Z12</f>
        <v>9</v>
      </c>
      <c r="AK12" s="281">
        <f t="shared" si="1"/>
        <v>5</v>
      </c>
      <c r="AL12" s="281">
        <f t="shared" si="1"/>
        <v>2</v>
      </c>
      <c r="AM12" s="281">
        <f>AK12-AL12</f>
        <v>3</v>
      </c>
      <c r="AN12" s="337"/>
      <c r="AO12" s="329">
        <f>IF(Z13&lt;&gt;Z12,AG13,IF(G12&gt;E12,AG13-2000,AG13))</f>
        <v>10029</v>
      </c>
      <c r="AP12" s="329">
        <f>IF(Z14&lt;&gt;Z12,AG14,IF(G14&gt;E14,AG14-2000,AG14))</f>
        <v>7008</v>
      </c>
      <c r="AQ12" s="329">
        <f>IF(Z15&lt;&gt;Z12,AG15,IF(G16&gt;E16,AG15-2000,AG15))</f>
        <v>3988</v>
      </c>
      <c r="AR12" s="332">
        <f>AN16</f>
        <v>2895</v>
      </c>
      <c r="AS12" s="330">
        <f>RANK(AR12,AR12:AR15,1)</f>
        <v>1</v>
      </c>
      <c r="AT12" s="281" t="str">
        <f t="shared" ref="AT12:AW15" si="2">AI12</f>
        <v>Frankreich</v>
      </c>
      <c r="AU12" s="281">
        <f t="shared" si="2"/>
        <v>9</v>
      </c>
      <c r="AV12" s="281">
        <f t="shared" si="2"/>
        <v>5</v>
      </c>
      <c r="AW12" s="281">
        <f t="shared" si="2"/>
        <v>2</v>
      </c>
      <c r="AX12" s="182"/>
      <c r="AY12" s="182"/>
      <c r="AZ12" s="182"/>
      <c r="BA12" s="3">
        <v>1</v>
      </c>
      <c r="BB12" s="6" t="str">
        <f>VLOOKUP(1,AS12:AT15,2,FALSE)</f>
        <v>Frankreich</v>
      </c>
      <c r="BC12" s="2"/>
      <c r="BD12" s="5">
        <f>VLOOKUP(1,AS12:AW15,3,FALSE)</f>
        <v>9</v>
      </c>
      <c r="BE12" s="4">
        <f>VLOOKUP(1,AS12:AW15,4,FALSE)</f>
        <v>5</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3</v>
      </c>
      <c r="BN12" s="61">
        <f>IF(E12=Spielplan!E12,Punktemodus!$B$7,0)</f>
        <v>1</v>
      </c>
      <c r="BO12" s="61">
        <f>IF(G12=Spielplan!G12,Punktemodus!$B$7,0)</f>
        <v>1</v>
      </c>
      <c r="BP12" s="81">
        <f>IF(Spielplan!E12="",0,SUM(BJ12:BO12))</f>
        <v>15</v>
      </c>
      <c r="BQ12" s="182"/>
      <c r="BR12" s="213"/>
      <c r="BS12" s="146" t="s">
        <v>90</v>
      </c>
      <c r="BT12" s="158" t="str">
        <f>BB13</f>
        <v>Schweiz</v>
      </c>
      <c r="BU12" s="163"/>
      <c r="BV12" s="40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0</v>
      </c>
      <c r="F13" s="411" t="s">
        <v>12</v>
      </c>
      <c r="G13" s="408">
        <v>1</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0</v>
      </c>
      <c r="T13" s="182">
        <f>G13</f>
        <v>1</v>
      </c>
      <c r="U13" s="182"/>
      <c r="V13" s="182"/>
      <c r="W13" s="182">
        <f>G13</f>
        <v>1</v>
      </c>
      <c r="X13" s="182">
        <f>E13</f>
        <v>0</v>
      </c>
      <c r="Y13" s="182"/>
      <c r="Z13" s="182">
        <f>N18</f>
        <v>0</v>
      </c>
      <c r="AA13" s="182">
        <f>R18</f>
        <v>1</v>
      </c>
      <c r="AB13" s="182">
        <f>V18</f>
        <v>4</v>
      </c>
      <c r="AC13" s="182">
        <f>AA13-AB13</f>
        <v>-3</v>
      </c>
      <c r="AD13" s="182">
        <f>IF(Z13&gt;Z12,-1,0)</f>
        <v>0</v>
      </c>
      <c r="AE13" s="182">
        <f>IF(Z13&gt;Z14,-1,0)</f>
        <v>0</v>
      </c>
      <c r="AF13" s="182">
        <f>IF(Z13&gt;Z15,-1,0)</f>
        <v>0</v>
      </c>
      <c r="AG13" s="329">
        <f>10000-(AJ13*1000+AM13*10+AK13)</f>
        <v>10029</v>
      </c>
      <c r="AH13" s="330">
        <f>RANK(AG13,AG12:AG15,1)</f>
        <v>4</v>
      </c>
      <c r="AI13" s="281" t="str">
        <f>H12</f>
        <v>Rumänien</v>
      </c>
      <c r="AJ13" s="281">
        <f t="shared" si="1"/>
        <v>0</v>
      </c>
      <c r="AK13" s="281">
        <f t="shared" si="1"/>
        <v>1</v>
      </c>
      <c r="AL13" s="281">
        <f t="shared" si="1"/>
        <v>4</v>
      </c>
      <c r="AM13" s="281">
        <f>AK13-AL13</f>
        <v>-3</v>
      </c>
      <c r="AN13" s="329">
        <f>IF(Z12&lt;&gt;Z13,AG12,IF(E12&gt;G12,AG12-2000,AG12))</f>
        <v>965</v>
      </c>
      <c r="AO13" s="337"/>
      <c r="AP13" s="329">
        <f>IF(Z13&lt;&gt;Z14,AG14,IF(G17&gt;E17,AG14-2000,AG14))</f>
        <v>7008</v>
      </c>
      <c r="AQ13" s="329">
        <f>IF(Z15&lt;&gt;Z13,AG15,IF(G15&gt;E15,AG15-2000,AG15))</f>
        <v>3988</v>
      </c>
      <c r="AR13" s="333">
        <f>AO16</f>
        <v>30087</v>
      </c>
      <c r="AS13" s="330">
        <f>RANK(AR13,AR12:AR15,1)</f>
        <v>4</v>
      </c>
      <c r="AT13" s="281" t="str">
        <f t="shared" si="2"/>
        <v>Rumänien</v>
      </c>
      <c r="AU13" s="281">
        <f t="shared" si="2"/>
        <v>0</v>
      </c>
      <c r="AV13" s="281">
        <f t="shared" si="2"/>
        <v>1</v>
      </c>
      <c r="AW13" s="281">
        <f t="shared" si="2"/>
        <v>4</v>
      </c>
      <c r="AX13" s="182"/>
      <c r="AY13" s="182"/>
      <c r="AZ13" s="182"/>
      <c r="BA13" s="3">
        <v>2</v>
      </c>
      <c r="BB13" s="6" t="str">
        <f>VLOOKUP(2,AS12:AT15,2,FALSE)</f>
        <v>Schweiz</v>
      </c>
      <c r="BC13" s="2"/>
      <c r="BD13" s="5">
        <f>VLOOKUP(2,AS12:AW15,3,FALSE)</f>
        <v>6</v>
      </c>
      <c r="BE13" s="4">
        <f>VLOOKUP(2,AS12:AW15,4,FALSE)</f>
        <v>2</v>
      </c>
      <c r="BF13" s="199" t="s">
        <v>12</v>
      </c>
      <c r="BG13" s="4">
        <f>VLOOKUP(2,AS12:AW15,5,FALSE)</f>
        <v>1</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3</v>
      </c>
      <c r="BN13" s="61">
        <f>IF(E13=Spielplan!E13,Punktemodus!$B$7,0)</f>
        <v>1</v>
      </c>
      <c r="BO13" s="61">
        <f>IF(G13=Spielplan!G13,Punktemodus!$B$7,0)</f>
        <v>1</v>
      </c>
      <c r="BP13" s="81">
        <f>IF(Spielplan!E13="",0,SUM(BJ13:BO13))</f>
        <v>15</v>
      </c>
      <c r="BQ13" s="182"/>
      <c r="BR13" s="213"/>
      <c r="BS13" s="147" t="s">
        <v>240</v>
      </c>
      <c r="BT13" s="158" t="str">
        <f>BB35</f>
        <v>Polen</v>
      </c>
      <c r="BU13" s="163"/>
      <c r="BV13" s="40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2</v>
      </c>
      <c r="F14" s="411" t="s">
        <v>12</v>
      </c>
      <c r="G14" s="40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3</v>
      </c>
      <c r="AA14" s="182">
        <f>S18</f>
        <v>2</v>
      </c>
      <c r="AB14" s="182">
        <f>W18</f>
        <v>3</v>
      </c>
      <c r="AC14" s="182">
        <f>AA14-AB14</f>
        <v>-1</v>
      </c>
      <c r="AD14" s="182">
        <f>IF(Z14&gt;Z12,-1,0)</f>
        <v>0</v>
      </c>
      <c r="AE14" s="182">
        <f>IF(Z14&gt;Z13,-1,0)</f>
        <v>-1</v>
      </c>
      <c r="AF14" s="182">
        <f>IF(Z14&gt;Z15,-1,0)</f>
        <v>0</v>
      </c>
      <c r="AG14" s="329">
        <f>10000-(AJ14*1000+AM14*10+AK14)</f>
        <v>7008</v>
      </c>
      <c r="AH14" s="330">
        <f>RANK(AG14,AG12:AG15,1)</f>
        <v>3</v>
      </c>
      <c r="AI14" s="281" t="str">
        <f>C13</f>
        <v>Albanien</v>
      </c>
      <c r="AJ14" s="281">
        <f t="shared" si="1"/>
        <v>3</v>
      </c>
      <c r="AK14" s="281">
        <f t="shared" si="1"/>
        <v>2</v>
      </c>
      <c r="AL14" s="281">
        <f t="shared" si="1"/>
        <v>3</v>
      </c>
      <c r="AM14" s="281">
        <f>AK14-AL14</f>
        <v>-1</v>
      </c>
      <c r="AN14" s="329">
        <f>IF(Z12&lt;&gt;Z14,AG12,IF(E14&gt;G14,AG12-2000,AG12))</f>
        <v>965</v>
      </c>
      <c r="AO14" s="329">
        <f>IF(Z13&lt;&gt;Z14,AG13,IF(E17&gt;G17,AG13-2000,AG13))</f>
        <v>10029</v>
      </c>
      <c r="AP14" s="337"/>
      <c r="AQ14" s="329">
        <f>IF(Z15&lt;&gt;Z14,AG15,IF(G13&gt;E13,AG15-2000,AG15))</f>
        <v>3988</v>
      </c>
      <c r="AR14" s="333">
        <f>AP16</f>
        <v>21024</v>
      </c>
      <c r="AS14" s="330">
        <f>RANK(AR14,AR12:AR15,1)</f>
        <v>3</v>
      </c>
      <c r="AT14" s="281" t="str">
        <f t="shared" si="2"/>
        <v>Albanien</v>
      </c>
      <c r="AU14" s="281">
        <f t="shared" si="2"/>
        <v>3</v>
      </c>
      <c r="AV14" s="281">
        <f t="shared" si="2"/>
        <v>2</v>
      </c>
      <c r="AW14" s="281">
        <f t="shared" si="2"/>
        <v>3</v>
      </c>
      <c r="AX14" s="182"/>
      <c r="AY14" s="182"/>
      <c r="AZ14" s="182"/>
      <c r="BA14" s="162">
        <v>3</v>
      </c>
      <c r="BB14" s="175" t="str">
        <f>VLOOKUP(3,AS12:AT15,2,FALSE)</f>
        <v>Albanien</v>
      </c>
      <c r="BC14" s="163"/>
      <c r="BD14" s="145">
        <f>VLOOKUP(3,AS12:AW15,3,FALSE)</f>
        <v>3</v>
      </c>
      <c r="BE14" s="145">
        <f>VLOOKUP(3,AS12:AW15,4,FALSE)</f>
        <v>2</v>
      </c>
      <c r="BF14" s="199" t="s">
        <v>12</v>
      </c>
      <c r="BG14" s="145">
        <f>VLOOKUP(3,AS12:AW15,5,FALSE)</f>
        <v>3</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409"/>
      <c r="BW14" s="182"/>
      <c r="BX14" s="182"/>
      <c r="BY14" s="182"/>
      <c r="BZ14" s="144">
        <v>49</v>
      </c>
      <c r="CA14" s="158" t="str">
        <f>IF(BX12="",IF(BV12&gt;BV13,BT12,BT13),IF(BX12&gt;BX13,BT12,BT13))</f>
        <v>Schweiz</v>
      </c>
      <c r="CB14" s="163"/>
      <c r="CC14" s="40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0</v>
      </c>
      <c r="F15" s="411" t="s">
        <v>12</v>
      </c>
      <c r="G15" s="40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6</v>
      </c>
      <c r="AA15" s="182">
        <f>T18</f>
        <v>2</v>
      </c>
      <c r="AB15" s="182">
        <f>X18</f>
        <v>1</v>
      </c>
      <c r="AC15" s="182">
        <f>AA15-AB15</f>
        <v>1</v>
      </c>
      <c r="AD15" s="182">
        <f>IF(Z15&gt;Z12,-1,0)</f>
        <v>0</v>
      </c>
      <c r="AE15" s="182">
        <f>IF(Z15&gt;Z13,-1,0)</f>
        <v>-1</v>
      </c>
      <c r="AF15" s="182">
        <f>IF(Z15&gt;Z14,-1,0)</f>
        <v>-1</v>
      </c>
      <c r="AG15" s="329">
        <f>10000-(AJ15*1000+AM15*10+AK15)</f>
        <v>3988</v>
      </c>
      <c r="AH15" s="330">
        <f>RANK(AG15,AG12:AG15,1)</f>
        <v>2</v>
      </c>
      <c r="AI15" s="281" t="str">
        <f>H13</f>
        <v>Schweiz</v>
      </c>
      <c r="AJ15" s="281">
        <f t="shared" si="1"/>
        <v>6</v>
      </c>
      <c r="AK15" s="281">
        <f t="shared" si="1"/>
        <v>2</v>
      </c>
      <c r="AL15" s="281">
        <f t="shared" si="1"/>
        <v>1</v>
      </c>
      <c r="AM15" s="281">
        <f>AK15-AL15</f>
        <v>1</v>
      </c>
      <c r="AN15" s="329">
        <f>IF(Z12&lt;&gt;Z15,AG12,IF(E16&gt;G16,AG12-2000,AG12))</f>
        <v>965</v>
      </c>
      <c r="AO15" s="329">
        <f>IF(Z13&lt;&gt;Z15,AG13,IF(E15&gt;G15,AG13-2000,AG13))</f>
        <v>10029</v>
      </c>
      <c r="AP15" s="329">
        <f>IF(Z14&lt;&gt;Z15,AG14,IF(E13&gt;G13,AG14-2000,AG14))</f>
        <v>7008</v>
      </c>
      <c r="AQ15" s="337"/>
      <c r="AR15" s="333">
        <f>AQ16</f>
        <v>11964</v>
      </c>
      <c r="AS15" s="330">
        <f>RANK(AR15,AR12:AR15,1)</f>
        <v>2</v>
      </c>
      <c r="AT15" s="281" t="str">
        <f t="shared" si="2"/>
        <v>Schweiz</v>
      </c>
      <c r="AU15" s="281">
        <f t="shared" si="2"/>
        <v>6</v>
      </c>
      <c r="AV15" s="281">
        <f t="shared" si="2"/>
        <v>2</v>
      </c>
      <c r="AW15" s="281">
        <f t="shared" si="2"/>
        <v>1</v>
      </c>
      <c r="AX15" s="182"/>
      <c r="AY15" s="182"/>
      <c r="AZ15" s="182"/>
      <c r="BA15" s="68">
        <v>4</v>
      </c>
      <c r="BB15" s="69" t="str">
        <f>VLOOKUP(4,AS12:AT15,2,FALSE)</f>
        <v>Rumänien</v>
      </c>
      <c r="BC15" s="70"/>
      <c r="BD15" s="71">
        <f>VLOOKUP(4,AS12:AW15,3,FALSE)</f>
        <v>0</v>
      </c>
      <c r="BE15" s="71">
        <f>VLOOKUP(4,AS12:AW15,4,FALSE)</f>
        <v>1</v>
      </c>
      <c r="BF15" s="199" t="s">
        <v>12</v>
      </c>
      <c r="BG15" s="71">
        <f>VLOOKUP(4,AS12:AW15,5,FALSE)</f>
        <v>4</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409"/>
      <c r="BW15" s="182"/>
      <c r="BX15" s="182"/>
      <c r="BY15" s="182"/>
      <c r="BZ15" s="144">
        <v>50</v>
      </c>
      <c r="CA15" s="158" t="str">
        <f>IF(BX16="",IF(BV16&gt;BV17,BT16,BT17),IF(BX16&gt;BX17,BT16,BT17))</f>
        <v>Spanien</v>
      </c>
      <c r="CB15" s="163"/>
      <c r="CC15" s="40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1</v>
      </c>
      <c r="F16" s="411" t="s">
        <v>12</v>
      </c>
      <c r="G16" s="408">
        <v>0</v>
      </c>
      <c r="H16" s="6" t="str">
        <f>H13</f>
        <v>Schweiz</v>
      </c>
      <c r="I16" s="32"/>
      <c r="J16" s="182"/>
      <c r="K16" s="182" t="s">
        <v>54</v>
      </c>
      <c r="L16" s="182">
        <f t="shared" si="0"/>
        <v>1</v>
      </c>
      <c r="M16" s="182">
        <f>IF($E16="",0,IF($E16&gt;$G16,3,IF($E16=G16,1,0)))</f>
        <v>3</v>
      </c>
      <c r="N16" s="182"/>
      <c r="O16" s="182"/>
      <c r="P16" s="182">
        <f>IF($G16="",0,IF($E16&gt;$G16,0,IF($E16=$G16,1,3)))</f>
        <v>0</v>
      </c>
      <c r="Q16" s="182">
        <f>E16</f>
        <v>1</v>
      </c>
      <c r="R16" s="182"/>
      <c r="S16" s="182"/>
      <c r="T16" s="182">
        <f>G16</f>
        <v>0</v>
      </c>
      <c r="U16" s="182">
        <f>G16</f>
        <v>0</v>
      </c>
      <c r="V16" s="182"/>
      <c r="W16" s="182"/>
      <c r="X16" s="182">
        <f>E16</f>
        <v>1</v>
      </c>
      <c r="Y16" s="182"/>
      <c r="Z16" s="182"/>
      <c r="AA16" s="182"/>
      <c r="AB16" s="182"/>
      <c r="AC16" s="182"/>
      <c r="AD16" s="182"/>
      <c r="AE16" s="182"/>
      <c r="AF16" s="182"/>
      <c r="AG16" s="281"/>
      <c r="AH16" s="281"/>
      <c r="AI16" s="281"/>
      <c r="AJ16" s="281"/>
      <c r="AK16" s="281"/>
      <c r="AL16" s="281"/>
      <c r="AM16" s="281"/>
      <c r="AN16" s="334">
        <f>SUM(AN12:AN15)</f>
        <v>2895</v>
      </c>
      <c r="AO16" s="335">
        <f>SUM(AO12:AO15)</f>
        <v>30087</v>
      </c>
      <c r="AP16" s="335">
        <f>SUM(AP12:AP15)</f>
        <v>21024</v>
      </c>
      <c r="AQ16" s="335">
        <f>SUM(AQ12:AQ15)</f>
        <v>11964</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408">
        <v>1</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0</v>
      </c>
      <c r="F17" s="411" t="s">
        <v>12</v>
      </c>
      <c r="G17" s="408">
        <v>1</v>
      </c>
      <c r="H17" s="38" t="str">
        <f>C13</f>
        <v>Albanien</v>
      </c>
      <c r="I17" s="39"/>
      <c r="J17" s="182"/>
      <c r="K17" s="182" t="s">
        <v>54</v>
      </c>
      <c r="L17" s="182">
        <f t="shared" si="0"/>
        <v>-1</v>
      </c>
      <c r="M17" s="182"/>
      <c r="N17" s="182">
        <f>IF($E17="",0,IF($E17&gt;$G17,3,IF($E17=$G17,1,0)))</f>
        <v>0</v>
      </c>
      <c r="O17" s="182">
        <f>IF($G17="",0,IF($E17&gt;$G17,0,IF($E17=$G17,1,3)))</f>
        <v>3</v>
      </c>
      <c r="P17" s="182"/>
      <c r="Q17" s="182"/>
      <c r="R17" s="182">
        <f>E17</f>
        <v>0</v>
      </c>
      <c r="S17" s="182">
        <f>G17</f>
        <v>1</v>
      </c>
      <c r="T17" s="182"/>
      <c r="U17" s="182"/>
      <c r="V17" s="182">
        <f>G17</f>
        <v>1</v>
      </c>
      <c r="W17" s="182">
        <f>E17</f>
        <v>0</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3</v>
      </c>
      <c r="BN17" s="61">
        <f>IF(E17=Spielplan!E17,Punktemodus!$B$7,0)</f>
        <v>1</v>
      </c>
      <c r="BO17" s="61">
        <f>IF(G17=Spielplan!G17,Punktemodus!$B$7,0)</f>
        <v>1</v>
      </c>
      <c r="BP17" s="81">
        <f>IF(Spielplan!E17="",0,SUM(BJ17:BO17))</f>
        <v>15</v>
      </c>
      <c r="BQ17" s="182"/>
      <c r="BR17" s="213"/>
      <c r="BS17" s="150" t="str">
        <f>"3"&amp;BD90</f>
        <v>3E</v>
      </c>
      <c r="BT17" s="158" t="str">
        <f>BB90</f>
        <v>Schweden</v>
      </c>
      <c r="BU17" s="163"/>
      <c r="BV17" s="408">
        <v>0</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9"/>
      <c r="F18" s="409"/>
      <c r="G18" s="409"/>
      <c r="H18" s="182"/>
      <c r="I18" s="182"/>
      <c r="J18" s="182"/>
      <c r="K18" s="182"/>
      <c r="L18" s="182"/>
      <c r="M18" s="182">
        <f t="shared" ref="M18:X18" si="3">SUM(M12:M17)</f>
        <v>9</v>
      </c>
      <c r="N18" s="182">
        <f t="shared" si="3"/>
        <v>0</v>
      </c>
      <c r="O18" s="182">
        <f t="shared" si="3"/>
        <v>3</v>
      </c>
      <c r="P18" s="182">
        <f t="shared" si="3"/>
        <v>6</v>
      </c>
      <c r="Q18" s="182">
        <f t="shared" si="3"/>
        <v>5</v>
      </c>
      <c r="R18" s="182">
        <f t="shared" si="3"/>
        <v>1</v>
      </c>
      <c r="S18" s="182">
        <f t="shared" si="3"/>
        <v>2</v>
      </c>
      <c r="T18" s="182">
        <f t="shared" si="3"/>
        <v>2</v>
      </c>
      <c r="U18" s="182">
        <f t="shared" si="3"/>
        <v>2</v>
      </c>
      <c r="V18" s="182">
        <f t="shared" si="3"/>
        <v>4</v>
      </c>
      <c r="W18" s="182">
        <f t="shared" si="3"/>
        <v>3</v>
      </c>
      <c r="X18" s="182">
        <f t="shared" si="3"/>
        <v>1</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58</v>
      </c>
      <c r="BQ18" s="182"/>
      <c r="BR18" s="213"/>
      <c r="BS18" s="182"/>
      <c r="BT18" s="182"/>
      <c r="BU18" s="182"/>
      <c r="BV18" s="409"/>
      <c r="BW18" s="182"/>
      <c r="BX18" s="182"/>
      <c r="BY18" s="182"/>
      <c r="BZ18" s="182"/>
      <c r="CA18" s="182"/>
      <c r="CB18" s="182"/>
      <c r="CC18" s="409"/>
      <c r="CD18" s="182"/>
      <c r="CE18" s="144">
        <v>58</v>
      </c>
      <c r="CF18" s="158" t="str">
        <f>IF(CE14="",IF(CC14&gt;CC15,CA14,CA15),IF(CE14&gt;CE15,CA14,CA15))</f>
        <v>Spanien</v>
      </c>
      <c r="CG18" s="163"/>
      <c r="CH18" s="408">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9"/>
      <c r="F19" s="409"/>
      <c r="G19" s="409"/>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England</v>
      </c>
      <c r="CG19" s="163"/>
      <c r="CH19" s="408">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9"/>
      <c r="F20" s="409"/>
      <c r="G20" s="409"/>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1</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9"/>
      <c r="F21" s="409"/>
      <c r="G21" s="409"/>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Albanien</v>
      </c>
      <c r="BU21" s="163"/>
      <c r="BV21" s="408">
        <v>0</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9"/>
      <c r="F22" s="409"/>
      <c r="G22" s="409"/>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1</v>
      </c>
      <c r="CD22" s="182"/>
      <c r="CE22" s="63"/>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0</v>
      </c>
      <c r="F23" s="411" t="s">
        <v>12</v>
      </c>
      <c r="G23" s="408">
        <v>1</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1</v>
      </c>
      <c r="S23" s="182"/>
      <c r="T23" s="182"/>
      <c r="U23" s="182">
        <f>G23</f>
        <v>1</v>
      </c>
      <c r="V23" s="182">
        <f>E23</f>
        <v>0</v>
      </c>
      <c r="W23" s="182"/>
      <c r="X23" s="182"/>
      <c r="Y23" s="182"/>
      <c r="Z23" s="182">
        <f>M29</f>
        <v>0</v>
      </c>
      <c r="AA23" s="182">
        <f>Q29</f>
        <v>0</v>
      </c>
      <c r="AB23" s="182">
        <f>U29</f>
        <v>4</v>
      </c>
      <c r="AC23" s="182">
        <f>AA23-AB23</f>
        <v>-4</v>
      </c>
      <c r="AD23" s="182">
        <f>IF(Z23&gt;Z24,-1,0)</f>
        <v>0</v>
      </c>
      <c r="AE23" s="182">
        <f>IF(Z23&gt;Z25,-1,0)</f>
        <v>0</v>
      </c>
      <c r="AF23" s="182">
        <f>IF(Z23&gt;Z26,-1,0)</f>
        <v>0</v>
      </c>
      <c r="AG23" s="329">
        <f>10000-(AJ23*1000+AM23*10+AK23)</f>
        <v>10040</v>
      </c>
      <c r="AH23" s="330">
        <f>RANK(AG23,AG23:AG26,1)</f>
        <v>4</v>
      </c>
      <c r="AI23" s="281" t="str">
        <f>C23</f>
        <v>Wales</v>
      </c>
      <c r="AJ23" s="281">
        <f t="shared" ref="AJ23:AL26" si="5">Z23</f>
        <v>0</v>
      </c>
      <c r="AK23" s="281">
        <f t="shared" si="5"/>
        <v>0</v>
      </c>
      <c r="AL23" s="281">
        <f t="shared" si="5"/>
        <v>4</v>
      </c>
      <c r="AM23" s="281">
        <f>AK23-AL23</f>
        <v>-4</v>
      </c>
      <c r="AN23" s="337"/>
      <c r="AO23" s="329">
        <f>IF(Z24&lt;&gt;Z23,AG24,IF(G23&gt;E23,AG24-2000,AG24))</f>
        <v>4987</v>
      </c>
      <c r="AP23" s="329">
        <f>IF(Z25&lt;&gt;Z23,AG25,IF(G25&gt;E25,AG25-2000,AG25))</f>
        <v>2976</v>
      </c>
      <c r="AQ23" s="329">
        <f>IF(Z26&lt;&gt;Z23,AG26,IF(G27&gt;E27,AG26-2000,AG26))</f>
        <v>5986</v>
      </c>
      <c r="AR23" s="332">
        <f>AN27</f>
        <v>30120</v>
      </c>
      <c r="AS23" s="330">
        <f>RANK(AR23,AR23:AR26,1)</f>
        <v>4</v>
      </c>
      <c r="AT23" s="281" t="str">
        <f t="shared" ref="AT23:AW26" si="6">AI23</f>
        <v>Wales</v>
      </c>
      <c r="AU23" s="281">
        <f t="shared" si="6"/>
        <v>0</v>
      </c>
      <c r="AV23" s="281">
        <f t="shared" si="6"/>
        <v>0</v>
      </c>
      <c r="AW23" s="281">
        <f t="shared" si="6"/>
        <v>4</v>
      </c>
      <c r="AX23" s="182"/>
      <c r="AY23" s="182"/>
      <c r="AZ23" s="182"/>
      <c r="BA23" s="54">
        <v>1</v>
      </c>
      <c r="BB23" s="52" t="str">
        <f>VLOOKUP(1,AS23:AT26,2,FALSE)</f>
        <v>England</v>
      </c>
      <c r="BC23" s="53"/>
      <c r="BD23" s="55">
        <f>VLOOKUP(1,AS23:AW26,3,FALSE)</f>
        <v>7</v>
      </c>
      <c r="BE23" s="56">
        <f>VLOOKUP(1,AS23:AW26,4,FALSE)</f>
        <v>4</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409"/>
      <c r="BW23" s="182"/>
      <c r="BX23" s="182"/>
      <c r="BY23" s="182"/>
      <c r="BZ23" s="144">
        <v>54</v>
      </c>
      <c r="CA23" s="158" t="str">
        <f>IF(BX24="",IF(BV24&gt;BV25,BT24,BT25),IF(BX24&gt;BX25,BT24,BT25))</f>
        <v>Portugal</v>
      </c>
      <c r="CB23" s="163"/>
      <c r="CC23" s="408">
        <v>0</v>
      </c>
      <c r="CD23" s="182"/>
      <c r="CE23" s="63"/>
      <c r="CF23" s="182"/>
      <c r="CG23" s="182"/>
      <c r="CH23" s="409"/>
      <c r="CI23" s="182"/>
      <c r="CJ23" s="144" t="s">
        <v>93</v>
      </c>
      <c r="CK23" s="158" t="str">
        <f>IF(CJ18="",IF(CH18&gt;CH19,CF18,CF19),IF(CJ18&gt;CJ19,CF18,CF19))</f>
        <v>Spanien</v>
      </c>
      <c r="CL23" s="163"/>
      <c r="CM23" s="63">
        <v>1</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408">
        <v>2</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5</v>
      </c>
      <c r="AA24" s="182">
        <f>R29</f>
        <v>3</v>
      </c>
      <c r="AB24" s="182">
        <f>V29</f>
        <v>2</v>
      </c>
      <c r="AC24" s="182">
        <f>AA24-AB24</f>
        <v>1</v>
      </c>
      <c r="AD24" s="182">
        <f>IF(Z24&gt;Z23,-1,0)</f>
        <v>-1</v>
      </c>
      <c r="AE24" s="182">
        <f>IF(Z24&gt;Z25,-1,0)</f>
        <v>0</v>
      </c>
      <c r="AF24" s="182">
        <f>IF(Z24&gt;Z26,-1,0)</f>
        <v>-1</v>
      </c>
      <c r="AG24" s="329">
        <f>10000-(AJ24*1000+AM24*10+AK24)</f>
        <v>4987</v>
      </c>
      <c r="AH24" s="330">
        <f>RANK(AG24,AG23:AG26,1)</f>
        <v>2</v>
      </c>
      <c r="AI24" s="281" t="str">
        <f>H23</f>
        <v>Slowakei</v>
      </c>
      <c r="AJ24" s="281">
        <f t="shared" si="5"/>
        <v>5</v>
      </c>
      <c r="AK24" s="281">
        <f t="shared" si="5"/>
        <v>3</v>
      </c>
      <c r="AL24" s="281">
        <f t="shared" si="5"/>
        <v>2</v>
      </c>
      <c r="AM24" s="281">
        <f>AK24-AL24</f>
        <v>1</v>
      </c>
      <c r="AN24" s="329">
        <f>IF(Z23&lt;&gt;Z24,AG23,IF(E23&gt;G23,AG23-2000,AG23))</f>
        <v>10040</v>
      </c>
      <c r="AO24" s="337"/>
      <c r="AP24" s="329">
        <f>IF(Z24&lt;&gt;Z25,AG25,IF(G28&gt;E28,AG25-2000,AG25))</f>
        <v>2976</v>
      </c>
      <c r="AQ24" s="329">
        <f>IF(Z26&lt;&gt;Z24,AG26,IF(G26&gt;E26,AG26-2000,AG26))</f>
        <v>5986</v>
      </c>
      <c r="AR24" s="333">
        <f>AO27</f>
        <v>14961</v>
      </c>
      <c r="AS24" s="330">
        <f>RANK(AR24,AR23:AR26,1)</f>
        <v>2</v>
      </c>
      <c r="AT24" s="281" t="str">
        <f t="shared" si="6"/>
        <v>Slowakei</v>
      </c>
      <c r="AU24" s="281">
        <f t="shared" si="6"/>
        <v>5</v>
      </c>
      <c r="AV24" s="281">
        <f t="shared" si="6"/>
        <v>3</v>
      </c>
      <c r="AW24" s="281">
        <f t="shared" si="6"/>
        <v>2</v>
      </c>
      <c r="AX24" s="182"/>
      <c r="AY24" s="182"/>
      <c r="AZ24" s="182"/>
      <c r="BA24" s="54">
        <v>2</v>
      </c>
      <c r="BB24" s="52" t="str">
        <f>VLOOKUP(2,AS23:AT26,2,FALSE)</f>
        <v>Slowakei</v>
      </c>
      <c r="BC24" s="53"/>
      <c r="BD24" s="55">
        <f>VLOOKUP(2,AS23:AW26,3,FALSE)</f>
        <v>5</v>
      </c>
      <c r="BE24" s="56">
        <f>VLOOKUP(2,AS23:AW26,4,FALSE)</f>
        <v>3</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408">
        <v>1</v>
      </c>
      <c r="BW24" s="182"/>
      <c r="BX24" s="63"/>
      <c r="BY24" s="182"/>
      <c r="BZ24" s="182"/>
      <c r="CA24" s="182"/>
      <c r="CB24" s="182"/>
      <c r="CC24" s="409"/>
      <c r="CD24" s="182"/>
      <c r="CE24" s="182"/>
      <c r="CF24" s="182"/>
      <c r="CG24" s="182"/>
      <c r="CH24" s="409"/>
      <c r="CI24" s="182"/>
      <c r="CJ24" s="144" t="s">
        <v>94</v>
      </c>
      <c r="CK24" s="158" t="str">
        <f>IF(CJ34="",IF(CH34&gt;CH35,CF34,CF35),IF(CJ34&gt;CJ35,CF34,CF35))</f>
        <v>Deutschland</v>
      </c>
      <c r="CL24" s="163"/>
      <c r="CM24" s="63">
        <v>0</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0</v>
      </c>
      <c r="F25" s="411" t="s">
        <v>12</v>
      </c>
      <c r="G25" s="408">
        <v>1</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1</v>
      </c>
      <c r="T25" s="182"/>
      <c r="U25" s="182">
        <f>G25</f>
        <v>1</v>
      </c>
      <c r="V25" s="182"/>
      <c r="W25" s="182">
        <f>E25</f>
        <v>0</v>
      </c>
      <c r="X25" s="182"/>
      <c r="Y25" s="182"/>
      <c r="Z25" s="182">
        <f>O29</f>
        <v>7</v>
      </c>
      <c r="AA25" s="182">
        <f>S29</f>
        <v>4</v>
      </c>
      <c r="AB25" s="182">
        <f>W29</f>
        <v>2</v>
      </c>
      <c r="AC25" s="182">
        <f>AA25-AB25</f>
        <v>2</v>
      </c>
      <c r="AD25" s="182">
        <f>IF(Z25&gt;Z23,-1,0)</f>
        <v>-1</v>
      </c>
      <c r="AE25" s="182">
        <f>IF(Z25&gt;Z24,-1,0)</f>
        <v>-1</v>
      </c>
      <c r="AF25" s="182">
        <f>IF(Z25&gt;Z26,-1,0)</f>
        <v>-1</v>
      </c>
      <c r="AG25" s="329">
        <f>10000-(AJ25*1000+AM25*10+AK25)</f>
        <v>2976</v>
      </c>
      <c r="AH25" s="330">
        <f>RANK(AG25,AG23:AG26,1)</f>
        <v>1</v>
      </c>
      <c r="AI25" s="281" t="str">
        <f>C24</f>
        <v>England</v>
      </c>
      <c r="AJ25" s="281">
        <f t="shared" si="5"/>
        <v>7</v>
      </c>
      <c r="AK25" s="281">
        <f t="shared" si="5"/>
        <v>4</v>
      </c>
      <c r="AL25" s="281">
        <f t="shared" si="5"/>
        <v>2</v>
      </c>
      <c r="AM25" s="281">
        <f>AK25-AL25</f>
        <v>2</v>
      </c>
      <c r="AN25" s="329">
        <f>IF(Z23&lt;&gt;Z25,AG23,IF(E25&gt;G25,AG23-2000,AG23))</f>
        <v>10040</v>
      </c>
      <c r="AO25" s="329">
        <f>IF(Z24&lt;&gt;Z25,AG24,IF(E28&gt;G28,AG24-2000,AG24))</f>
        <v>4987</v>
      </c>
      <c r="AP25" s="337"/>
      <c r="AQ25" s="329">
        <f>IF(Z26&lt;&gt;Z25,AG26,IF(G24&gt;E24,AG26-2000,AG26))</f>
        <v>5986</v>
      </c>
      <c r="AR25" s="333">
        <f>AP27</f>
        <v>8928</v>
      </c>
      <c r="AS25" s="330">
        <f>RANK(AR25,AR23:AR26,1)</f>
        <v>1</v>
      </c>
      <c r="AT25" s="281" t="str">
        <f t="shared" si="6"/>
        <v>England</v>
      </c>
      <c r="AU25" s="281">
        <f t="shared" si="6"/>
        <v>7</v>
      </c>
      <c r="AV25" s="281">
        <f t="shared" si="6"/>
        <v>4</v>
      </c>
      <c r="AW25" s="281">
        <f t="shared" si="6"/>
        <v>2</v>
      </c>
      <c r="AX25" s="182"/>
      <c r="AY25" s="182"/>
      <c r="AZ25" s="182"/>
      <c r="BA25" s="162">
        <v>3</v>
      </c>
      <c r="BB25" s="175" t="str">
        <f>VLOOKUP(3,AS23:AT26,2,FALSE)</f>
        <v>Russland</v>
      </c>
      <c r="BC25" s="163"/>
      <c r="BD25" s="145">
        <f>VLOOKUP(3,AS23:AW26,3,FALSE)</f>
        <v>4</v>
      </c>
      <c r="BE25" s="145">
        <f>VLOOKUP(3,AS23:AW26,4,FALSE)</f>
        <v>4</v>
      </c>
      <c r="BF25" s="199" t="s">
        <v>12</v>
      </c>
      <c r="BG25" s="145">
        <f>VLOOKUP(3,AS23:AW26,5,FALSE)</f>
        <v>3</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0</v>
      </c>
      <c r="BP25" s="81">
        <f>IF(Spielplan!E25="",0,SUM(BJ25:BO25))</f>
        <v>10</v>
      </c>
      <c r="BQ25" s="182"/>
      <c r="BR25" s="213"/>
      <c r="BS25" s="153" t="s">
        <v>246</v>
      </c>
      <c r="BT25" s="158" t="str">
        <f>BB57</f>
        <v>Italien</v>
      </c>
      <c r="BU25" s="163"/>
      <c r="BV25" s="408">
        <v>0</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1</v>
      </c>
      <c r="F26" s="411" t="s">
        <v>12</v>
      </c>
      <c r="G26" s="408">
        <v>1</v>
      </c>
      <c r="H26" s="45" t="str">
        <f>H24</f>
        <v>Russland</v>
      </c>
      <c r="I26" s="51"/>
      <c r="J26" s="182"/>
      <c r="K26" s="182" t="s">
        <v>60</v>
      </c>
      <c r="L26" s="182">
        <f t="shared" si="4"/>
        <v>0</v>
      </c>
      <c r="M26" s="182"/>
      <c r="N26" s="182">
        <f>IF($E26="",0,IF($E26&gt;$G26,3,IF($E26=$G26,1,0)))</f>
        <v>1</v>
      </c>
      <c r="O26" s="182"/>
      <c r="P26" s="182">
        <f>IF($G26="",0,IF($E26&gt;$G26,0,IF($E26=$G26,1,3)))</f>
        <v>1</v>
      </c>
      <c r="Q26" s="182"/>
      <c r="R26" s="182">
        <f>E26</f>
        <v>1</v>
      </c>
      <c r="S26" s="182"/>
      <c r="T26" s="182">
        <f>G26</f>
        <v>1</v>
      </c>
      <c r="U26" s="182"/>
      <c r="V26" s="182">
        <f>G26</f>
        <v>1</v>
      </c>
      <c r="W26" s="182"/>
      <c r="X26" s="182">
        <f>E26</f>
        <v>1</v>
      </c>
      <c r="Y26" s="182"/>
      <c r="Z26" s="182">
        <f>P29</f>
        <v>4</v>
      </c>
      <c r="AA26" s="182">
        <f>T29</f>
        <v>4</v>
      </c>
      <c r="AB26" s="182">
        <f>X29</f>
        <v>3</v>
      </c>
      <c r="AC26" s="182">
        <f>AA26-AB26</f>
        <v>1</v>
      </c>
      <c r="AD26" s="182">
        <f>IF(Z26&gt;Z23,-1,0)</f>
        <v>-1</v>
      </c>
      <c r="AE26" s="182">
        <f>IF(Z26&gt;Z24,-1,0)</f>
        <v>0</v>
      </c>
      <c r="AF26" s="182">
        <f>IF(Z26&gt;Z25,-1,0)</f>
        <v>0</v>
      </c>
      <c r="AG26" s="329">
        <f>10000-(AJ26*1000+AM26*10+AK26)</f>
        <v>5986</v>
      </c>
      <c r="AH26" s="330">
        <f>RANK(AG26,AG23:AG26,1)</f>
        <v>3</v>
      </c>
      <c r="AI26" s="281" t="str">
        <f>H24</f>
        <v>Russland</v>
      </c>
      <c r="AJ26" s="281">
        <f t="shared" si="5"/>
        <v>4</v>
      </c>
      <c r="AK26" s="281">
        <f t="shared" si="5"/>
        <v>4</v>
      </c>
      <c r="AL26" s="281">
        <f t="shared" si="5"/>
        <v>3</v>
      </c>
      <c r="AM26" s="281">
        <f>AK26-AL26</f>
        <v>1</v>
      </c>
      <c r="AN26" s="329">
        <f>IF(Z23&lt;&gt;Z26,AG23,IF(E27&gt;G27,AG23-2000,AG23))</f>
        <v>10040</v>
      </c>
      <c r="AO26" s="329">
        <f>IF(Z24&lt;&gt;Z26,AG24,IF(E26&gt;G26,AG24-2000,AG24))</f>
        <v>4987</v>
      </c>
      <c r="AP26" s="329">
        <f>IF(Z25&lt;&gt;Z26,AG25,IF(E24&gt;G24,AG25-2000,AG25))</f>
        <v>2976</v>
      </c>
      <c r="AQ26" s="337"/>
      <c r="AR26" s="333">
        <f>AQ27</f>
        <v>17958</v>
      </c>
      <c r="AS26" s="330">
        <f>RANK(AR26,AR23:AR26,1)</f>
        <v>3</v>
      </c>
      <c r="AT26" s="281" t="str">
        <f t="shared" si="6"/>
        <v>Russland</v>
      </c>
      <c r="AU26" s="281">
        <f t="shared" si="6"/>
        <v>4</v>
      </c>
      <c r="AV26" s="281">
        <f t="shared" si="6"/>
        <v>4</v>
      </c>
      <c r="AW26" s="281">
        <f t="shared" si="6"/>
        <v>3</v>
      </c>
      <c r="AX26" s="182"/>
      <c r="AY26" s="182"/>
      <c r="AZ26" s="182"/>
      <c r="BA26" s="68">
        <v>4</v>
      </c>
      <c r="BB26" s="69" t="str">
        <f>VLOOKUP(4,AS23:AT26,2,FALSE)</f>
        <v>Wales</v>
      </c>
      <c r="BC26" s="70"/>
      <c r="BD26" s="71">
        <f>VLOOKUP(4,AS23:AW26,3,FALSE)</f>
        <v>0</v>
      </c>
      <c r="BE26" s="71">
        <f>VLOOKUP(4,AS23:AW26,4,FALSE)</f>
        <v>0</v>
      </c>
      <c r="BF26" s="199" t="s">
        <v>12</v>
      </c>
      <c r="BG26" s="71">
        <f>VLOOKUP(4,AS23:AW26,5,FALSE)</f>
        <v>4</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0</v>
      </c>
      <c r="F27" s="411" t="s">
        <v>12</v>
      </c>
      <c r="G27" s="408">
        <v>2</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2</v>
      </c>
      <c r="U27" s="182">
        <f>G27</f>
        <v>2</v>
      </c>
      <c r="V27" s="182"/>
      <c r="W27" s="182"/>
      <c r="X27" s="182">
        <f>E27</f>
        <v>0</v>
      </c>
      <c r="Y27" s="182"/>
      <c r="Z27" s="182"/>
      <c r="AA27" s="182"/>
      <c r="AB27" s="182"/>
      <c r="AC27" s="182"/>
      <c r="AD27" s="182"/>
      <c r="AE27" s="182"/>
      <c r="AF27" s="182"/>
      <c r="AG27" s="281"/>
      <c r="AH27" s="281"/>
      <c r="AI27" s="281"/>
      <c r="AJ27" s="281"/>
      <c r="AK27" s="281"/>
      <c r="AL27" s="281"/>
      <c r="AM27" s="281"/>
      <c r="AN27" s="334">
        <f>SUM(AN23:AN26)</f>
        <v>30120</v>
      </c>
      <c r="AO27" s="335">
        <f>SUM(AO23:AO26)</f>
        <v>14961</v>
      </c>
      <c r="AP27" s="335">
        <f>SUM(AP23:AP26)</f>
        <v>8928</v>
      </c>
      <c r="AQ27" s="335">
        <f>SUM(AQ23:AQ26)</f>
        <v>17958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1</v>
      </c>
      <c r="H28" s="45" t="str">
        <f>C24</f>
        <v>England</v>
      </c>
      <c r="I28" s="51"/>
      <c r="J28" s="182"/>
      <c r="K28" s="182" t="s">
        <v>61</v>
      </c>
      <c r="L28" s="182">
        <f t="shared" si="4"/>
        <v>0</v>
      </c>
      <c r="M28" s="182"/>
      <c r="N28" s="182">
        <f>IF($E28="",0,IF($E28&gt;$G28,3,IF($E28=$G28,1,0)))</f>
        <v>1</v>
      </c>
      <c r="O28" s="182">
        <f>IF($G28="",0,IF($E28&gt;$G28,0,IF($E28=$G28,1,3)))</f>
        <v>1</v>
      </c>
      <c r="P28" s="182"/>
      <c r="Q28" s="182"/>
      <c r="R28" s="182">
        <f>E28</f>
        <v>1</v>
      </c>
      <c r="S28" s="182">
        <f>G28</f>
        <v>1</v>
      </c>
      <c r="T28" s="182"/>
      <c r="U28" s="182"/>
      <c r="V28" s="182">
        <f>G28</f>
        <v>1</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10</v>
      </c>
      <c r="BQ28" s="182"/>
      <c r="BR28" s="213"/>
      <c r="BS28" s="147" t="s">
        <v>247</v>
      </c>
      <c r="BT28" s="158" t="str">
        <f>BB34</f>
        <v>Deutschland</v>
      </c>
      <c r="BU28" s="163"/>
      <c r="BV28" s="408">
        <v>1</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9"/>
      <c r="F29" s="409"/>
      <c r="G29" s="409"/>
      <c r="H29" s="182"/>
      <c r="I29" s="182"/>
      <c r="J29" s="182"/>
      <c r="K29" s="182"/>
      <c r="L29" s="182"/>
      <c r="M29" s="182">
        <f t="shared" ref="M29:X29" si="7">SUM(M23:M28)</f>
        <v>0</v>
      </c>
      <c r="N29" s="182">
        <f t="shared" si="7"/>
        <v>5</v>
      </c>
      <c r="O29" s="182">
        <f t="shared" si="7"/>
        <v>7</v>
      </c>
      <c r="P29" s="182">
        <f t="shared" si="7"/>
        <v>4</v>
      </c>
      <c r="Q29" s="182">
        <f t="shared" si="7"/>
        <v>0</v>
      </c>
      <c r="R29" s="182">
        <f t="shared" si="7"/>
        <v>3</v>
      </c>
      <c r="S29" s="182">
        <f t="shared" si="7"/>
        <v>4</v>
      </c>
      <c r="T29" s="182">
        <f t="shared" si="7"/>
        <v>4</v>
      </c>
      <c r="U29" s="182">
        <f t="shared" si="7"/>
        <v>4</v>
      </c>
      <c r="V29" s="182">
        <f t="shared" si="7"/>
        <v>2</v>
      </c>
      <c r="W29" s="182">
        <f t="shared" si="7"/>
        <v>2</v>
      </c>
      <c r="X29" s="182">
        <f t="shared" si="7"/>
        <v>3</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23</v>
      </c>
      <c r="BQ29" s="182"/>
      <c r="BR29" s="213"/>
      <c r="BS29" s="150" t="str">
        <f>"3"&amp;BD89</f>
        <v>3B</v>
      </c>
      <c r="BT29" s="158" t="str">
        <f>BB89</f>
        <v>Russland</v>
      </c>
      <c r="BU29" s="163"/>
      <c r="BV29" s="408">
        <v>0</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9"/>
      <c r="F30" s="409"/>
      <c r="G30" s="409"/>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1</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9"/>
      <c r="F31" s="409"/>
      <c r="G31" s="409"/>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Belgien</v>
      </c>
      <c r="CB31" s="163"/>
      <c r="CC31" s="408">
        <v>0</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9"/>
      <c r="F32" s="409"/>
      <c r="G32" s="409"/>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1</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9"/>
      <c r="F33" s="409"/>
      <c r="G33" s="409"/>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408">
        <v>0</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2</v>
      </c>
      <c r="F34" s="411" t="s">
        <v>12</v>
      </c>
      <c r="G34" s="408">
        <v>1</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1</v>
      </c>
      <c r="S34" s="182"/>
      <c r="T34" s="182"/>
      <c r="U34" s="182">
        <f>G34</f>
        <v>1</v>
      </c>
      <c r="V34" s="182">
        <f>E34</f>
        <v>2</v>
      </c>
      <c r="W34" s="182"/>
      <c r="X34" s="182"/>
      <c r="Y34" s="182"/>
      <c r="Z34" s="182">
        <f>M40</f>
        <v>7</v>
      </c>
      <c r="AA34" s="182">
        <f>Q40</f>
        <v>6</v>
      </c>
      <c r="AB34" s="182">
        <f>U40</f>
        <v>4</v>
      </c>
      <c r="AC34" s="182">
        <f>AA34-AB34</f>
        <v>2</v>
      </c>
      <c r="AD34" s="182">
        <f>IF(Z34&gt;Z35,-1,0)</f>
        <v>-1</v>
      </c>
      <c r="AE34" s="182">
        <f>IF(Z34&gt;Z36,-1,0)</f>
        <v>0</v>
      </c>
      <c r="AF34" s="182">
        <f>IF(Z34&gt;Z37,-1,0)</f>
        <v>-1</v>
      </c>
      <c r="AG34" s="329">
        <f>10000-(AJ34*1000+AM34*10+AK34)</f>
        <v>2974</v>
      </c>
      <c r="AH34" s="330">
        <f>RANK(AG34,AG34:AG37,1)</f>
        <v>2</v>
      </c>
      <c r="AI34" s="281" t="str">
        <f>C34</f>
        <v>Polen</v>
      </c>
      <c r="AJ34" s="281">
        <f t="shared" ref="AJ34:AL37" si="9">Z34</f>
        <v>7</v>
      </c>
      <c r="AK34" s="281">
        <f t="shared" si="9"/>
        <v>6</v>
      </c>
      <c r="AL34" s="281">
        <f t="shared" si="9"/>
        <v>4</v>
      </c>
      <c r="AM34" s="281">
        <f>AK34-AL34</f>
        <v>2</v>
      </c>
      <c r="AN34" s="337"/>
      <c r="AO34" s="329">
        <f>IF(Z35&lt;&gt;Z34,AG35,IF(G34&gt;E34,AG35-2000,AG35))</f>
        <v>9027</v>
      </c>
      <c r="AP34" s="329">
        <f>IF(Z36&lt;&gt;Z34,AG36,IF(G36&gt;E36,AG36-2000,AG36))</f>
        <v>2953</v>
      </c>
      <c r="AQ34" s="329">
        <f>IF(Z37&lt;&gt;Z34,AG37,IF(G38&gt;E38,AG37-2000,AG37))</f>
        <v>9028</v>
      </c>
      <c r="AR34" s="332">
        <f>AN38</f>
        <v>8922</v>
      </c>
      <c r="AS34" s="330">
        <f>RANK(AR34,AR34:AR37,1)</f>
        <v>2</v>
      </c>
      <c r="AT34" s="281" t="str">
        <f t="shared" ref="AT34:AW37" si="10">AI34</f>
        <v>Polen</v>
      </c>
      <c r="AU34" s="281">
        <f t="shared" si="10"/>
        <v>7</v>
      </c>
      <c r="AV34" s="281">
        <f t="shared" si="10"/>
        <v>6</v>
      </c>
      <c r="AW34" s="281">
        <f t="shared" si="10"/>
        <v>4</v>
      </c>
      <c r="AX34" s="182"/>
      <c r="AY34" s="182"/>
      <c r="AZ34" s="182"/>
      <c r="BA34" s="17">
        <v>1</v>
      </c>
      <c r="BB34" s="18" t="str">
        <f>VLOOKUP(1,AS34:AT37,2,FALSE)</f>
        <v>Deutschland</v>
      </c>
      <c r="BC34" s="16"/>
      <c r="BD34" s="19">
        <f>VLOOKUP(1,AS34:AW37,3,FALSE)</f>
        <v>7</v>
      </c>
      <c r="BE34" s="20">
        <f>VLOOKUP(1,AS34:AW37,4,FALSE)</f>
        <v>7</v>
      </c>
      <c r="BF34" s="199" t="s">
        <v>12</v>
      </c>
      <c r="BG34" s="20">
        <f>VLOOKUP(1,AS34:AW37,5,FALSE)</f>
        <v>3</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10</v>
      </c>
      <c r="BQ34" s="183"/>
      <c r="BR34" s="213"/>
      <c r="BS34" s="182"/>
      <c r="BT34" s="182"/>
      <c r="BU34" s="182"/>
      <c r="BV34" s="409"/>
      <c r="BW34" s="182"/>
      <c r="BX34" s="182"/>
      <c r="BY34" s="182"/>
      <c r="BZ34" s="182"/>
      <c r="CA34" s="182"/>
      <c r="CB34" s="182"/>
      <c r="CC34" s="409"/>
      <c r="CD34" s="182"/>
      <c r="CE34" s="144">
        <v>59</v>
      </c>
      <c r="CF34" s="158" t="str">
        <f>IF(CE30="",IF(CC30&gt;CC31,CA30,CA31),IF(CE30&gt;CE31,CA30,CA31))</f>
        <v>Deutschland</v>
      </c>
      <c r="CG34" s="163"/>
      <c r="CH34" s="40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2</v>
      </c>
      <c r="F35" s="411" t="s">
        <v>12</v>
      </c>
      <c r="G35" s="40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1</v>
      </c>
      <c r="AA35" s="182">
        <f>R40</f>
        <v>3</v>
      </c>
      <c r="AB35" s="182">
        <f>V40</f>
        <v>6</v>
      </c>
      <c r="AC35" s="182">
        <f>AA35-AB35</f>
        <v>-3</v>
      </c>
      <c r="AD35" s="182">
        <f>IF(Z35&gt;Z34,-1,0)</f>
        <v>0</v>
      </c>
      <c r="AE35" s="182">
        <f>IF(Z35&gt;Z36,-1,0)</f>
        <v>0</v>
      </c>
      <c r="AF35" s="182">
        <f>IF(Z35&gt;Z37,-1,0)</f>
        <v>0</v>
      </c>
      <c r="AG35" s="329">
        <f>10000-(AJ35*1000+AM35*10+AK35)</f>
        <v>9027</v>
      </c>
      <c r="AH35" s="330">
        <f>RANK(AG35,AG34:AG37,1)</f>
        <v>3</v>
      </c>
      <c r="AI35" s="281" t="str">
        <f>H34</f>
        <v>Nordirland</v>
      </c>
      <c r="AJ35" s="281">
        <f t="shared" si="9"/>
        <v>1</v>
      </c>
      <c r="AK35" s="281">
        <f t="shared" si="9"/>
        <v>3</v>
      </c>
      <c r="AL35" s="281">
        <f t="shared" si="9"/>
        <v>6</v>
      </c>
      <c r="AM35" s="281">
        <f>AK35-AL35</f>
        <v>-3</v>
      </c>
      <c r="AN35" s="329">
        <f>IF(Z34&lt;&gt;Z35,AG34,IF(E34&gt;G34,AG34-2000,AG34))</f>
        <v>2974</v>
      </c>
      <c r="AO35" s="337"/>
      <c r="AP35" s="329">
        <f>IF(Z35&lt;&gt;Z36,AG36,IF(G39&gt;E39,AG36-2000,AG36))</f>
        <v>2953</v>
      </c>
      <c r="AQ35" s="329">
        <f>IF(Z37&lt;&gt;Z35,AG37,IF(G37&gt;E37,AG37-2000,AG37))</f>
        <v>9028</v>
      </c>
      <c r="AR35" s="333">
        <f>AO38</f>
        <v>27081</v>
      </c>
      <c r="AS35" s="330">
        <f>RANK(AR35,AR34:AR37,1)</f>
        <v>3</v>
      </c>
      <c r="AT35" s="281" t="str">
        <f t="shared" si="10"/>
        <v>Nordirland</v>
      </c>
      <c r="AU35" s="281">
        <f t="shared" si="10"/>
        <v>1</v>
      </c>
      <c r="AV35" s="281">
        <f t="shared" si="10"/>
        <v>3</v>
      </c>
      <c r="AW35" s="281">
        <f t="shared" si="10"/>
        <v>6</v>
      </c>
      <c r="AX35" s="182"/>
      <c r="AY35" s="182"/>
      <c r="AZ35" s="182"/>
      <c r="BA35" s="17">
        <v>2</v>
      </c>
      <c r="BB35" s="18" t="str">
        <f>VLOOKUP(2,AS34:AT37,2,FALSE)</f>
        <v>Polen</v>
      </c>
      <c r="BC35" s="16"/>
      <c r="BD35" s="19">
        <f>VLOOKUP(2,AS34:AW37,3,FALSE)</f>
        <v>7</v>
      </c>
      <c r="BE35" s="20">
        <f>VLOOKUP(2,AS34:AW37,4,FALSE)</f>
        <v>6</v>
      </c>
      <c r="BF35" s="199" t="s">
        <v>12</v>
      </c>
      <c r="BG35" s="20">
        <f>VLOOKUP(2,AS34:AW37,5,FALSE)</f>
        <v>4</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409"/>
      <c r="BW35" s="182"/>
      <c r="BX35" s="182"/>
      <c r="BY35" s="182"/>
      <c r="BZ35" s="182"/>
      <c r="CA35" s="182"/>
      <c r="CB35" s="182"/>
      <c r="CC35" s="409"/>
      <c r="CD35" s="182"/>
      <c r="CE35" s="144">
        <v>60</v>
      </c>
      <c r="CF35" s="158" t="str">
        <f>IF(CE38="",IF(CC38&gt;CC39,CA38,CA39),IF(CE38&gt;CE39,CA38,CA39))</f>
        <v>Österreich</v>
      </c>
      <c r="CG35" s="163"/>
      <c r="CH35" s="408">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2</v>
      </c>
      <c r="F36" s="411" t="s">
        <v>12</v>
      </c>
      <c r="G36" s="408">
        <v>2</v>
      </c>
      <c r="H36" s="18" t="str">
        <f>C35</f>
        <v>Deutschland</v>
      </c>
      <c r="I36" s="33"/>
      <c r="J36" s="182"/>
      <c r="K36" s="182" t="s">
        <v>68</v>
      </c>
      <c r="L36" s="182">
        <f t="shared" si="8"/>
        <v>0</v>
      </c>
      <c r="M36" s="182">
        <f>IF($E36="",0,IF($E36&gt;$G36,3,IF($E36=G36,1,0)))</f>
        <v>1</v>
      </c>
      <c r="N36" s="182"/>
      <c r="O36" s="182">
        <f>IF($G36="",0,IF($E36&gt;$G36,0,IF($E36=$G36,1,3)))</f>
        <v>1</v>
      </c>
      <c r="P36" s="182"/>
      <c r="Q36" s="182">
        <f>E36</f>
        <v>2</v>
      </c>
      <c r="R36" s="182"/>
      <c r="S36" s="182">
        <f>G36</f>
        <v>2</v>
      </c>
      <c r="T36" s="182"/>
      <c r="U36" s="182">
        <f>G36</f>
        <v>2</v>
      </c>
      <c r="V36" s="182"/>
      <c r="W36" s="182">
        <f>E36</f>
        <v>2</v>
      </c>
      <c r="X36" s="182"/>
      <c r="Y36" s="182"/>
      <c r="Z36" s="182">
        <f>O40</f>
        <v>7</v>
      </c>
      <c r="AA36" s="182">
        <f>S40</f>
        <v>7</v>
      </c>
      <c r="AB36" s="182">
        <f>W40</f>
        <v>3</v>
      </c>
      <c r="AC36" s="182">
        <f>AA36-AB36</f>
        <v>4</v>
      </c>
      <c r="AD36" s="182">
        <f>IF(Z36&gt;Z34,-1,0)</f>
        <v>0</v>
      </c>
      <c r="AE36" s="182">
        <f>IF(Z36&gt;Z35,-1,0)</f>
        <v>-1</v>
      </c>
      <c r="AF36" s="182">
        <f>IF(Z36&gt;Z37,-1,0)</f>
        <v>-1</v>
      </c>
      <c r="AG36" s="329">
        <f>10000-(AJ36*1000+AM36*10+AK36)</f>
        <v>2953</v>
      </c>
      <c r="AH36" s="330">
        <f>RANK(AG36,AG34:AG37,1)</f>
        <v>1</v>
      </c>
      <c r="AI36" s="281" t="str">
        <f>C35</f>
        <v>Deutschland</v>
      </c>
      <c r="AJ36" s="281">
        <f t="shared" si="9"/>
        <v>7</v>
      </c>
      <c r="AK36" s="281">
        <f t="shared" si="9"/>
        <v>7</v>
      </c>
      <c r="AL36" s="281">
        <f t="shared" si="9"/>
        <v>3</v>
      </c>
      <c r="AM36" s="281">
        <f>AK36-AL36</f>
        <v>4</v>
      </c>
      <c r="AN36" s="329">
        <f>IF(Z34&lt;&gt;Z36,AG34,IF(E36&gt;G36,AG34-2000,AG34))</f>
        <v>2974</v>
      </c>
      <c r="AO36" s="329">
        <f>IF(Z35&lt;&gt;Z36,AG35,IF(E39&gt;G39,AG35-2000,AG35))</f>
        <v>9027</v>
      </c>
      <c r="AP36" s="337"/>
      <c r="AQ36" s="329">
        <f>IF(Z37&lt;&gt;Z36,AG37,IF(G35&gt;E35,AG37-2000,AG37))</f>
        <v>9028</v>
      </c>
      <c r="AR36" s="333">
        <f>AP38</f>
        <v>8859</v>
      </c>
      <c r="AS36" s="330">
        <f>RANK(AR36,AR34:AR37,1)</f>
        <v>1</v>
      </c>
      <c r="AT36" s="281" t="str">
        <f t="shared" si="10"/>
        <v>Deutschland</v>
      </c>
      <c r="AU36" s="281">
        <f t="shared" si="10"/>
        <v>7</v>
      </c>
      <c r="AV36" s="281">
        <f t="shared" si="10"/>
        <v>7</v>
      </c>
      <c r="AW36" s="281">
        <f t="shared" si="10"/>
        <v>3</v>
      </c>
      <c r="AX36" s="182"/>
      <c r="AY36" s="182"/>
      <c r="AZ36" s="182"/>
      <c r="BA36" s="162">
        <v>3</v>
      </c>
      <c r="BB36" s="175" t="str">
        <f>VLOOKUP(3,AS34:AT37,2,FALSE)</f>
        <v>Nordirland</v>
      </c>
      <c r="BC36" s="163"/>
      <c r="BD36" s="145">
        <f>VLOOKUP(3,AS34:AW37,3,FALSE)</f>
        <v>1</v>
      </c>
      <c r="BE36" s="145">
        <f>VLOOKUP(3,AS34:AW37,4,FALSE)</f>
        <v>3</v>
      </c>
      <c r="BF36" s="199" t="s">
        <v>12</v>
      </c>
      <c r="BG36" s="145">
        <f>VLOOKUP(3,AS34:AW37,5,FALSE)</f>
        <v>6</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408">
        <v>1</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1</v>
      </c>
      <c r="F37" s="411" t="s">
        <v>12</v>
      </c>
      <c r="G37" s="40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2</v>
      </c>
      <c r="AB37" s="182">
        <f>X40</f>
        <v>5</v>
      </c>
      <c r="AC37" s="182">
        <f>AA37-AB37</f>
        <v>-3</v>
      </c>
      <c r="AD37" s="182">
        <f>IF(Z37&gt;Z34,-1,0)</f>
        <v>0</v>
      </c>
      <c r="AE37" s="182">
        <f>IF(Z37&gt;Z35,-1,0)</f>
        <v>0</v>
      </c>
      <c r="AF37" s="182">
        <f>IF(Z37&gt;Z36,-1,0)</f>
        <v>0</v>
      </c>
      <c r="AG37" s="329">
        <f>10000-(AJ37*1000+AM37*10+AK37)</f>
        <v>9028</v>
      </c>
      <c r="AH37" s="330">
        <f>RANK(AG37,AG34:AG37,1)</f>
        <v>4</v>
      </c>
      <c r="AI37" s="281" t="str">
        <f>H35</f>
        <v>Ukraine</v>
      </c>
      <c r="AJ37" s="281">
        <f t="shared" si="9"/>
        <v>1</v>
      </c>
      <c r="AK37" s="281">
        <f t="shared" si="9"/>
        <v>2</v>
      </c>
      <c r="AL37" s="281">
        <f t="shared" si="9"/>
        <v>5</v>
      </c>
      <c r="AM37" s="281">
        <f>AK37-AL37</f>
        <v>-3</v>
      </c>
      <c r="AN37" s="329">
        <f>IF(Z34&lt;&gt;Z37,AG34,IF(E38&gt;G38,AG34-2000,AG34))</f>
        <v>2974</v>
      </c>
      <c r="AO37" s="329">
        <f>IF(Z35&lt;&gt;Z37,AG35,IF(E37&gt;G37,AG35-2000,AG35))</f>
        <v>9027</v>
      </c>
      <c r="AP37" s="329">
        <f>IF(Z36&lt;&gt;Z37,AG36,IF(E35&gt;G35,AG36-2000,AG36))</f>
        <v>2953</v>
      </c>
      <c r="AQ37" s="337"/>
      <c r="AR37" s="333">
        <f>AQ38</f>
        <v>27084</v>
      </c>
      <c r="AS37" s="330">
        <f>RANK(AR37,AR34:AR37,1)</f>
        <v>4</v>
      </c>
      <c r="AT37" s="281" t="str">
        <f t="shared" si="10"/>
        <v>Ukraine</v>
      </c>
      <c r="AU37" s="281">
        <f t="shared" si="10"/>
        <v>1</v>
      </c>
      <c r="AV37" s="281">
        <f t="shared" si="10"/>
        <v>2</v>
      </c>
      <c r="AW37" s="281">
        <f t="shared" si="10"/>
        <v>5</v>
      </c>
      <c r="AX37" s="182"/>
      <c r="AY37" s="182"/>
      <c r="AZ37" s="182"/>
      <c r="BA37" s="68">
        <v>4</v>
      </c>
      <c r="BB37" s="69" t="str">
        <f>VLOOKUP(4,AS34:AT37,2,FALSE)</f>
        <v>Ukraine</v>
      </c>
      <c r="BC37" s="70"/>
      <c r="BD37" s="71">
        <f>VLOOKUP(4,AS34:AW37,3,FALSE)</f>
        <v>1</v>
      </c>
      <c r="BE37" s="71">
        <f>VLOOKUP(4,AS34:AW37,4,FALSE)</f>
        <v>2</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Tschechien</v>
      </c>
      <c r="BU37" s="163"/>
      <c r="BV37" s="408">
        <v>0</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2</v>
      </c>
      <c r="F38" s="411" t="s">
        <v>12</v>
      </c>
      <c r="G38" s="408">
        <v>1</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1</v>
      </c>
      <c r="U38" s="182">
        <f>G38</f>
        <v>1</v>
      </c>
      <c r="V38" s="182"/>
      <c r="W38" s="182"/>
      <c r="X38" s="182">
        <f>E38</f>
        <v>2</v>
      </c>
      <c r="Y38" s="182"/>
      <c r="Z38" s="182"/>
      <c r="AA38" s="182"/>
      <c r="AB38" s="182"/>
      <c r="AC38" s="182"/>
      <c r="AD38" s="182"/>
      <c r="AE38" s="182"/>
      <c r="AF38" s="182"/>
      <c r="AG38" s="281"/>
      <c r="AH38" s="281"/>
      <c r="AI38" s="281"/>
      <c r="AJ38" s="281"/>
      <c r="AK38" s="281"/>
      <c r="AL38" s="281"/>
      <c r="AM38" s="281"/>
      <c r="AN38" s="334">
        <f>SUM(AN34:AN37)</f>
        <v>8922</v>
      </c>
      <c r="AO38" s="335">
        <f>SUM(AO34:AO37)</f>
        <v>27081</v>
      </c>
      <c r="AP38" s="335">
        <f>SUM(AP34:AP37)</f>
        <v>8859</v>
      </c>
      <c r="AQ38" s="335">
        <f>SUM(AQ34:AQ37)</f>
        <v>27084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409"/>
      <c r="BW38" s="182"/>
      <c r="BX38" s="182"/>
      <c r="BY38" s="182"/>
      <c r="BZ38" s="144">
        <v>55</v>
      </c>
      <c r="CA38" s="158" t="str">
        <f>IF(BX36="",IF(BV36&gt;BV37,BT36,BT37),IF(BX36&gt;BX37,BT36,BT37))</f>
        <v>Frankreich</v>
      </c>
      <c r="CB38" s="163"/>
      <c r="CC38" s="408">
        <v>0</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1</v>
      </c>
      <c r="F39" s="411" t="s">
        <v>12</v>
      </c>
      <c r="G39" s="408">
        <v>3</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3</v>
      </c>
      <c r="T39" s="182"/>
      <c r="U39" s="182"/>
      <c r="V39" s="182">
        <f>G39</f>
        <v>3</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9"/>
      <c r="BW39" s="182"/>
      <c r="BX39" s="182"/>
      <c r="BY39" s="182"/>
      <c r="BZ39" s="144">
        <v>56</v>
      </c>
      <c r="CA39" s="158" t="str">
        <f>IF(BX40="",IF(BV40&gt;BV41,BT40,BT41),IF(BX40&gt;BX41,BT40,BT41))</f>
        <v>Österreich</v>
      </c>
      <c r="CB39" s="163"/>
      <c r="CC39" s="408">
        <v>1</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9"/>
      <c r="F40" s="409"/>
      <c r="G40" s="409"/>
      <c r="H40" s="182"/>
      <c r="I40" s="182"/>
      <c r="J40" s="182"/>
      <c r="K40" s="182"/>
      <c r="L40" s="182"/>
      <c r="M40" s="182">
        <f t="shared" ref="M40:X40" si="11">SUM(M34:M39)</f>
        <v>7</v>
      </c>
      <c r="N40" s="182">
        <f t="shared" si="11"/>
        <v>1</v>
      </c>
      <c r="O40" s="182">
        <f t="shared" si="11"/>
        <v>7</v>
      </c>
      <c r="P40" s="182">
        <f t="shared" si="11"/>
        <v>1</v>
      </c>
      <c r="Q40" s="182">
        <f t="shared" si="11"/>
        <v>6</v>
      </c>
      <c r="R40" s="182">
        <f t="shared" si="11"/>
        <v>3</v>
      </c>
      <c r="S40" s="182">
        <f t="shared" si="11"/>
        <v>7</v>
      </c>
      <c r="T40" s="182">
        <f t="shared" si="11"/>
        <v>2</v>
      </c>
      <c r="U40" s="182">
        <f t="shared" si="11"/>
        <v>4</v>
      </c>
      <c r="V40" s="182">
        <f t="shared" si="11"/>
        <v>6</v>
      </c>
      <c r="W40" s="182">
        <f t="shared" si="11"/>
        <v>3</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55</v>
      </c>
      <c r="BQ40" s="182"/>
      <c r="BR40" s="213"/>
      <c r="BS40" s="151" t="s">
        <v>252</v>
      </c>
      <c r="BT40" s="158" t="str">
        <f>BB24</f>
        <v>Slowakei</v>
      </c>
      <c r="BU40" s="163"/>
      <c r="BV40" s="408">
        <v>0</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9"/>
      <c r="F41" s="409"/>
      <c r="G41" s="409"/>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40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9"/>
      <c r="F42" s="409"/>
      <c r="G42" s="409"/>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9"/>
      <c r="F43" s="409"/>
      <c r="G43" s="409"/>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9"/>
      <c r="F44" s="409"/>
      <c r="G44" s="409"/>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1</v>
      </c>
      <c r="F45" s="411" t="s">
        <v>12</v>
      </c>
      <c r="G45" s="40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1</v>
      </c>
      <c r="AA45" s="182">
        <f>Q51</f>
        <v>3</v>
      </c>
      <c r="AB45" s="182">
        <f>U51</f>
        <v>5</v>
      </c>
      <c r="AC45" s="182">
        <f>AA45-AB45</f>
        <v>-2</v>
      </c>
      <c r="AD45" s="182">
        <f>IF(Z45&gt;Z46,-1,0)</f>
        <v>0</v>
      </c>
      <c r="AE45" s="182">
        <f>IF(Z45&gt;Z47,-1,0)</f>
        <v>0</v>
      </c>
      <c r="AF45" s="182">
        <f>IF(Z45&gt;Z48,-1,0)</f>
        <v>0</v>
      </c>
      <c r="AG45" s="329">
        <f>10000-(AJ45*1000+AM45*10+AK45)</f>
        <v>9017</v>
      </c>
      <c r="AH45" s="330">
        <f>RANK(AG45,AG45:AG48,1)</f>
        <v>4</v>
      </c>
      <c r="AI45" s="281" t="str">
        <f>C45</f>
        <v>Türkei</v>
      </c>
      <c r="AJ45" s="281">
        <f t="shared" ref="AJ45:AL48" si="13">Z45</f>
        <v>1</v>
      </c>
      <c r="AK45" s="281">
        <f t="shared" si="13"/>
        <v>3</v>
      </c>
      <c r="AL45" s="281">
        <f t="shared" si="13"/>
        <v>5</v>
      </c>
      <c r="AM45" s="281">
        <f>AK45-AL45</f>
        <v>-2</v>
      </c>
      <c r="AN45" s="337"/>
      <c r="AO45" s="329">
        <f>IF(Z46&lt;&gt;Z45,AG46,IF(G45&gt;E45,AG46-2000,AG46))</f>
        <v>5996</v>
      </c>
      <c r="AP45" s="329">
        <f>IF(Z47&lt;&gt;Z45,AG47,IF(G47&gt;E47,AG47-2000,AG47))</f>
        <v>964</v>
      </c>
      <c r="AQ45" s="329">
        <f>IF(Z48&lt;&gt;Z45,AG48,IF(G49&gt;E49,AG48-2000,AG48))</f>
        <v>8007</v>
      </c>
      <c r="AR45" s="332">
        <f>AN49</f>
        <v>27051</v>
      </c>
      <c r="AS45" s="330">
        <f>RANK(AR45,AR45:AR48,1)</f>
        <v>4</v>
      </c>
      <c r="AT45" s="281" t="str">
        <f t="shared" ref="AT45:AW48" si="14">AI45</f>
        <v>Türkei</v>
      </c>
      <c r="AU45" s="281">
        <f t="shared" si="14"/>
        <v>1</v>
      </c>
      <c r="AV45" s="281">
        <f t="shared" si="14"/>
        <v>3</v>
      </c>
      <c r="AW45" s="281">
        <f t="shared" si="14"/>
        <v>5</v>
      </c>
      <c r="AX45" s="182"/>
      <c r="AY45" s="182"/>
      <c r="AZ45" s="182"/>
      <c r="BA45" s="42">
        <v>1</v>
      </c>
      <c r="BB45" s="40" t="str">
        <f>VLOOKUP(1,AS45:AT48,2,FALSE)</f>
        <v>Spanien</v>
      </c>
      <c r="BC45" s="41"/>
      <c r="BD45" s="43">
        <f>VLOOKUP(1,AS45:AW48,3,FALSE)</f>
        <v>9</v>
      </c>
      <c r="BE45" s="44">
        <f>VLOOKUP(1,AS45:AW48,4,FALSE)</f>
        <v>6</v>
      </c>
      <c r="BF45" s="199" t="s">
        <v>12</v>
      </c>
      <c r="BG45" s="44">
        <f>VLOOKUP(1,AS45:AW48,5,FALSE)</f>
        <v>3</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2</v>
      </c>
      <c r="F46" s="411" t="s">
        <v>12</v>
      </c>
      <c r="G46" s="40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1</v>
      </c>
      <c r="U46" s="182"/>
      <c r="V46" s="182"/>
      <c r="W46" s="182">
        <f>G46</f>
        <v>1</v>
      </c>
      <c r="X46" s="182">
        <f>E46</f>
        <v>2</v>
      </c>
      <c r="Y46" s="182"/>
      <c r="Z46" s="182">
        <f>N51</f>
        <v>4</v>
      </c>
      <c r="AA46" s="182">
        <f>R51</f>
        <v>4</v>
      </c>
      <c r="AB46" s="182">
        <f>V51</f>
        <v>4</v>
      </c>
      <c r="AC46" s="182">
        <f>AA46-AB46</f>
        <v>0</v>
      </c>
      <c r="AD46" s="182">
        <f>IF(Z46&gt;Z45,-1,0)</f>
        <v>-1</v>
      </c>
      <c r="AE46" s="182">
        <f>IF(Z46&gt;Z47,-1,0)</f>
        <v>0</v>
      </c>
      <c r="AF46" s="182">
        <f>IF(Z46&gt;Z48,-1,0)</f>
        <v>-1</v>
      </c>
      <c r="AG46" s="329">
        <f>10000-(AJ46*1000+AM46*10+AK46)</f>
        <v>5996</v>
      </c>
      <c r="AH46" s="330">
        <f>RANK(AG46,AG45:AG48,1)</f>
        <v>2</v>
      </c>
      <c r="AI46" s="281" t="str">
        <f>H45</f>
        <v>Kroatien</v>
      </c>
      <c r="AJ46" s="281">
        <f t="shared" si="13"/>
        <v>4</v>
      </c>
      <c r="AK46" s="281">
        <f t="shared" si="13"/>
        <v>4</v>
      </c>
      <c r="AL46" s="281">
        <f t="shared" si="13"/>
        <v>4</v>
      </c>
      <c r="AM46" s="281">
        <f>AK46-AL46</f>
        <v>0</v>
      </c>
      <c r="AN46" s="329">
        <f>IF(Z45&lt;&gt;Z46,AG45,IF(E45&gt;G45,AG45-2000,AG45))</f>
        <v>9017</v>
      </c>
      <c r="AO46" s="337"/>
      <c r="AP46" s="329">
        <f>IF(Z46&lt;&gt;Z47,AG47,IF(G50&gt;E50,AG47-2000,AG47))</f>
        <v>964</v>
      </c>
      <c r="AQ46" s="329">
        <f>IF(Z48&lt;&gt;Z46,AG48,IF(G48&gt;E48,AG48-2000,AG48))</f>
        <v>8007</v>
      </c>
      <c r="AR46" s="333">
        <f>AO49</f>
        <v>17988</v>
      </c>
      <c r="AS46" s="330">
        <f>RANK(AR46,AR45:AR48,1)</f>
        <v>2</v>
      </c>
      <c r="AT46" s="281" t="str">
        <f t="shared" si="14"/>
        <v>Kroatien</v>
      </c>
      <c r="AU46" s="281">
        <f t="shared" si="14"/>
        <v>4</v>
      </c>
      <c r="AV46" s="281">
        <f t="shared" si="14"/>
        <v>4</v>
      </c>
      <c r="AW46" s="281">
        <f t="shared" si="14"/>
        <v>4</v>
      </c>
      <c r="AX46" s="182"/>
      <c r="AY46" s="182"/>
      <c r="AZ46" s="182"/>
      <c r="BA46" s="42">
        <v>2</v>
      </c>
      <c r="BB46" s="40" t="str">
        <f>VLOOKUP(2,AS45:AT48,2,FALSE)</f>
        <v>Kroatien</v>
      </c>
      <c r="BC46" s="41"/>
      <c r="BD46" s="43">
        <f>VLOOKUP(2,AS45:AW48,3,FALSE)</f>
        <v>4</v>
      </c>
      <c r="BE46" s="44">
        <f>VLOOKUP(2,AS45:AW48,4,FALSE)</f>
        <v>4</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6</v>
      </c>
      <c r="AB47" s="182">
        <f>W51</f>
        <v>3</v>
      </c>
      <c r="AC47" s="182">
        <f>AA47-AB47</f>
        <v>3</v>
      </c>
      <c r="AD47" s="182">
        <f>IF(Z47&gt;Z45,-1,0)</f>
        <v>-1</v>
      </c>
      <c r="AE47" s="182">
        <f>IF(Z47&gt;Z46,-1,0)</f>
        <v>-1</v>
      </c>
      <c r="AF47" s="182">
        <f>IF(Z47&gt;Z48,-1,0)</f>
        <v>-1</v>
      </c>
      <c r="AG47" s="329">
        <f>10000-(AJ47*1000+AM47*10+AK47)</f>
        <v>964</v>
      </c>
      <c r="AH47" s="330">
        <f>RANK(AG47,AG45:AG48,1)</f>
        <v>1</v>
      </c>
      <c r="AI47" s="281" t="str">
        <f>C46</f>
        <v>Spanien</v>
      </c>
      <c r="AJ47" s="281">
        <f t="shared" si="13"/>
        <v>9</v>
      </c>
      <c r="AK47" s="281">
        <f t="shared" si="13"/>
        <v>6</v>
      </c>
      <c r="AL47" s="281">
        <f t="shared" si="13"/>
        <v>3</v>
      </c>
      <c r="AM47" s="281">
        <f>AK47-AL47</f>
        <v>3</v>
      </c>
      <c r="AN47" s="329">
        <f>IF(Z45&lt;&gt;Z47,AG45,IF(E47&gt;G47,AG45-2000,AG45))</f>
        <v>9017</v>
      </c>
      <c r="AO47" s="329">
        <f>IF(Z46&lt;&gt;Z47,AG46,IF(E50&gt;G50,AG46-2000,AG46))</f>
        <v>5996</v>
      </c>
      <c r="AP47" s="337"/>
      <c r="AQ47" s="329">
        <f>IF(Z48&lt;&gt;Z47,AG48,IF(G46&gt;E46,AG48-2000,AG48))</f>
        <v>8007</v>
      </c>
      <c r="AR47" s="333">
        <f>AP49</f>
        <v>2892</v>
      </c>
      <c r="AS47" s="330">
        <f>RANK(AR47,AR45:AR48,1)</f>
        <v>1</v>
      </c>
      <c r="AT47" s="281" t="str">
        <f t="shared" si="14"/>
        <v>Spanien</v>
      </c>
      <c r="AU47" s="281">
        <f t="shared" si="14"/>
        <v>9</v>
      </c>
      <c r="AV47" s="281">
        <f t="shared" si="14"/>
        <v>6</v>
      </c>
      <c r="AW47" s="281">
        <f t="shared" si="14"/>
        <v>3</v>
      </c>
      <c r="AX47" s="182"/>
      <c r="AY47" s="182"/>
      <c r="AZ47" s="182"/>
      <c r="BA47" s="162">
        <v>3</v>
      </c>
      <c r="BB47" s="175" t="str">
        <f>VLOOKUP(3,AS45:AT48,2,FALSE)</f>
        <v>Tschechien</v>
      </c>
      <c r="BC47" s="163"/>
      <c r="BD47" s="145">
        <f>VLOOKUP(3,AS45:AW48,3,FALSE)</f>
        <v>2</v>
      </c>
      <c r="BE47" s="145">
        <f>VLOOKUP(3,AS45:AW48,4,FALSE)</f>
        <v>3</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2</v>
      </c>
      <c r="AA48" s="182">
        <f>T51</f>
        <v>3</v>
      </c>
      <c r="AB48" s="182">
        <f>X51</f>
        <v>4</v>
      </c>
      <c r="AC48" s="182">
        <f>AA48-AB48</f>
        <v>-1</v>
      </c>
      <c r="AD48" s="182">
        <f>IF(Z48&gt;Z45,-1,0)</f>
        <v>-1</v>
      </c>
      <c r="AE48" s="182">
        <f>IF(Z48&gt;Z46,-1,0)</f>
        <v>0</v>
      </c>
      <c r="AF48" s="182">
        <f>IF(Z48&gt;Z47,-1,0)</f>
        <v>0</v>
      </c>
      <c r="AG48" s="329">
        <f>10000-(AJ48*1000+AM48*10+AK48)</f>
        <v>8007</v>
      </c>
      <c r="AH48" s="330">
        <f>RANK(AG48,AG45:AG48,1)</f>
        <v>3</v>
      </c>
      <c r="AI48" s="281" t="str">
        <f>H46</f>
        <v>Tschechien</v>
      </c>
      <c r="AJ48" s="281">
        <f t="shared" si="13"/>
        <v>2</v>
      </c>
      <c r="AK48" s="281">
        <f t="shared" si="13"/>
        <v>3</v>
      </c>
      <c r="AL48" s="281">
        <f t="shared" si="13"/>
        <v>4</v>
      </c>
      <c r="AM48" s="281">
        <f>AK48-AL48</f>
        <v>-1</v>
      </c>
      <c r="AN48" s="329">
        <f>IF(Z45&lt;&gt;Z48,AG45,IF(E49&gt;G49,AG45-2000,AG45))</f>
        <v>9017</v>
      </c>
      <c r="AO48" s="329">
        <f>IF(Z46&lt;&gt;Z48,AG46,IF(E48&gt;G48,AG46-2000,AG46))</f>
        <v>5996</v>
      </c>
      <c r="AP48" s="329">
        <f>IF(Z47&lt;&gt;Z48,AG47,IF(E46&gt;G46,AG47-2000,AG47))</f>
        <v>964</v>
      </c>
      <c r="AQ48" s="337"/>
      <c r="AR48" s="333">
        <f>AQ49</f>
        <v>24021</v>
      </c>
      <c r="AS48" s="330">
        <f>RANK(AR48,AR45:AR48,1)</f>
        <v>3</v>
      </c>
      <c r="AT48" s="281" t="str">
        <f t="shared" si="14"/>
        <v>Tschechien</v>
      </c>
      <c r="AU48" s="281">
        <f t="shared" si="14"/>
        <v>2</v>
      </c>
      <c r="AV48" s="281">
        <f t="shared" si="14"/>
        <v>3</v>
      </c>
      <c r="AW48" s="281">
        <f t="shared" si="14"/>
        <v>4</v>
      </c>
      <c r="AX48" s="182"/>
      <c r="AY48" s="182"/>
      <c r="AZ48" s="182"/>
      <c r="BA48" s="68">
        <v>4</v>
      </c>
      <c r="BB48" s="69" t="str">
        <f>VLOOKUP(4,AS45:AT48,2,FALSE)</f>
        <v>Türkei</v>
      </c>
      <c r="BC48" s="70"/>
      <c r="BD48" s="71">
        <f>VLOOKUP(4,AS45:AW48,3,FALSE)</f>
        <v>1</v>
      </c>
      <c r="BE48" s="71">
        <f>VLOOKUP(4,AS45:AW48,4,FALSE)</f>
        <v>3</v>
      </c>
      <c r="BF48" s="199" t="s">
        <v>12</v>
      </c>
      <c r="BG48" s="71">
        <f>VLOOKUP(4,AS45:AW48,5,FALSE)</f>
        <v>5</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1</v>
      </c>
      <c r="F49" s="411" t="s">
        <v>12</v>
      </c>
      <c r="G49" s="40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27051</v>
      </c>
      <c r="AO49" s="335">
        <f>SUM(AO45:AO48)</f>
        <v>17988</v>
      </c>
      <c r="AP49" s="335">
        <f>SUM(AP45:AP48)</f>
        <v>2892</v>
      </c>
      <c r="AQ49" s="335">
        <f>SUM(AQ45:AQ48)</f>
        <v>24021</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1</v>
      </c>
      <c r="F50" s="411" t="s">
        <v>12</v>
      </c>
      <c r="G50" s="40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9"/>
      <c r="F51" s="409"/>
      <c r="G51" s="409"/>
      <c r="H51" s="182"/>
      <c r="I51" s="182"/>
      <c r="J51" s="182"/>
      <c r="K51" s="182"/>
      <c r="L51" s="182"/>
      <c r="M51" s="182">
        <f t="shared" ref="M51:X51" si="15">SUM(M45:M50)</f>
        <v>1</v>
      </c>
      <c r="N51" s="182">
        <f t="shared" si="15"/>
        <v>4</v>
      </c>
      <c r="O51" s="182">
        <f t="shared" si="15"/>
        <v>9</v>
      </c>
      <c r="P51" s="182">
        <f t="shared" si="15"/>
        <v>2</v>
      </c>
      <c r="Q51" s="182">
        <f t="shared" si="15"/>
        <v>3</v>
      </c>
      <c r="R51" s="182">
        <f t="shared" si="15"/>
        <v>4</v>
      </c>
      <c r="S51" s="182">
        <f t="shared" si="15"/>
        <v>6</v>
      </c>
      <c r="T51" s="182">
        <f t="shared" si="15"/>
        <v>3</v>
      </c>
      <c r="U51" s="182">
        <f t="shared" si="15"/>
        <v>5</v>
      </c>
      <c r="V51" s="182">
        <f t="shared" si="15"/>
        <v>4</v>
      </c>
      <c r="W51" s="182">
        <f t="shared" si="15"/>
        <v>3</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40</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9"/>
      <c r="F52" s="409"/>
      <c r="G52" s="409"/>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9"/>
      <c r="F53" s="409"/>
      <c r="G53" s="409"/>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9"/>
      <c r="F54" s="409"/>
      <c r="G54" s="409"/>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9"/>
      <c r="F55" s="409"/>
      <c r="G55" s="409"/>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1</v>
      </c>
      <c r="F56" s="411" t="s">
        <v>12</v>
      </c>
      <c r="G56" s="408">
        <v>1</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1</v>
      </c>
      <c r="R56" s="182">
        <f>G56</f>
        <v>1</v>
      </c>
      <c r="S56" s="182"/>
      <c r="T56" s="182"/>
      <c r="U56" s="182">
        <f>G56</f>
        <v>1</v>
      </c>
      <c r="V56" s="182">
        <f>E56</f>
        <v>1</v>
      </c>
      <c r="W56" s="182"/>
      <c r="X56" s="182"/>
      <c r="Y56" s="182"/>
      <c r="Z56" s="182">
        <f>M62</f>
        <v>1</v>
      </c>
      <c r="AA56" s="182">
        <f>Q62</f>
        <v>1</v>
      </c>
      <c r="AB56" s="182">
        <f>U62</f>
        <v>3</v>
      </c>
      <c r="AC56" s="182">
        <f>AA56-AB56</f>
        <v>-2</v>
      </c>
      <c r="AD56" s="182">
        <f>IF(Z56&gt;Z57,-1,0)</f>
        <v>0</v>
      </c>
      <c r="AE56" s="182">
        <f>IF(Z56&gt;Z58,-1,0)</f>
        <v>0</v>
      </c>
      <c r="AF56" s="182">
        <f>IF(Z56&gt;Z59,-1,0)</f>
        <v>0</v>
      </c>
      <c r="AG56" s="329">
        <f>10000-(AJ56*1000+AM56*10+AK56)</f>
        <v>9019</v>
      </c>
      <c r="AH56" s="330">
        <f>RANK(AG56,AG56:AG59,1)</f>
        <v>4</v>
      </c>
      <c r="AI56" s="281" t="str">
        <f>C56</f>
        <v>Irland</v>
      </c>
      <c r="AJ56" s="281">
        <f t="shared" ref="AJ56:AL59" si="17">Z56</f>
        <v>1</v>
      </c>
      <c r="AK56" s="281">
        <f t="shared" si="17"/>
        <v>1</v>
      </c>
      <c r="AL56" s="281">
        <f t="shared" si="17"/>
        <v>3</v>
      </c>
      <c r="AM56" s="281">
        <f>AK56-AL56</f>
        <v>-2</v>
      </c>
      <c r="AN56" s="337"/>
      <c r="AO56" s="329">
        <f>IF(Z57&lt;&gt;Z56,AG57,IF(G56&gt;E56,AG57-2000,AG57))</f>
        <v>8007</v>
      </c>
      <c r="AP56" s="329">
        <f>IF(Z58&lt;&gt;Z56,AG58,IF(G58&gt;E58,AG58-2000,AG58))</f>
        <v>2976</v>
      </c>
      <c r="AQ56" s="329">
        <f>IF(Z59&lt;&gt;Z56,AG59,IF(G60&gt;E60,AG59-2000,AG59))</f>
        <v>4987</v>
      </c>
      <c r="AR56" s="332">
        <f>AN60</f>
        <v>27057</v>
      </c>
      <c r="AS56" s="330">
        <f>RANK(AR56,AR56:AR59,1)</f>
        <v>4</v>
      </c>
      <c r="AT56" s="281" t="str">
        <f t="shared" ref="AT56:AW59" si="18">AI56</f>
        <v>Irland</v>
      </c>
      <c r="AU56" s="281">
        <f t="shared" si="18"/>
        <v>1</v>
      </c>
      <c r="AV56" s="281">
        <f t="shared" si="18"/>
        <v>1</v>
      </c>
      <c r="AW56" s="281">
        <f t="shared" si="18"/>
        <v>3</v>
      </c>
      <c r="AX56" s="182"/>
      <c r="AY56" s="182"/>
      <c r="AZ56" s="182"/>
      <c r="BA56" s="112">
        <v>1</v>
      </c>
      <c r="BB56" s="108" t="str">
        <f>VLOOKUP(1,AS56:AT59,2,FALSE)</f>
        <v>Belgien</v>
      </c>
      <c r="BC56" s="113"/>
      <c r="BD56" s="114">
        <f>VLOOKUP(1,AS56:AW59,3,FALSE)</f>
        <v>7</v>
      </c>
      <c r="BE56" s="115">
        <f>VLOOKUP(1,AS56:AW59,4,FALSE)</f>
        <v>4</v>
      </c>
      <c r="BF56" s="199" t="s">
        <v>12</v>
      </c>
      <c r="BG56" s="115">
        <f>VLOOKUP(1,AS56:AW59,5,FALSE)</f>
        <v>2</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3</v>
      </c>
      <c r="BN56" s="61">
        <f>IF(E56=Spielplan!E56,Punktemodus!$B$7,0)</f>
        <v>1</v>
      </c>
      <c r="BO56" s="61">
        <f>IF(G56=Spielplan!G56,Punktemodus!$B$7,0)</f>
        <v>1</v>
      </c>
      <c r="BP56" s="81">
        <f>IF(Spielplan!E56="",0,SUM(BJ56:BO56))</f>
        <v>15</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1</v>
      </c>
      <c r="F57" s="411" t="s">
        <v>12</v>
      </c>
      <c r="G57" s="408">
        <v>1</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1</v>
      </c>
      <c r="T57" s="182">
        <f>G57</f>
        <v>1</v>
      </c>
      <c r="U57" s="182"/>
      <c r="V57" s="182"/>
      <c r="W57" s="182">
        <f>G57</f>
        <v>1</v>
      </c>
      <c r="X57" s="182">
        <f>E57</f>
        <v>1</v>
      </c>
      <c r="Y57" s="182"/>
      <c r="Z57" s="182">
        <f>N62</f>
        <v>2</v>
      </c>
      <c r="AA57" s="182">
        <f>R62</f>
        <v>3</v>
      </c>
      <c r="AB57" s="182">
        <f>V62</f>
        <v>4</v>
      </c>
      <c r="AC57" s="182">
        <f>AA57-AB57</f>
        <v>-1</v>
      </c>
      <c r="AD57" s="182">
        <f>IF(Z57&gt;Z56,-1,0)</f>
        <v>-1</v>
      </c>
      <c r="AE57" s="182">
        <f>IF(Z57&gt;Z58,-1,0)</f>
        <v>0</v>
      </c>
      <c r="AF57" s="182">
        <f>IF(Z57&gt;Z59,-1,0)</f>
        <v>0</v>
      </c>
      <c r="AG57" s="329">
        <f>10000-(AJ57*1000+AM57*10+AK57)</f>
        <v>8007</v>
      </c>
      <c r="AH57" s="330">
        <f>RANK(AG57,AG56:AG59,1)</f>
        <v>3</v>
      </c>
      <c r="AI57" s="281" t="str">
        <f>H56</f>
        <v>Schweden</v>
      </c>
      <c r="AJ57" s="281">
        <f t="shared" si="17"/>
        <v>2</v>
      </c>
      <c r="AK57" s="281">
        <f t="shared" si="17"/>
        <v>3</v>
      </c>
      <c r="AL57" s="281">
        <f t="shared" si="17"/>
        <v>4</v>
      </c>
      <c r="AM57" s="281">
        <f>AK57-AL57</f>
        <v>-1</v>
      </c>
      <c r="AN57" s="329">
        <f>IF(Z56&lt;&gt;Z57,AG56,IF(E56&gt;G56,AG56-2000,AG56))</f>
        <v>9019</v>
      </c>
      <c r="AO57" s="337"/>
      <c r="AP57" s="329">
        <f>IF(Z57&lt;&gt;Z58,AG58,IF(G61&gt;E61,AG58-2000,AG58))</f>
        <v>2976</v>
      </c>
      <c r="AQ57" s="329">
        <f>IF(Z59&lt;&gt;Z57,AG59,IF(G59&gt;E59,AG59-2000,AG59))</f>
        <v>4987</v>
      </c>
      <c r="AR57" s="333">
        <f>AO60</f>
        <v>24021</v>
      </c>
      <c r="AS57" s="330">
        <f>RANK(AR57,AR56:AR59,1)</f>
        <v>3</v>
      </c>
      <c r="AT57" s="281" t="str">
        <f t="shared" si="18"/>
        <v>Schweden</v>
      </c>
      <c r="AU57" s="281">
        <f t="shared" si="18"/>
        <v>2</v>
      </c>
      <c r="AV57" s="281">
        <f t="shared" si="18"/>
        <v>3</v>
      </c>
      <c r="AW57" s="281">
        <f t="shared" si="18"/>
        <v>4</v>
      </c>
      <c r="AX57" s="182"/>
      <c r="AY57" s="182"/>
      <c r="AZ57" s="182"/>
      <c r="BA57" s="112">
        <v>2</v>
      </c>
      <c r="BB57" s="108" t="str">
        <f>VLOOKUP(2,AS56:AT59,2,FALSE)</f>
        <v>Italien</v>
      </c>
      <c r="BC57" s="113"/>
      <c r="BD57" s="114">
        <f>VLOOKUP(2,AS56:AW59,3,FALSE)</f>
        <v>5</v>
      </c>
      <c r="BE57" s="115">
        <f>VLOOKUP(2,AS56:AW59,4,FALSE)</f>
        <v>3</v>
      </c>
      <c r="BF57" s="199" t="s">
        <v>12</v>
      </c>
      <c r="BG57" s="115">
        <f>VLOOKUP(2,AS56:AW59,5,FALSE)</f>
        <v>2</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0</v>
      </c>
      <c r="F58" s="411" t="s">
        <v>12</v>
      </c>
      <c r="G58" s="408">
        <v>1</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1</v>
      </c>
      <c r="T58" s="182"/>
      <c r="U58" s="182">
        <f>G58</f>
        <v>1</v>
      </c>
      <c r="V58" s="182"/>
      <c r="W58" s="182">
        <f>E58</f>
        <v>0</v>
      </c>
      <c r="X58" s="182"/>
      <c r="Y58" s="182"/>
      <c r="Z58" s="182">
        <f>O62</f>
        <v>7</v>
      </c>
      <c r="AA58" s="182">
        <f>S62</f>
        <v>4</v>
      </c>
      <c r="AB58" s="182">
        <f>W62</f>
        <v>2</v>
      </c>
      <c r="AC58" s="182">
        <f>AA58-AB58</f>
        <v>2</v>
      </c>
      <c r="AD58" s="182">
        <f>IF(Z58&gt;Z56,-1,0)</f>
        <v>-1</v>
      </c>
      <c r="AE58" s="182">
        <f>IF(Z58&gt;Z57,-1,0)</f>
        <v>-1</v>
      </c>
      <c r="AF58" s="182">
        <f>IF(Z58&gt;Z59,-1,0)</f>
        <v>-1</v>
      </c>
      <c r="AG58" s="329">
        <f>10000-(AJ58*1000+AM58*10+AK58)</f>
        <v>2976</v>
      </c>
      <c r="AH58" s="330">
        <f>RANK(AG58,AG56:AG59,1)</f>
        <v>1</v>
      </c>
      <c r="AI58" s="281" t="str">
        <f>C57</f>
        <v>Belgien</v>
      </c>
      <c r="AJ58" s="281">
        <f t="shared" si="17"/>
        <v>7</v>
      </c>
      <c r="AK58" s="281">
        <f t="shared" si="17"/>
        <v>4</v>
      </c>
      <c r="AL58" s="281">
        <f t="shared" si="17"/>
        <v>2</v>
      </c>
      <c r="AM58" s="281">
        <f>AK58-AL58</f>
        <v>2</v>
      </c>
      <c r="AN58" s="329">
        <f>IF(Z56&lt;&gt;Z58,AG56,IF(E58&gt;G58,AG56-2000,AG56))</f>
        <v>9019</v>
      </c>
      <c r="AO58" s="329">
        <f>IF(Z57&lt;&gt;Z58,AG57,IF(E61&gt;G61,AG57-2000,AG57))</f>
        <v>8007</v>
      </c>
      <c r="AP58" s="337"/>
      <c r="AQ58" s="329">
        <f>IF(Z59&lt;&gt;Z58,AG59,IF(G57&gt;E57,AG59-2000,AG59))</f>
        <v>4987</v>
      </c>
      <c r="AR58" s="333">
        <f>AP60</f>
        <v>8928</v>
      </c>
      <c r="AS58" s="330">
        <f>RANK(AR58,AR56:AR59,1)</f>
        <v>1</v>
      </c>
      <c r="AT58" s="281" t="str">
        <f t="shared" si="18"/>
        <v>Belgien</v>
      </c>
      <c r="AU58" s="281">
        <f t="shared" si="18"/>
        <v>7</v>
      </c>
      <c r="AV58" s="281">
        <f t="shared" si="18"/>
        <v>4</v>
      </c>
      <c r="AW58" s="281">
        <f t="shared" si="18"/>
        <v>2</v>
      </c>
      <c r="AX58" s="182"/>
      <c r="AY58" s="182"/>
      <c r="AZ58" s="182"/>
      <c r="BA58" s="162">
        <v>3</v>
      </c>
      <c r="BB58" s="175" t="str">
        <f>VLOOKUP(3,AS56:AT59,2,FALSE)</f>
        <v>Schweden</v>
      </c>
      <c r="BC58" s="163"/>
      <c r="BD58" s="145">
        <f>VLOOKUP(3,AS56:AW59,3,FALSE)</f>
        <v>2</v>
      </c>
      <c r="BE58" s="145">
        <f>VLOOKUP(3,AS56:AW59,4,FALSE)</f>
        <v>3</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1</v>
      </c>
      <c r="F59" s="411" t="s">
        <v>12</v>
      </c>
      <c r="G59" s="408">
        <v>1</v>
      </c>
      <c r="H59" s="110" t="str">
        <f>H57</f>
        <v>Italien</v>
      </c>
      <c r="I59" s="111"/>
      <c r="J59" s="182"/>
      <c r="K59" s="182" t="s">
        <v>80</v>
      </c>
      <c r="L59" s="182">
        <f t="shared" si="16"/>
        <v>0</v>
      </c>
      <c r="M59" s="182"/>
      <c r="N59" s="182">
        <f>IF($E59="",0,IF($E59&gt;$G59,3,IF($E59=$G59,1,0)))</f>
        <v>1</v>
      </c>
      <c r="O59" s="182"/>
      <c r="P59" s="182">
        <f>IF($G59="",0,IF($E59&gt;$G59,0,IF($E59=$G59,1,3)))</f>
        <v>1</v>
      </c>
      <c r="Q59" s="182"/>
      <c r="R59" s="182">
        <f>E59</f>
        <v>1</v>
      </c>
      <c r="S59" s="182"/>
      <c r="T59" s="182">
        <f>G59</f>
        <v>1</v>
      </c>
      <c r="U59" s="182"/>
      <c r="V59" s="182">
        <f>G59</f>
        <v>1</v>
      </c>
      <c r="W59" s="182"/>
      <c r="X59" s="182">
        <f>E59</f>
        <v>1</v>
      </c>
      <c r="Y59" s="182"/>
      <c r="Z59" s="182">
        <f>P62</f>
        <v>5</v>
      </c>
      <c r="AA59" s="182">
        <f>T62</f>
        <v>3</v>
      </c>
      <c r="AB59" s="182">
        <f>X62</f>
        <v>2</v>
      </c>
      <c r="AC59" s="182">
        <f>AA59-AB59</f>
        <v>1</v>
      </c>
      <c r="AD59" s="182">
        <f>IF(Z59&gt;Z56,-1,0)</f>
        <v>-1</v>
      </c>
      <c r="AE59" s="182">
        <f>IF(Z59&gt;Z57,-1,0)</f>
        <v>-1</v>
      </c>
      <c r="AF59" s="182">
        <f>IF(Z59&gt;Z58,-1,0)</f>
        <v>0</v>
      </c>
      <c r="AG59" s="329">
        <f>10000-(AJ59*1000+AM59*10+AK59)</f>
        <v>4987</v>
      </c>
      <c r="AH59" s="330">
        <f>RANK(AG59,AG56:AG59,1)</f>
        <v>2</v>
      </c>
      <c r="AI59" s="281" t="str">
        <f>H57</f>
        <v>Italien</v>
      </c>
      <c r="AJ59" s="281">
        <f t="shared" si="17"/>
        <v>5</v>
      </c>
      <c r="AK59" s="281">
        <f t="shared" si="17"/>
        <v>3</v>
      </c>
      <c r="AL59" s="281">
        <f t="shared" si="17"/>
        <v>2</v>
      </c>
      <c r="AM59" s="281">
        <f>AK59-AL59</f>
        <v>1</v>
      </c>
      <c r="AN59" s="329">
        <f>IF(Z56&lt;&gt;Z59,AG56,IF(E60&gt;G60,AG56-2000,AG56))</f>
        <v>9019</v>
      </c>
      <c r="AO59" s="329">
        <f>IF(Z57&lt;&gt;Z59,AG57,IF(E59&gt;G59,AG57-2000,AG57))</f>
        <v>8007</v>
      </c>
      <c r="AP59" s="329">
        <f>IF(Z58&lt;&gt;Z59,AG58,IF(E57&gt;G57,AG58-2000,AG58))</f>
        <v>2976</v>
      </c>
      <c r="AQ59" s="337"/>
      <c r="AR59" s="333">
        <f>AQ60</f>
        <v>14961</v>
      </c>
      <c r="AS59" s="330">
        <f>RANK(AR59,AR56:AR59,1)</f>
        <v>2</v>
      </c>
      <c r="AT59" s="281" t="str">
        <f t="shared" si="18"/>
        <v>Italien</v>
      </c>
      <c r="AU59" s="281">
        <f t="shared" si="18"/>
        <v>5</v>
      </c>
      <c r="AV59" s="281">
        <f t="shared" si="18"/>
        <v>3</v>
      </c>
      <c r="AW59" s="281">
        <f t="shared" si="18"/>
        <v>2</v>
      </c>
      <c r="AX59" s="182"/>
      <c r="AY59" s="182"/>
      <c r="AZ59" s="182"/>
      <c r="BA59" s="68">
        <v>4</v>
      </c>
      <c r="BB59" s="69" t="str">
        <f>VLOOKUP(4,AS56:AT59,2,FALSE)</f>
        <v>Irland</v>
      </c>
      <c r="BC59" s="70"/>
      <c r="BD59" s="71">
        <f>VLOOKUP(4,AS56:AW59,3,FALSE)</f>
        <v>1</v>
      </c>
      <c r="BE59" s="71">
        <f>VLOOKUP(4,AS56:AW59,4,FALSE)</f>
        <v>1</v>
      </c>
      <c r="BF59" s="199" t="s">
        <v>12</v>
      </c>
      <c r="BG59" s="71">
        <f>VLOOKUP(4,AS56:AW59,5,FALSE)</f>
        <v>3</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0</v>
      </c>
      <c r="F60" s="411" t="s">
        <v>12</v>
      </c>
      <c r="G60" s="408">
        <v>1</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1</v>
      </c>
      <c r="U60" s="182">
        <f>G60</f>
        <v>1</v>
      </c>
      <c r="V60" s="182"/>
      <c r="W60" s="182"/>
      <c r="X60" s="182">
        <f>E60</f>
        <v>0</v>
      </c>
      <c r="Y60" s="182"/>
      <c r="Z60" s="182"/>
      <c r="AA60" s="182"/>
      <c r="AB60" s="182"/>
      <c r="AC60" s="182"/>
      <c r="AD60" s="182"/>
      <c r="AE60" s="182"/>
      <c r="AF60" s="182"/>
      <c r="AG60" s="281"/>
      <c r="AH60" s="281"/>
      <c r="AI60" s="281"/>
      <c r="AJ60" s="281"/>
      <c r="AK60" s="281"/>
      <c r="AL60" s="281"/>
      <c r="AM60" s="281"/>
      <c r="AN60" s="334">
        <f>SUM(AN56:AN59)</f>
        <v>27057</v>
      </c>
      <c r="AO60" s="335">
        <f>SUM(AO56:AO59)</f>
        <v>24021</v>
      </c>
      <c r="AP60" s="335">
        <f>SUM(AP56:AP59)</f>
        <v>8928</v>
      </c>
      <c r="AQ60" s="335">
        <f>SUM(AQ56:AQ59)</f>
        <v>14961</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1</v>
      </c>
      <c r="F61" s="411" t="s">
        <v>12</v>
      </c>
      <c r="G61" s="408">
        <v>2</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2</v>
      </c>
      <c r="T61" s="182"/>
      <c r="U61" s="182"/>
      <c r="V61" s="182">
        <f>G61</f>
        <v>2</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9"/>
      <c r="F62" s="409"/>
      <c r="G62" s="409"/>
      <c r="H62" s="182"/>
      <c r="I62" s="182"/>
      <c r="J62" s="182"/>
      <c r="K62" s="182"/>
      <c r="L62" s="182"/>
      <c r="M62" s="182">
        <f t="shared" ref="M62:X62" si="19">SUM(M56:M61)</f>
        <v>1</v>
      </c>
      <c r="N62" s="182">
        <f t="shared" si="19"/>
        <v>2</v>
      </c>
      <c r="O62" s="182">
        <f t="shared" si="19"/>
        <v>7</v>
      </c>
      <c r="P62" s="182">
        <f t="shared" si="19"/>
        <v>5</v>
      </c>
      <c r="Q62" s="182">
        <f t="shared" si="19"/>
        <v>1</v>
      </c>
      <c r="R62" s="182">
        <f t="shared" si="19"/>
        <v>3</v>
      </c>
      <c r="S62" s="182">
        <f t="shared" si="19"/>
        <v>4</v>
      </c>
      <c r="T62" s="182">
        <f t="shared" si="19"/>
        <v>3</v>
      </c>
      <c r="U62" s="182">
        <f t="shared" si="19"/>
        <v>3</v>
      </c>
      <c r="V62" s="182">
        <f t="shared" si="19"/>
        <v>4</v>
      </c>
      <c r="W62" s="182">
        <f t="shared" si="19"/>
        <v>2</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37</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9"/>
      <c r="F63" s="409"/>
      <c r="G63" s="409"/>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9"/>
      <c r="F64" s="409"/>
      <c r="G64" s="409"/>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9"/>
      <c r="F65" s="409"/>
      <c r="G65" s="409"/>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9"/>
      <c r="F66" s="409"/>
      <c r="G66" s="409"/>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2</v>
      </c>
      <c r="F67" s="411" t="s">
        <v>12</v>
      </c>
      <c r="G67" s="408">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1</v>
      </c>
      <c r="S67" s="182"/>
      <c r="T67" s="182"/>
      <c r="U67" s="182">
        <f>G67</f>
        <v>1</v>
      </c>
      <c r="V67" s="182">
        <f>E67</f>
        <v>2</v>
      </c>
      <c r="W67" s="182"/>
      <c r="X67" s="182"/>
      <c r="Y67" s="182"/>
      <c r="Z67" s="182">
        <f>M73</f>
        <v>7</v>
      </c>
      <c r="AA67" s="182">
        <f>Q73</f>
        <v>5</v>
      </c>
      <c r="AB67" s="182">
        <f>U73</f>
        <v>2</v>
      </c>
      <c r="AC67" s="182">
        <f>AA67-AB67</f>
        <v>3</v>
      </c>
      <c r="AD67" s="182">
        <f>IF(Z67&gt;Z68,-1,0)</f>
        <v>-1</v>
      </c>
      <c r="AE67" s="182">
        <f>IF(Z67&gt;Z69,-1,0)</f>
        <v>0</v>
      </c>
      <c r="AF67" s="182">
        <f>IF(Z67&gt;Z70,-1,0)</f>
        <v>-1</v>
      </c>
      <c r="AG67" s="329">
        <f>10000-(AJ67*1000+AM67*10+AK67)</f>
        <v>2965</v>
      </c>
      <c r="AH67" s="330">
        <f>RANK(AG67,AG67:AG70,1)</f>
        <v>2</v>
      </c>
      <c r="AI67" s="281" t="str">
        <f>C67</f>
        <v>Österreich</v>
      </c>
      <c r="AJ67" s="281">
        <f t="shared" ref="AJ67:AL70" si="21">Z67</f>
        <v>7</v>
      </c>
      <c r="AK67" s="281">
        <f t="shared" si="21"/>
        <v>5</v>
      </c>
      <c r="AL67" s="281">
        <f t="shared" si="21"/>
        <v>2</v>
      </c>
      <c r="AM67" s="281">
        <f>AK67-AL67</f>
        <v>3</v>
      </c>
      <c r="AN67" s="337"/>
      <c r="AO67" s="329">
        <f>IF(Z68&lt;&gt;Z67,AG68,IF(G67&gt;E67,AG68-2000,AG68))</f>
        <v>9029</v>
      </c>
      <c r="AP67" s="329">
        <f>IF(Z69&lt;&gt;Z67,AG69,IF(G69&gt;E69,AG69-2000,AG69))</f>
        <v>2954</v>
      </c>
      <c r="AQ67" s="329">
        <f>IF(Z70&lt;&gt;Z67,AG70,IF(G71&gt;E71,AG70-2000,AG70))</f>
        <v>9039</v>
      </c>
      <c r="AR67" s="332">
        <f>AN71</f>
        <v>8895</v>
      </c>
      <c r="AS67" s="330">
        <f>RANK(AR67,AR67:AR70,1)</f>
        <v>2</v>
      </c>
      <c r="AT67" s="281" t="str">
        <f t="shared" ref="AT67:AW70" si="22">AI67</f>
        <v>Österreich</v>
      </c>
      <c r="AU67" s="281">
        <f t="shared" si="22"/>
        <v>7</v>
      </c>
      <c r="AV67" s="281">
        <f t="shared" si="22"/>
        <v>5</v>
      </c>
      <c r="AW67" s="281">
        <f t="shared" si="22"/>
        <v>2</v>
      </c>
      <c r="AX67" s="182"/>
      <c r="AY67" s="182"/>
      <c r="AZ67" s="182"/>
      <c r="BA67" s="119">
        <v>1</v>
      </c>
      <c r="BB67" s="117" t="str">
        <f>VLOOKUP(1,AS67:AT70,2,FALSE)</f>
        <v>Portugal</v>
      </c>
      <c r="BC67" s="118"/>
      <c r="BD67" s="120">
        <f>VLOOKUP(1,AS67:AW70,3,FALSE)</f>
        <v>7</v>
      </c>
      <c r="BE67" s="121">
        <f>VLOOKUP(1,AS67:AW70,4,FALSE)</f>
        <v>6</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3</v>
      </c>
      <c r="F68" s="411" t="s">
        <v>12</v>
      </c>
      <c r="G68" s="40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1</v>
      </c>
      <c r="U68" s="182"/>
      <c r="V68" s="182"/>
      <c r="W68" s="182">
        <f>G68</f>
        <v>1</v>
      </c>
      <c r="X68" s="182">
        <f>E68</f>
        <v>3</v>
      </c>
      <c r="Y68" s="182"/>
      <c r="Z68" s="182">
        <f>N73</f>
        <v>1</v>
      </c>
      <c r="AA68" s="182">
        <f>R73</f>
        <v>1</v>
      </c>
      <c r="AB68" s="182">
        <f>V73</f>
        <v>4</v>
      </c>
      <c r="AC68" s="182">
        <f>AA68-AB68</f>
        <v>-3</v>
      </c>
      <c r="AD68" s="182">
        <f>IF(Z68&gt;Z67,-1,0)</f>
        <v>0</v>
      </c>
      <c r="AE68" s="182">
        <f>IF(Z68&gt;Z69,-1,0)</f>
        <v>0</v>
      </c>
      <c r="AF68" s="182">
        <f>IF(Z68&gt;Z70,-1,0)</f>
        <v>0</v>
      </c>
      <c r="AG68" s="329">
        <f>10000-(AJ68*1000+AM68*10+AK68)</f>
        <v>9029</v>
      </c>
      <c r="AH68" s="330">
        <f>RANK(AG68,AG67:AG70,1)</f>
        <v>3</v>
      </c>
      <c r="AI68" s="281" t="str">
        <f>H67</f>
        <v>Ungarn</v>
      </c>
      <c r="AJ68" s="281">
        <f t="shared" si="21"/>
        <v>1</v>
      </c>
      <c r="AK68" s="281">
        <f t="shared" si="21"/>
        <v>1</v>
      </c>
      <c r="AL68" s="281">
        <f t="shared" si="21"/>
        <v>4</v>
      </c>
      <c r="AM68" s="281">
        <f>AK68-AL68</f>
        <v>-3</v>
      </c>
      <c r="AN68" s="329">
        <f>IF(Z67&lt;&gt;Z68,AG67,IF(E67&gt;G67,AG67-2000,AG67))</f>
        <v>2965</v>
      </c>
      <c r="AO68" s="337"/>
      <c r="AP68" s="329">
        <f>IF(Z68&lt;&gt;Z69,AG69,IF(G72&gt;E72,AG69-2000,AG69))</f>
        <v>2954</v>
      </c>
      <c r="AQ68" s="329">
        <f>IF(Z70&lt;&gt;Z68,AG70,IF(G70&gt;E70,AG70-2000,AG70))</f>
        <v>9039</v>
      </c>
      <c r="AR68" s="333">
        <f>AO71</f>
        <v>27087</v>
      </c>
      <c r="AS68" s="330">
        <f>RANK(AR68,AR67:AR70,1)</f>
        <v>3</v>
      </c>
      <c r="AT68" s="281" t="str">
        <f t="shared" si="22"/>
        <v>Ungarn</v>
      </c>
      <c r="AU68" s="281">
        <f t="shared" si="22"/>
        <v>1</v>
      </c>
      <c r="AV68" s="281">
        <f t="shared" si="22"/>
        <v>1</v>
      </c>
      <c r="AW68" s="281">
        <f t="shared" si="22"/>
        <v>4</v>
      </c>
      <c r="AX68" s="182"/>
      <c r="AY68" s="182"/>
      <c r="AZ68" s="182"/>
      <c r="BA68" s="119">
        <v>2</v>
      </c>
      <c r="BB68" s="117" t="str">
        <f>VLOOKUP(2,AS67:AT70,2,FALSE)</f>
        <v>Österreich</v>
      </c>
      <c r="BC68" s="118"/>
      <c r="BD68" s="120">
        <f>VLOOKUP(2,AS67:AW70,3,FALSE)</f>
        <v>7</v>
      </c>
      <c r="BE68" s="121">
        <f>VLOOKUP(2,AS67:AW70,4,FALSE)</f>
        <v>5</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1</v>
      </c>
      <c r="F69" s="411" t="s">
        <v>12</v>
      </c>
      <c r="G69" s="408">
        <v>1</v>
      </c>
      <c r="H69" s="117" t="str">
        <f>C68</f>
        <v>Portugal</v>
      </c>
      <c r="I69" s="118"/>
      <c r="J69" s="182"/>
      <c r="K69" s="182" t="s">
        <v>84</v>
      </c>
      <c r="L69" s="182">
        <f t="shared" si="20"/>
        <v>0</v>
      </c>
      <c r="M69" s="182">
        <f>IF($E69="",0,IF($E69&gt;$G69,3,IF($E69=G69,1,0)))</f>
        <v>1</v>
      </c>
      <c r="N69" s="182"/>
      <c r="O69" s="182">
        <f>IF($G69="",0,IF($E69&gt;$G69,0,IF($E69=$G69,1,3)))</f>
        <v>1</v>
      </c>
      <c r="P69" s="182"/>
      <c r="Q69" s="182">
        <f>E69</f>
        <v>1</v>
      </c>
      <c r="R69" s="182"/>
      <c r="S69" s="182">
        <f>G69</f>
        <v>1</v>
      </c>
      <c r="T69" s="182"/>
      <c r="U69" s="182">
        <f>G69</f>
        <v>1</v>
      </c>
      <c r="V69" s="182"/>
      <c r="W69" s="182">
        <f>E69</f>
        <v>1</v>
      </c>
      <c r="X69" s="182"/>
      <c r="Y69" s="182"/>
      <c r="Z69" s="182">
        <f>O73</f>
        <v>7</v>
      </c>
      <c r="AA69" s="182">
        <f>S73</f>
        <v>6</v>
      </c>
      <c r="AB69" s="182">
        <f>W73</f>
        <v>2</v>
      </c>
      <c r="AC69" s="182">
        <f>AA69-AB69</f>
        <v>4</v>
      </c>
      <c r="AD69" s="182">
        <f>IF(Z69&gt;Z67,-1,0)</f>
        <v>0</v>
      </c>
      <c r="AE69" s="182">
        <f>IF(Z69&gt;Z68,-1,0)</f>
        <v>-1</v>
      </c>
      <c r="AF69" s="182">
        <f>IF(Z69&gt;Z70,-1,0)</f>
        <v>-1</v>
      </c>
      <c r="AG69" s="329">
        <f>10000-(AJ69*1000+AM69*10+AK69)</f>
        <v>2954</v>
      </c>
      <c r="AH69" s="330">
        <f>RANK(AG69,AG67:AG70,1)</f>
        <v>1</v>
      </c>
      <c r="AI69" s="281" t="str">
        <f>C68</f>
        <v>Portugal</v>
      </c>
      <c r="AJ69" s="281">
        <f t="shared" si="21"/>
        <v>7</v>
      </c>
      <c r="AK69" s="281">
        <f t="shared" si="21"/>
        <v>6</v>
      </c>
      <c r="AL69" s="281">
        <f t="shared" si="21"/>
        <v>2</v>
      </c>
      <c r="AM69" s="281">
        <f>AK69-AL69</f>
        <v>4</v>
      </c>
      <c r="AN69" s="329">
        <f>IF(Z67&lt;&gt;Z69,AG67,IF(E69&gt;G69,AG67-2000,AG67))</f>
        <v>2965</v>
      </c>
      <c r="AO69" s="329">
        <f>IF(Z68&lt;&gt;Z69,AG68,IF(E72&gt;G72,AG68-2000,AG68))</f>
        <v>9029</v>
      </c>
      <c r="AP69" s="337"/>
      <c r="AQ69" s="329">
        <f>IF(Z70&lt;&gt;Z69,AG70,IF(G68&gt;E68,AG70-2000,AG70))</f>
        <v>9039</v>
      </c>
      <c r="AR69" s="333">
        <f>AP71</f>
        <v>8862</v>
      </c>
      <c r="AS69" s="330">
        <f>RANK(AR69,AR67:AR70,1)</f>
        <v>1</v>
      </c>
      <c r="AT69" s="281" t="str">
        <f t="shared" si="22"/>
        <v>Portugal</v>
      </c>
      <c r="AU69" s="281">
        <f t="shared" si="22"/>
        <v>7</v>
      </c>
      <c r="AV69" s="281">
        <f t="shared" si="22"/>
        <v>6</v>
      </c>
      <c r="AW69" s="281">
        <f t="shared" si="22"/>
        <v>2</v>
      </c>
      <c r="AX69" s="182"/>
      <c r="AY69" s="182"/>
      <c r="AZ69" s="182"/>
      <c r="BA69" s="162">
        <v>3</v>
      </c>
      <c r="BB69" s="175" t="str">
        <f>VLOOKUP(3,AS67:AT70,2,FALSE)</f>
        <v>Ungarn</v>
      </c>
      <c r="BC69" s="163"/>
      <c r="BD69" s="145">
        <f>VLOOKUP(3,AS67:AW70,3,FALSE)</f>
        <v>1</v>
      </c>
      <c r="BE69" s="145">
        <f>VLOOKUP(3,AS67:AW70,4,FALSE)</f>
        <v>1</v>
      </c>
      <c r="BF69" s="199" t="s">
        <v>12</v>
      </c>
      <c r="BG69" s="145">
        <f>VLOOKUP(3,AS67:AW70,5,FALSE)</f>
        <v>4</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0</v>
      </c>
      <c r="F70" s="411" t="s">
        <v>12</v>
      </c>
      <c r="G70" s="408">
        <v>0</v>
      </c>
      <c r="H70" s="123" t="str">
        <f>H68</f>
        <v>Island</v>
      </c>
      <c r="I70" s="124"/>
      <c r="J70" s="182"/>
      <c r="K70" s="182" t="s">
        <v>85</v>
      </c>
      <c r="L70" s="182">
        <f t="shared" si="20"/>
        <v>0</v>
      </c>
      <c r="M70" s="182"/>
      <c r="N70" s="182">
        <f>IF($E70="",0,IF($E70&gt;$G70,3,IF($E70=$G70,1,0)))</f>
        <v>1</v>
      </c>
      <c r="O70" s="182"/>
      <c r="P70" s="182">
        <f>IF($G70="",0,IF($E70&gt;$G70,0,IF($E70=$G70,1,3)))</f>
        <v>1</v>
      </c>
      <c r="Q70" s="182"/>
      <c r="R70" s="182">
        <f>E70</f>
        <v>0</v>
      </c>
      <c r="S70" s="182"/>
      <c r="T70" s="182">
        <f>G70</f>
        <v>0</v>
      </c>
      <c r="U70" s="182"/>
      <c r="V70" s="182">
        <f>G70</f>
        <v>0</v>
      </c>
      <c r="W70" s="182"/>
      <c r="X70" s="182">
        <f>E70</f>
        <v>0</v>
      </c>
      <c r="Y70" s="182"/>
      <c r="Z70" s="182">
        <f>P73</f>
        <v>1</v>
      </c>
      <c r="AA70" s="182">
        <f>T73</f>
        <v>1</v>
      </c>
      <c r="AB70" s="182">
        <f>X73</f>
        <v>5</v>
      </c>
      <c r="AC70" s="182">
        <f>AA70-AB70</f>
        <v>-4</v>
      </c>
      <c r="AD70" s="182">
        <f>IF(Z70&gt;Z67,-1,0)</f>
        <v>0</v>
      </c>
      <c r="AE70" s="182">
        <f>IF(Z70&gt;Z68,-1,0)</f>
        <v>0</v>
      </c>
      <c r="AF70" s="182">
        <f>IF(Z70&gt;Z69,-1,0)</f>
        <v>0</v>
      </c>
      <c r="AG70" s="329">
        <f>10000-(AJ70*1000+AM70*10+AK70)</f>
        <v>9039</v>
      </c>
      <c r="AH70" s="330">
        <f>RANK(AG70,AG67:AG70,1)</f>
        <v>4</v>
      </c>
      <c r="AI70" s="281" t="str">
        <f>H68</f>
        <v>Island</v>
      </c>
      <c r="AJ70" s="281">
        <f t="shared" si="21"/>
        <v>1</v>
      </c>
      <c r="AK70" s="281">
        <f t="shared" si="21"/>
        <v>1</v>
      </c>
      <c r="AL70" s="281">
        <f t="shared" si="21"/>
        <v>5</v>
      </c>
      <c r="AM70" s="281">
        <f>AK70-AL70</f>
        <v>-4</v>
      </c>
      <c r="AN70" s="329">
        <f>IF(Z67&lt;&gt;Z70,AG67,IF(E71&gt;G71,AG67-2000,AG67))</f>
        <v>2965</v>
      </c>
      <c r="AO70" s="329">
        <f>IF(Z68&lt;&gt;Z70,AG68,IF(E70&gt;G70,AG68-2000,AG68))</f>
        <v>9029</v>
      </c>
      <c r="AP70" s="329">
        <f>IF(Z69&lt;&gt;Z70,AG69,IF(E68&gt;G68,AG69-2000,AG69))</f>
        <v>2954</v>
      </c>
      <c r="AQ70" s="337"/>
      <c r="AR70" s="333">
        <f>AQ71</f>
        <v>27117</v>
      </c>
      <c r="AS70" s="330">
        <f>RANK(AR70,AR67:AR70,1)</f>
        <v>4</v>
      </c>
      <c r="AT70" s="281" t="str">
        <f t="shared" si="22"/>
        <v>Island</v>
      </c>
      <c r="AU70" s="281">
        <f t="shared" si="22"/>
        <v>1</v>
      </c>
      <c r="AV70" s="281">
        <f t="shared" si="22"/>
        <v>1</v>
      </c>
      <c r="AW70" s="281">
        <f t="shared" si="22"/>
        <v>5</v>
      </c>
      <c r="AX70" s="182"/>
      <c r="AY70" s="182"/>
      <c r="AZ70" s="182"/>
      <c r="BA70" s="68">
        <v>4</v>
      </c>
      <c r="BB70" s="69" t="str">
        <f>VLOOKUP(4,AS67:AT70,2,FALSE)</f>
        <v>Island</v>
      </c>
      <c r="BC70" s="70"/>
      <c r="BD70" s="71">
        <f>VLOOKUP(4,AS67:AW70,3,FALSE)</f>
        <v>1</v>
      </c>
      <c r="BE70" s="71">
        <f>VLOOKUP(4,AS67:AW70,4,FALSE)</f>
        <v>1</v>
      </c>
      <c r="BF70" s="199" t="s">
        <v>12</v>
      </c>
      <c r="BG70" s="71">
        <f>VLOOKUP(4,AS67:AW70,5,FALSE)</f>
        <v>5</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2</v>
      </c>
      <c r="F71" s="411" t="s">
        <v>12</v>
      </c>
      <c r="G71" s="40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8895</v>
      </c>
      <c r="AO71" s="335">
        <f>SUM(AO67:AO70)</f>
        <v>27087</v>
      </c>
      <c r="AP71" s="335">
        <f>SUM(AP67:AP70)</f>
        <v>8862</v>
      </c>
      <c r="AQ71" s="335">
        <f>SUM(AQ67:AQ70)</f>
        <v>27117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0</v>
      </c>
      <c r="F72" s="411" t="s">
        <v>12</v>
      </c>
      <c r="G72" s="40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7</v>
      </c>
      <c r="N73" s="182">
        <f t="shared" si="23"/>
        <v>1</v>
      </c>
      <c r="O73" s="182">
        <f t="shared" si="23"/>
        <v>7</v>
      </c>
      <c r="P73" s="182">
        <f t="shared" si="23"/>
        <v>1</v>
      </c>
      <c r="Q73" s="182">
        <f t="shared" si="23"/>
        <v>5</v>
      </c>
      <c r="R73" s="182">
        <f t="shared" si="23"/>
        <v>1</v>
      </c>
      <c r="S73" s="182">
        <f t="shared" si="23"/>
        <v>6</v>
      </c>
      <c r="T73" s="182">
        <f t="shared" si="23"/>
        <v>1</v>
      </c>
      <c r="U73" s="182">
        <f t="shared" si="23"/>
        <v>2</v>
      </c>
      <c r="V73" s="182">
        <f t="shared" si="23"/>
        <v>4</v>
      </c>
      <c r="W73" s="182">
        <f t="shared" si="23"/>
        <v>2</v>
      </c>
      <c r="X73" s="182">
        <f t="shared" si="23"/>
        <v>5</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21</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11</v>
      </c>
      <c r="N74" s="182">
        <f t="shared" si="23"/>
        <v>2</v>
      </c>
      <c r="O74" s="182">
        <f t="shared" si="23"/>
        <v>14</v>
      </c>
      <c r="P74" s="182">
        <f t="shared" si="23"/>
        <v>2</v>
      </c>
      <c r="Q74" s="182">
        <f t="shared" si="23"/>
        <v>8</v>
      </c>
      <c r="R74" s="182">
        <f t="shared" si="23"/>
        <v>1</v>
      </c>
      <c r="S74" s="182">
        <f t="shared" si="23"/>
        <v>12</v>
      </c>
      <c r="T74" s="182">
        <f t="shared" si="23"/>
        <v>2</v>
      </c>
      <c r="U74" s="182">
        <f t="shared" si="23"/>
        <v>3</v>
      </c>
      <c r="V74" s="182">
        <f t="shared" si="23"/>
        <v>6</v>
      </c>
      <c r="W74" s="182">
        <f t="shared" si="23"/>
        <v>4</v>
      </c>
      <c r="X74" s="182">
        <f t="shared" si="23"/>
        <v>10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234</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3</v>
      </c>
      <c r="E78" s="160">
        <f>BE14</f>
        <v>2</v>
      </c>
      <c r="F78" s="199" t="s">
        <v>12</v>
      </c>
      <c r="G78" s="160">
        <f>BG14</f>
        <v>3</v>
      </c>
      <c r="H78" s="161">
        <f>D78*1000+(E78-G78)*10+E78</f>
        <v>2992</v>
      </c>
      <c r="I78" s="249" t="s">
        <v>254</v>
      </c>
      <c r="J78" s="164">
        <f t="shared" ref="J78:J83" si="24">IF(H78="","",RANK(H78,H$78:H$83,0)+ROW(A1)%%)</f>
        <v>2.0001000000000002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Russland</v>
      </c>
      <c r="BC78" s="201"/>
      <c r="BD78" s="202">
        <f>IF($BA78="","",INDEX(D$78:D$83,MATCH($BA78,$J$78:$J$83,0)))</f>
        <v>4</v>
      </c>
      <c r="BE78" s="150">
        <f>IF($BA78="","",INDEX(E$78:E$83,MATCH($BA78,$J$78:$J$83,0)))</f>
        <v>4</v>
      </c>
      <c r="BF78" s="199" t="s">
        <v>12</v>
      </c>
      <c r="BG78" s="202">
        <f t="shared" ref="BG78:BG83" si="26">IF($BA78="","",INDEX(G$78:G$83,MATCH($BA78,$J$78:$J$83,0)))</f>
        <v>3</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4</v>
      </c>
      <c r="E79" s="160">
        <f>BE25</f>
        <v>4</v>
      </c>
      <c r="F79" s="199" t="s">
        <v>12</v>
      </c>
      <c r="G79" s="160">
        <f>BG25</f>
        <v>3</v>
      </c>
      <c r="H79" s="161">
        <f t="shared" ref="H79:H83" si="27">D79*1000+(E79-G79)*10+E79</f>
        <v>4014</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2.0001000000000002</v>
      </c>
      <c r="BB79" s="159" t="str">
        <f t="shared" ref="BB79:BB83" si="28">IF($BA79="","",INDEX(C$78:C$83,MATCH($BA79,$J$78:$J$83,0)))</f>
        <v>Albanien</v>
      </c>
      <c r="BC79" s="201"/>
      <c r="BD79" s="202">
        <f t="shared" ref="BD79:BD83" si="29">IF($BA79="","",INDEX(D$78:D$83,MATCH($BA79,$J$78:$J$83,0)))</f>
        <v>3</v>
      </c>
      <c r="BE79" s="150">
        <f>IF($BA79="","",INDEX(E$78:E$83,MATCH($BA79,$J$78:$J$83,0)))</f>
        <v>2</v>
      </c>
      <c r="BF79" s="199" t="s">
        <v>12</v>
      </c>
      <c r="BG79" s="202">
        <f t="shared" si="26"/>
        <v>3</v>
      </c>
      <c r="BH79" s="150" t="str">
        <f t="shared" ref="BH79:BH83" si="30">IF($BA79="","",INDEX(I$78:I$83,MATCH($BA79,$J$78:$J$83,0)))</f>
        <v>A</v>
      </c>
      <c r="BI79" s="231">
        <f t="shared" ref="BI79:BI81" si="31">IF(BH79="A",0,IF(BH79="B",1,IF(BH79="C",2,IF(BH79="D",4,IF(BH79="E",8,IF(BH79="F",16,777777777))))))</f>
        <v>0</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1</v>
      </c>
      <c r="BP79" s="182"/>
      <c r="BQ79" s="183"/>
      <c r="BR79" s="85"/>
      <c r="BS79" s="462" t="s">
        <v>109</v>
      </c>
      <c r="BT79" s="463"/>
      <c r="BU79" s="464"/>
      <c r="BV79" s="465"/>
      <c r="BW79" s="80"/>
      <c r="BX79" s="80"/>
      <c r="BY79" s="80"/>
      <c r="BZ79" s="361">
        <f>SUM(BX48:BX77)</f>
        <v>110</v>
      </c>
      <c r="CA79" s="80"/>
      <c r="CB79" s="80"/>
      <c r="CC79" s="80"/>
      <c r="CD79" s="80"/>
      <c r="CE79" s="361">
        <f>SUM(CE50:CE75)</f>
        <v>80</v>
      </c>
      <c r="CF79" s="80"/>
      <c r="CG79" s="80"/>
      <c r="CH79" s="80"/>
      <c r="CI79" s="80"/>
      <c r="CJ79" s="361">
        <f>SUM(CJ54:CJ71)</f>
        <v>30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Nordirland</v>
      </c>
      <c r="D80" s="160">
        <f>BD36</f>
        <v>1</v>
      </c>
      <c r="E80" s="160">
        <f>BE36</f>
        <v>3</v>
      </c>
      <c r="F80" s="199" t="s">
        <v>12</v>
      </c>
      <c r="G80" s="160">
        <f>BG36</f>
        <v>6</v>
      </c>
      <c r="H80" s="161">
        <f t="shared" si="27"/>
        <v>973</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3.0004</v>
      </c>
      <c r="BB80" s="159" t="str">
        <f t="shared" si="28"/>
        <v>Tschechien</v>
      </c>
      <c r="BC80" s="201"/>
      <c r="BD80" s="202">
        <f t="shared" si="29"/>
        <v>2</v>
      </c>
      <c r="BE80" s="150">
        <f>IF($BA80="","",INDEX(E$78:E$83,MATCH($BA80,$J$78:$J$83,0)))</f>
        <v>3</v>
      </c>
      <c r="BF80" s="199" t="s">
        <v>12</v>
      </c>
      <c r="BG80" s="202">
        <f t="shared" si="26"/>
        <v>4</v>
      </c>
      <c r="BH80" s="150" t="str">
        <f t="shared" si="30"/>
        <v>D</v>
      </c>
      <c r="BI80" s="231">
        <f t="shared" si="31"/>
        <v>4</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2</v>
      </c>
      <c r="E81" s="160">
        <f>BE47</f>
        <v>3</v>
      </c>
      <c r="F81" s="199" t="s">
        <v>12</v>
      </c>
      <c r="G81" s="160">
        <f>BG47</f>
        <v>4</v>
      </c>
      <c r="H81" s="161">
        <f t="shared" si="27"/>
        <v>1993</v>
      </c>
      <c r="I81" s="250" t="s">
        <v>257</v>
      </c>
      <c r="J81" s="164">
        <f t="shared" si="24"/>
        <v>3.0004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3.0005000000000002</v>
      </c>
      <c r="BB81" s="159" t="str">
        <f t="shared" si="28"/>
        <v>Schweden</v>
      </c>
      <c r="BC81" s="201"/>
      <c r="BD81" s="202">
        <f t="shared" si="29"/>
        <v>2</v>
      </c>
      <c r="BE81" s="150">
        <f>IF($BA81="","",INDEX(E$78:E$83,MATCH($BA81,$J$78:$J$83,0)))</f>
        <v>3</v>
      </c>
      <c r="BF81" s="199" t="s">
        <v>12</v>
      </c>
      <c r="BG81" s="202">
        <f t="shared" si="26"/>
        <v>4</v>
      </c>
      <c r="BH81" s="150" t="str">
        <f t="shared" si="30"/>
        <v>E</v>
      </c>
      <c r="BI81" s="231">
        <f t="shared" si="31"/>
        <v>8</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2</v>
      </c>
      <c r="E82" s="160">
        <f>BE58</f>
        <v>3</v>
      </c>
      <c r="F82" s="199" t="s">
        <v>12</v>
      </c>
      <c r="G82" s="160">
        <f>BG58</f>
        <v>4</v>
      </c>
      <c r="H82" s="161">
        <f t="shared" si="27"/>
        <v>1993</v>
      </c>
      <c r="I82" s="250" t="s">
        <v>258</v>
      </c>
      <c r="J82" s="164">
        <f t="shared" si="24"/>
        <v>3.0005000000000002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Nordirland</v>
      </c>
      <c r="BC82" s="163"/>
      <c r="BD82" s="145">
        <f t="shared" si="29"/>
        <v>1</v>
      </c>
      <c r="BE82" s="145">
        <f>IF($BA82="","",INDEX(E$78:E$83,MATCH($BA82,$J$78:$J$83,0)))</f>
        <v>3</v>
      </c>
      <c r="BF82" s="199" t="s">
        <v>12</v>
      </c>
      <c r="BG82" s="145">
        <f t="shared" si="26"/>
        <v>6</v>
      </c>
      <c r="BH82" s="145" t="str">
        <f t="shared" si="30"/>
        <v>C</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1</v>
      </c>
      <c r="E83" s="160">
        <f>BE69</f>
        <v>1</v>
      </c>
      <c r="F83" s="199" t="s">
        <v>12</v>
      </c>
      <c r="G83" s="160">
        <f>BG69</f>
        <v>4</v>
      </c>
      <c r="H83" s="161">
        <f t="shared" si="27"/>
        <v>971</v>
      </c>
      <c r="I83" s="181" t="s">
        <v>259</v>
      </c>
      <c r="J83" s="164">
        <f t="shared" si="24"/>
        <v>6.0006000000000004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6.0006000000000004</v>
      </c>
      <c r="BB83" s="175" t="str">
        <f t="shared" si="28"/>
        <v>Ungarn</v>
      </c>
      <c r="BC83" s="163"/>
      <c r="BD83" s="145">
        <f t="shared" si="29"/>
        <v>1</v>
      </c>
      <c r="BE83" s="145">
        <f>IF($BA83="","",INDEX(E$78:E$83,MATCH($BA83,$J$78:$J$83,0)))</f>
        <v>1</v>
      </c>
      <c r="BF83" s="199" t="s">
        <v>12</v>
      </c>
      <c r="BG83" s="145">
        <f t="shared" si="26"/>
        <v>4</v>
      </c>
      <c r="BH83" s="145" t="str">
        <f t="shared" si="30"/>
        <v>F</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Nordirland</v>
      </c>
      <c r="D86" s="458" t="str">
        <f>$C$81</f>
        <v>Tschechien</v>
      </c>
      <c r="E86" s="459"/>
      <c r="F86" s="479" t="str">
        <f>$C$78</f>
        <v>Albanien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234</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Nordirland</v>
      </c>
      <c r="D87" s="471" t="str">
        <f>$C$78</f>
        <v>Albanien</v>
      </c>
      <c r="E87" s="461"/>
      <c r="F87" s="470" t="str">
        <f>$C$79</f>
        <v>Russland</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Tschechien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Nordirland</v>
      </c>
      <c r="D88" s="471" t="str">
        <f>$C$78</f>
        <v>Albanien</v>
      </c>
      <c r="E88" s="461"/>
      <c r="F88" s="470" t="str">
        <f>$C$79</f>
        <v>Russland</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Albanien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Albanien</v>
      </c>
      <c r="E89" s="461"/>
      <c r="F89" s="470" t="str">
        <f>$C$79</f>
        <v>Russland</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220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Albanien</v>
      </c>
      <c r="E90" s="461"/>
      <c r="F90" s="470" t="str">
        <f>$C$79</f>
        <v>Russland</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Schweden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Albanien</v>
      </c>
      <c r="E91" s="461"/>
      <c r="F91" s="470" t="str">
        <f>$C$79</f>
        <v>Russland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Nordirland</v>
      </c>
      <c r="D92" s="458" t="str">
        <f>$C$81</f>
        <v>Tschechien</v>
      </c>
      <c r="E92" s="459"/>
      <c r="F92" s="471" t="str">
        <f>$C$78</f>
        <v>Albanien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454</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Nordirland</v>
      </c>
      <c r="D93" s="458" t="str">
        <f>$C$81</f>
        <v>Tschechien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Nordirland</v>
      </c>
      <c r="D94" s="471" t="str">
        <f>$C$78</f>
        <v>Albanien</v>
      </c>
      <c r="E94" s="461"/>
      <c r="F94" s="460" t="str">
        <f>$C$83</f>
        <v>Ungarn</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Albanien</v>
      </c>
      <c r="E95" s="461"/>
      <c r="F95" s="460" t="str">
        <f>$C$83</f>
        <v>Ungarn</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Nordirland</v>
      </c>
      <c r="D96" s="458" t="str">
        <f>$C$81</f>
        <v>Tschechien</v>
      </c>
      <c r="E96" s="459"/>
      <c r="F96" s="470" t="str">
        <f>$C$79</f>
        <v>Russland</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Nordirland</v>
      </c>
      <c r="D97" s="458" t="str">
        <f>$C$81</f>
        <v>Tschechien</v>
      </c>
      <c r="E97" s="459"/>
      <c r="F97" s="470" t="str">
        <f>$C$79</f>
        <v>Russland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Nordirland</v>
      </c>
      <c r="E98" s="461"/>
      <c r="F98" s="470" t="str">
        <f>$C$79</f>
        <v>Russland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Tschechien</v>
      </c>
      <c r="E99" s="459"/>
      <c r="F99" s="470" t="str">
        <f>$C$79</f>
        <v>Russland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Nordirland</v>
      </c>
      <c r="D100" s="458" t="str">
        <f>$C$81</f>
        <v>Tschechien</v>
      </c>
      <c r="E100" s="459"/>
      <c r="F100" s="460" t="str">
        <f>$C$83</f>
        <v>Ungarn</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O9:BO11"/>
    <mergeCell ref="CQ23:CV24"/>
    <mergeCell ref="BS44:BV45"/>
    <mergeCell ref="BX44:BX47"/>
    <mergeCell ref="BY44:BY47"/>
    <mergeCell ref="BZ44:BZ47"/>
    <mergeCell ref="CE44:CE47"/>
    <mergeCell ref="CF44:CF47"/>
    <mergeCell ref="CJ44:CJ47"/>
    <mergeCell ref="BP8:BP11"/>
    <mergeCell ref="CO44:CO47"/>
    <mergeCell ref="CS44:CS47"/>
    <mergeCell ref="CK44:CK47"/>
    <mergeCell ref="CP44:CP47"/>
    <mergeCell ref="BJ9:BJ11"/>
    <mergeCell ref="BK9:BK11"/>
    <mergeCell ref="BL9:BL11"/>
    <mergeCell ref="BM9:BM11"/>
    <mergeCell ref="BN9:BN11"/>
    <mergeCell ref="C2:CE2"/>
    <mergeCell ref="H3:BZ3"/>
    <mergeCell ref="I4:BI4"/>
    <mergeCell ref="BY4:BZ4"/>
    <mergeCell ref="CG4:CV4"/>
    <mergeCell ref="CQ59:CV60"/>
    <mergeCell ref="CT44:CT47"/>
    <mergeCell ref="BZ81:BZ84"/>
    <mergeCell ref="CE81:CE84"/>
    <mergeCell ref="CJ81:CJ84"/>
    <mergeCell ref="CO81:CO84"/>
    <mergeCell ref="CS81:CS84"/>
    <mergeCell ref="BX89:BY90"/>
    <mergeCell ref="D90:E90"/>
    <mergeCell ref="F90:G90"/>
    <mergeCell ref="D85:E85"/>
    <mergeCell ref="F85:G85"/>
    <mergeCell ref="D86:E86"/>
    <mergeCell ref="F86:G86"/>
    <mergeCell ref="BS86:BV87"/>
    <mergeCell ref="BX86:BY87"/>
    <mergeCell ref="D87:E87"/>
    <mergeCell ref="F87:G87"/>
    <mergeCell ref="D88:E88"/>
    <mergeCell ref="F88:G88"/>
    <mergeCell ref="D89:E89"/>
    <mergeCell ref="F89:G89"/>
    <mergeCell ref="BS89:BV90"/>
    <mergeCell ref="F91:G91"/>
    <mergeCell ref="D92:E92"/>
    <mergeCell ref="F92:G92"/>
    <mergeCell ref="BS92:BV93"/>
    <mergeCell ref="BX92:BY93"/>
    <mergeCell ref="D93:E93"/>
    <mergeCell ref="F93:G93"/>
    <mergeCell ref="D100:E100"/>
    <mergeCell ref="F100:G100"/>
    <mergeCell ref="BS79:BV80"/>
    <mergeCell ref="D97:E97"/>
    <mergeCell ref="F97:G97"/>
    <mergeCell ref="D98:E98"/>
    <mergeCell ref="F98:G98"/>
    <mergeCell ref="D99:E99"/>
    <mergeCell ref="F99:G99"/>
    <mergeCell ref="D94:E94"/>
    <mergeCell ref="F94:G94"/>
    <mergeCell ref="D95:E95"/>
    <mergeCell ref="F95:G95"/>
    <mergeCell ref="D96:E96"/>
    <mergeCell ref="F96:G96"/>
    <mergeCell ref="D91:E91"/>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383</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411</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3</v>
      </c>
      <c r="F12" s="401" t="s">
        <v>12</v>
      </c>
      <c r="G12" s="39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3</v>
      </c>
      <c r="R12" s="182">
        <f>G12</f>
        <v>1</v>
      </c>
      <c r="S12" s="182"/>
      <c r="T12" s="182"/>
      <c r="U12" s="182">
        <f>G12</f>
        <v>1</v>
      </c>
      <c r="V12" s="182">
        <f>E12</f>
        <v>3</v>
      </c>
      <c r="W12" s="182"/>
      <c r="X12" s="182"/>
      <c r="Y12" s="182"/>
      <c r="Z12" s="182">
        <f>M18</f>
        <v>9</v>
      </c>
      <c r="AA12" s="182">
        <f>Q18</f>
        <v>7</v>
      </c>
      <c r="AB12" s="182">
        <f>U18</f>
        <v>2</v>
      </c>
      <c r="AC12" s="182">
        <f>AA12-AB12</f>
        <v>5</v>
      </c>
      <c r="AD12" s="182">
        <f>IF(Z12&gt;Z13,-1,0)</f>
        <v>-1</v>
      </c>
      <c r="AE12" s="182">
        <f>IF(Z12&gt;Z14,-1,0)</f>
        <v>-1</v>
      </c>
      <c r="AF12" s="182">
        <f>IF(Z12&gt;Z15,-1,0)</f>
        <v>-1</v>
      </c>
      <c r="AG12" s="329">
        <f>10000-(AJ12*1000+AM12*10+AK12)</f>
        <v>943</v>
      </c>
      <c r="AH12" s="330">
        <f>RANK(AG12,AG12:AG15,1)</f>
        <v>1</v>
      </c>
      <c r="AI12" s="281" t="str">
        <f>C12</f>
        <v>Frankreich</v>
      </c>
      <c r="AJ12" s="281">
        <f t="shared" ref="AJ12:AL15" si="1">Z12</f>
        <v>9</v>
      </c>
      <c r="AK12" s="281">
        <f t="shared" si="1"/>
        <v>7</v>
      </c>
      <c r="AL12" s="281">
        <f t="shared" si="1"/>
        <v>2</v>
      </c>
      <c r="AM12" s="281">
        <f>AK12-AL12</f>
        <v>5</v>
      </c>
      <c r="AN12" s="337"/>
      <c r="AO12" s="329">
        <f>IF(Z13&lt;&gt;Z12,AG13,IF(G12&gt;E12,AG13-2000,AG13))</f>
        <v>7017</v>
      </c>
      <c r="AP12" s="329">
        <f>IF(Z14&lt;&gt;Z12,AG14,IF(G14&gt;E14,AG14-2000,AG14))</f>
        <v>9017</v>
      </c>
      <c r="AQ12" s="329">
        <f>IF(Z15&lt;&gt;Z12,AG15,IF(G16&gt;E16,AG15-2000,AG15))</f>
        <v>6008</v>
      </c>
      <c r="AR12" s="332">
        <f>AN16</f>
        <v>2829</v>
      </c>
      <c r="AS12" s="330">
        <f>RANK(AR12,AR12:AR15,1)</f>
        <v>1</v>
      </c>
      <c r="AT12" s="281" t="str">
        <f t="shared" ref="AT12:AW15" si="2">AI12</f>
        <v>Frankreich</v>
      </c>
      <c r="AU12" s="281">
        <f t="shared" si="2"/>
        <v>9</v>
      </c>
      <c r="AV12" s="281">
        <f t="shared" si="2"/>
        <v>7</v>
      </c>
      <c r="AW12" s="281">
        <f t="shared" si="2"/>
        <v>2</v>
      </c>
      <c r="AX12" s="182"/>
      <c r="AY12" s="182"/>
      <c r="AZ12" s="182"/>
      <c r="BA12" s="3">
        <v>1</v>
      </c>
      <c r="BB12" s="6" t="str">
        <f>VLOOKUP(1,AS12:AT15,2,FALSE)</f>
        <v>Frankreich</v>
      </c>
      <c r="BC12" s="2"/>
      <c r="BD12" s="5">
        <f>VLOOKUP(1,AS12:AW15,3,FALSE)</f>
        <v>9</v>
      </c>
      <c r="BE12" s="4">
        <f>VLOOKUP(1,AS12:AW15,4,FALSE)</f>
        <v>7</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11</v>
      </c>
      <c r="BQ12" s="182"/>
      <c r="BR12" s="213"/>
      <c r="BS12" s="146" t="s">
        <v>90</v>
      </c>
      <c r="BT12" s="158" t="str">
        <f>BB13</f>
        <v>Schweiz</v>
      </c>
      <c r="BU12" s="163"/>
      <c r="BV12" s="398">
        <v>2</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3</v>
      </c>
      <c r="AA13" s="182">
        <f>R18</f>
        <v>3</v>
      </c>
      <c r="AB13" s="182">
        <f>V18</f>
        <v>5</v>
      </c>
      <c r="AC13" s="182">
        <f>AA13-AB13</f>
        <v>-2</v>
      </c>
      <c r="AD13" s="182">
        <f>IF(Z13&gt;Z12,-1,0)</f>
        <v>0</v>
      </c>
      <c r="AE13" s="182">
        <f>IF(Z13&gt;Z14,-1,0)</f>
        <v>-1</v>
      </c>
      <c r="AF13" s="182">
        <f>IF(Z13&gt;Z15,-1,0)</f>
        <v>0</v>
      </c>
      <c r="AG13" s="329">
        <f>10000-(AJ13*1000+AM13*10+AK13)</f>
        <v>7017</v>
      </c>
      <c r="AH13" s="330">
        <f>RANK(AG13,AG12:AG15,1)</f>
        <v>3</v>
      </c>
      <c r="AI13" s="281" t="str">
        <f>H12</f>
        <v>Rumänien</v>
      </c>
      <c r="AJ13" s="281">
        <f t="shared" si="1"/>
        <v>3</v>
      </c>
      <c r="AK13" s="281">
        <f t="shared" si="1"/>
        <v>3</v>
      </c>
      <c r="AL13" s="281">
        <f t="shared" si="1"/>
        <v>5</v>
      </c>
      <c r="AM13" s="281">
        <f>AK13-AL13</f>
        <v>-2</v>
      </c>
      <c r="AN13" s="329">
        <f>IF(Z12&lt;&gt;Z13,AG12,IF(E12&gt;G12,AG12-2000,AG12))</f>
        <v>943</v>
      </c>
      <c r="AO13" s="337"/>
      <c r="AP13" s="329">
        <f>IF(Z13&lt;&gt;Z14,AG14,IF(G17&gt;E17,AG14-2000,AG14))</f>
        <v>9017</v>
      </c>
      <c r="AQ13" s="329">
        <f>IF(Z15&lt;&gt;Z13,AG15,IF(G15&gt;E15,AG15-2000,AG15))</f>
        <v>6008</v>
      </c>
      <c r="AR13" s="333">
        <f>AO16</f>
        <v>21051</v>
      </c>
      <c r="AS13" s="330">
        <f>RANK(AR13,AR12:AR15,1)</f>
        <v>3</v>
      </c>
      <c r="AT13" s="281" t="str">
        <f t="shared" si="2"/>
        <v>Rumänien</v>
      </c>
      <c r="AU13" s="281">
        <f t="shared" si="2"/>
        <v>3</v>
      </c>
      <c r="AV13" s="281">
        <f t="shared" si="2"/>
        <v>3</v>
      </c>
      <c r="AW13" s="281">
        <f t="shared" si="2"/>
        <v>5</v>
      </c>
      <c r="AX13" s="182"/>
      <c r="AY13" s="182"/>
      <c r="AZ13" s="182"/>
      <c r="BA13" s="3">
        <v>2</v>
      </c>
      <c r="BB13" s="6" t="str">
        <f>VLOOKUP(2,AS12:AT15,2,FALSE)</f>
        <v>Schweiz</v>
      </c>
      <c r="BC13" s="2"/>
      <c r="BD13" s="5">
        <f>VLOOKUP(2,AS12:AW15,3,FALSE)</f>
        <v>4</v>
      </c>
      <c r="BE13" s="4">
        <f>VLOOKUP(2,AS12:AW15,4,FALSE)</f>
        <v>2</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Ukraine</v>
      </c>
      <c r="BU13" s="163"/>
      <c r="BV13" s="398">
        <v>1</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1</v>
      </c>
      <c r="AA14" s="182">
        <f>S18</f>
        <v>3</v>
      </c>
      <c r="AB14" s="182">
        <f>W18</f>
        <v>5</v>
      </c>
      <c r="AC14" s="182">
        <f>AA14-AB14</f>
        <v>-2</v>
      </c>
      <c r="AD14" s="182">
        <f>IF(Z14&gt;Z12,-1,0)</f>
        <v>0</v>
      </c>
      <c r="AE14" s="182">
        <f>IF(Z14&gt;Z13,-1,0)</f>
        <v>0</v>
      </c>
      <c r="AF14" s="182">
        <f>IF(Z14&gt;Z15,-1,0)</f>
        <v>0</v>
      </c>
      <c r="AG14" s="329">
        <f>10000-(AJ14*1000+AM14*10+AK14)</f>
        <v>9017</v>
      </c>
      <c r="AH14" s="330">
        <f>RANK(AG14,AG12:AG15,1)</f>
        <v>4</v>
      </c>
      <c r="AI14" s="281" t="str">
        <f>C13</f>
        <v>Albanien</v>
      </c>
      <c r="AJ14" s="281">
        <f t="shared" si="1"/>
        <v>1</v>
      </c>
      <c r="AK14" s="281">
        <f t="shared" si="1"/>
        <v>3</v>
      </c>
      <c r="AL14" s="281">
        <f t="shared" si="1"/>
        <v>5</v>
      </c>
      <c r="AM14" s="281">
        <f>AK14-AL14</f>
        <v>-2</v>
      </c>
      <c r="AN14" s="329">
        <f>IF(Z12&lt;&gt;Z14,AG12,IF(E14&gt;G14,AG12-2000,AG12))</f>
        <v>943</v>
      </c>
      <c r="AO14" s="329">
        <f>IF(Z13&lt;&gt;Z14,AG13,IF(E17&gt;G17,AG13-2000,AG13))</f>
        <v>7017</v>
      </c>
      <c r="AP14" s="337"/>
      <c r="AQ14" s="329">
        <f>IF(Z15&lt;&gt;Z14,AG15,IF(G13&gt;E13,AG15-2000,AG15))</f>
        <v>6008</v>
      </c>
      <c r="AR14" s="333">
        <f>AP16</f>
        <v>27051</v>
      </c>
      <c r="AS14" s="330">
        <f>RANK(AR14,AR12:AR15,1)</f>
        <v>4</v>
      </c>
      <c r="AT14" s="281" t="str">
        <f t="shared" si="2"/>
        <v>Albanien</v>
      </c>
      <c r="AU14" s="281">
        <f t="shared" si="2"/>
        <v>1</v>
      </c>
      <c r="AV14" s="281">
        <f t="shared" si="2"/>
        <v>3</v>
      </c>
      <c r="AW14" s="281">
        <f t="shared" si="2"/>
        <v>5</v>
      </c>
      <c r="AX14" s="182"/>
      <c r="AY14" s="182"/>
      <c r="AZ14" s="182"/>
      <c r="BA14" s="162">
        <v>3</v>
      </c>
      <c r="BB14" s="175" t="str">
        <f>VLOOKUP(3,AS12:AT15,2,FALSE)</f>
        <v>Rumänien</v>
      </c>
      <c r="BC14" s="163"/>
      <c r="BD14" s="145">
        <f>VLOOKUP(3,AS12:AW15,3,FALSE)</f>
        <v>3</v>
      </c>
      <c r="BE14" s="145">
        <f>VLOOKUP(3,AS12:AW15,4,FALSE)</f>
        <v>3</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399"/>
      <c r="BW14" s="182"/>
      <c r="BX14" s="182"/>
      <c r="BY14" s="182"/>
      <c r="BZ14" s="144">
        <v>49</v>
      </c>
      <c r="CA14" s="158" t="str">
        <f>IF(BX12="",IF(BV12&gt;BV13,BT12,BT13),IF(BX12&gt;BX13,BT12,BT13))</f>
        <v>Schweiz</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4</v>
      </c>
      <c r="AA15" s="182">
        <f>T18</f>
        <v>2</v>
      </c>
      <c r="AB15" s="182">
        <f>X18</f>
        <v>3</v>
      </c>
      <c r="AC15" s="182">
        <f>AA15-AB15</f>
        <v>-1</v>
      </c>
      <c r="AD15" s="182">
        <f>IF(Z15&gt;Z12,-1,0)</f>
        <v>0</v>
      </c>
      <c r="AE15" s="182">
        <f>IF(Z15&gt;Z13,-1,0)</f>
        <v>-1</v>
      </c>
      <c r="AF15" s="182">
        <f>IF(Z15&gt;Z14,-1,0)</f>
        <v>-1</v>
      </c>
      <c r="AG15" s="329">
        <f>10000-(AJ15*1000+AM15*10+AK15)</f>
        <v>6008</v>
      </c>
      <c r="AH15" s="330">
        <f>RANK(AG15,AG12:AG15,1)</f>
        <v>2</v>
      </c>
      <c r="AI15" s="281" t="str">
        <f>H13</f>
        <v>Schweiz</v>
      </c>
      <c r="AJ15" s="281">
        <f t="shared" si="1"/>
        <v>4</v>
      </c>
      <c r="AK15" s="281">
        <f t="shared" si="1"/>
        <v>2</v>
      </c>
      <c r="AL15" s="281">
        <f t="shared" si="1"/>
        <v>3</v>
      </c>
      <c r="AM15" s="281">
        <f>AK15-AL15</f>
        <v>-1</v>
      </c>
      <c r="AN15" s="329">
        <f>IF(Z12&lt;&gt;Z15,AG12,IF(E16&gt;G16,AG12-2000,AG12))</f>
        <v>943</v>
      </c>
      <c r="AO15" s="329">
        <f>IF(Z13&lt;&gt;Z15,AG13,IF(E15&gt;G15,AG13-2000,AG13))</f>
        <v>7017</v>
      </c>
      <c r="AP15" s="329">
        <f>IF(Z14&lt;&gt;Z15,AG14,IF(E13&gt;G13,AG14-2000,AG14))</f>
        <v>9017</v>
      </c>
      <c r="AQ15" s="337"/>
      <c r="AR15" s="333">
        <f>AQ16</f>
        <v>18024</v>
      </c>
      <c r="AS15" s="330">
        <f>RANK(AR15,AR12:AR15,1)</f>
        <v>2</v>
      </c>
      <c r="AT15" s="281" t="str">
        <f t="shared" si="2"/>
        <v>Schweiz</v>
      </c>
      <c r="AU15" s="281">
        <f t="shared" si="2"/>
        <v>4</v>
      </c>
      <c r="AV15" s="281">
        <f t="shared" si="2"/>
        <v>2</v>
      </c>
      <c r="AW15" s="281">
        <f t="shared" si="2"/>
        <v>3</v>
      </c>
      <c r="AX15" s="182"/>
      <c r="AY15" s="182"/>
      <c r="AZ15" s="182"/>
      <c r="BA15" s="68">
        <v>4</v>
      </c>
      <c r="BB15" s="69" t="str">
        <f>VLOOKUP(4,AS12:AT15,2,FALSE)</f>
        <v>Albanien</v>
      </c>
      <c r="BC15" s="70"/>
      <c r="BD15" s="71">
        <f>VLOOKUP(4,AS12:AW15,3,FALSE)</f>
        <v>1</v>
      </c>
      <c r="BE15" s="71">
        <f>VLOOKUP(4,AS12:AW15,4,FALSE)</f>
        <v>3</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399"/>
      <c r="BW15" s="182"/>
      <c r="BX15" s="182"/>
      <c r="BY15" s="182"/>
      <c r="BZ15" s="144">
        <v>50</v>
      </c>
      <c r="CA15" s="158" t="str">
        <f>IF(BX16="",IF(BV16&gt;BV17,BT16,BT17),IF(BX16&gt;BX17,BT16,BT17))</f>
        <v>Spanien</v>
      </c>
      <c r="CB15" s="163"/>
      <c r="CC15" s="39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0</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0</v>
      </c>
      <c r="U16" s="182">
        <f>G16</f>
        <v>0</v>
      </c>
      <c r="V16" s="182"/>
      <c r="W16" s="182"/>
      <c r="X16" s="182">
        <f>E16</f>
        <v>2</v>
      </c>
      <c r="Y16" s="182"/>
      <c r="Z16" s="182"/>
      <c r="AA16" s="182"/>
      <c r="AB16" s="182"/>
      <c r="AC16" s="182"/>
      <c r="AD16" s="182"/>
      <c r="AE16" s="182"/>
      <c r="AF16" s="182"/>
      <c r="AG16" s="281"/>
      <c r="AH16" s="281"/>
      <c r="AI16" s="281"/>
      <c r="AJ16" s="281"/>
      <c r="AK16" s="281"/>
      <c r="AL16" s="281"/>
      <c r="AM16" s="281"/>
      <c r="AN16" s="334">
        <f>SUM(AN12:AN15)</f>
        <v>2829</v>
      </c>
      <c r="AO16" s="335">
        <f>SUM(AO12:AO15)</f>
        <v>21051</v>
      </c>
      <c r="AP16" s="335">
        <f>SUM(AP12:AP15)</f>
        <v>27051</v>
      </c>
      <c r="AQ16" s="335">
        <f>SUM(AQ12:AQ15)</f>
        <v>18024</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398">
        <v>3</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2</v>
      </c>
      <c r="F17" s="401" t="s">
        <v>12</v>
      </c>
      <c r="G17" s="398">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3E</v>
      </c>
      <c r="BT17" s="158" t="str">
        <f>BB90</f>
        <v>Belgien</v>
      </c>
      <c r="BU17" s="163"/>
      <c r="BV17" s="398">
        <v>1</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3</v>
      </c>
      <c r="O18" s="182">
        <f t="shared" si="3"/>
        <v>1</v>
      </c>
      <c r="P18" s="182">
        <f t="shared" si="3"/>
        <v>4</v>
      </c>
      <c r="Q18" s="182">
        <f t="shared" si="3"/>
        <v>7</v>
      </c>
      <c r="R18" s="182">
        <f t="shared" si="3"/>
        <v>3</v>
      </c>
      <c r="S18" s="182">
        <f t="shared" si="3"/>
        <v>3</v>
      </c>
      <c r="T18" s="182">
        <f t="shared" si="3"/>
        <v>2</v>
      </c>
      <c r="U18" s="182">
        <f t="shared" si="3"/>
        <v>2</v>
      </c>
      <c r="V18" s="182">
        <f t="shared" si="3"/>
        <v>5</v>
      </c>
      <c r="W18" s="182">
        <f t="shared" si="3"/>
        <v>5</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26</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63">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Portugal</v>
      </c>
      <c r="CG19" s="163"/>
      <c r="CH19" s="63">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2</v>
      </c>
      <c r="BW20" s="182"/>
      <c r="BX20" s="63"/>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398">
        <v>0</v>
      </c>
      <c r="BW21" s="182"/>
      <c r="BX21" s="63"/>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England</v>
      </c>
      <c r="CB22" s="163"/>
      <c r="CC22" s="398">
        <v>1</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1</v>
      </c>
      <c r="F23" s="401" t="s">
        <v>12</v>
      </c>
      <c r="G23" s="398">
        <v>1</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1</v>
      </c>
      <c r="R23" s="182">
        <f>G23</f>
        <v>1</v>
      </c>
      <c r="S23" s="182"/>
      <c r="T23" s="182"/>
      <c r="U23" s="182">
        <f>G23</f>
        <v>1</v>
      </c>
      <c r="V23" s="182">
        <f>E23</f>
        <v>1</v>
      </c>
      <c r="W23" s="182"/>
      <c r="X23" s="182"/>
      <c r="Y23" s="182"/>
      <c r="Z23" s="182">
        <f>M29</f>
        <v>1</v>
      </c>
      <c r="AA23" s="182">
        <f>Q29</f>
        <v>2</v>
      </c>
      <c r="AB23" s="182">
        <f>U29</f>
        <v>5</v>
      </c>
      <c r="AC23" s="182">
        <f>AA23-AB23</f>
        <v>-3</v>
      </c>
      <c r="AD23" s="182">
        <f>IF(Z23&gt;Z24,-1,0)</f>
        <v>0</v>
      </c>
      <c r="AE23" s="182">
        <f>IF(Z23&gt;Z25,-1,0)</f>
        <v>0</v>
      </c>
      <c r="AF23" s="182">
        <f>IF(Z23&gt;Z26,-1,0)</f>
        <v>0</v>
      </c>
      <c r="AG23" s="329">
        <f>10000-(AJ23*1000+AM23*10+AK23)</f>
        <v>9028</v>
      </c>
      <c r="AH23" s="330">
        <f>RANK(AG23,AG23:AG26,1)</f>
        <v>4</v>
      </c>
      <c r="AI23" s="281" t="str">
        <f>C23</f>
        <v>Wales</v>
      </c>
      <c r="AJ23" s="281">
        <f t="shared" ref="AJ23:AL26" si="5">Z23</f>
        <v>1</v>
      </c>
      <c r="AK23" s="281">
        <f t="shared" si="5"/>
        <v>2</v>
      </c>
      <c r="AL23" s="281">
        <f t="shared" si="5"/>
        <v>5</v>
      </c>
      <c r="AM23" s="281">
        <f>AK23-AL23</f>
        <v>-3</v>
      </c>
      <c r="AN23" s="337"/>
      <c r="AO23" s="329">
        <f>IF(Z24&lt;&gt;Z23,AG24,IF(G23&gt;E23,AG24-2000,AG24))</f>
        <v>8008</v>
      </c>
      <c r="AP23" s="329">
        <f>IF(Z25&lt;&gt;Z23,AG25,IF(G25&gt;E25,AG25-2000,AG25))</f>
        <v>955</v>
      </c>
      <c r="AQ23" s="329">
        <f>IF(Z26&lt;&gt;Z23,AG26,IF(G27&gt;E27,AG26-2000,AG26))</f>
        <v>5996</v>
      </c>
      <c r="AR23" s="332">
        <f>AN27</f>
        <v>27084</v>
      </c>
      <c r="AS23" s="330">
        <f>RANK(AR23,AR23:AR26,1)</f>
        <v>4</v>
      </c>
      <c r="AT23" s="281" t="str">
        <f t="shared" ref="AT23:AW26" si="6">AI23</f>
        <v>Wales</v>
      </c>
      <c r="AU23" s="281">
        <f t="shared" si="6"/>
        <v>1</v>
      </c>
      <c r="AV23" s="281">
        <f t="shared" si="6"/>
        <v>2</v>
      </c>
      <c r="AW23" s="281">
        <f t="shared" si="6"/>
        <v>5</v>
      </c>
      <c r="AX23" s="182"/>
      <c r="AY23" s="182"/>
      <c r="AZ23" s="182"/>
      <c r="BA23" s="54">
        <v>1</v>
      </c>
      <c r="BB23" s="52" t="str">
        <f>VLOOKUP(1,AS23:AT26,2,FALSE)</f>
        <v>England</v>
      </c>
      <c r="BC23" s="53"/>
      <c r="BD23" s="55">
        <f>VLOOKUP(1,AS23:AW26,3,FALSE)</f>
        <v>9</v>
      </c>
      <c r="BE23" s="56">
        <f>VLOOKUP(1,AS23:AW26,4,FALSE)</f>
        <v>5</v>
      </c>
      <c r="BF23" s="199" t="s">
        <v>12</v>
      </c>
      <c r="BG23" s="56">
        <f>VLOOKUP(1,AS23:AW26,5,FALSE)</f>
        <v>1</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399"/>
      <c r="BW23" s="182"/>
      <c r="BX23" s="182"/>
      <c r="BY23" s="182"/>
      <c r="BZ23" s="144">
        <v>54</v>
      </c>
      <c r="CA23" s="158" t="str">
        <f>IF(BX24="",IF(BV24&gt;BV25,BT24,BT25),IF(BX24&gt;BX25,BT24,BT25))</f>
        <v>Portugal</v>
      </c>
      <c r="CB23" s="163"/>
      <c r="CC23" s="398">
        <v>2</v>
      </c>
      <c r="CD23" s="182"/>
      <c r="CE23" s="63"/>
      <c r="CF23" s="182"/>
      <c r="CG23" s="182"/>
      <c r="CH23" s="182"/>
      <c r="CI23" s="182"/>
      <c r="CJ23" s="144" t="s">
        <v>93</v>
      </c>
      <c r="CK23" s="158" t="str">
        <f>IF(CJ18="",IF(CH18&gt;CH19,CF18,CF19),IF(CJ18&gt;CJ19,CF18,CF19))</f>
        <v>Spanien</v>
      </c>
      <c r="CL23" s="163"/>
      <c r="CM23" s="63">
        <v>2</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2</v>
      </c>
      <c r="AA24" s="182">
        <f>R29</f>
        <v>2</v>
      </c>
      <c r="AB24" s="182">
        <f>V29</f>
        <v>3</v>
      </c>
      <c r="AC24" s="182">
        <f>AA24-AB24</f>
        <v>-1</v>
      </c>
      <c r="AD24" s="182">
        <f>IF(Z24&gt;Z23,-1,0)</f>
        <v>-1</v>
      </c>
      <c r="AE24" s="182">
        <f>IF(Z24&gt;Z25,-1,0)</f>
        <v>0</v>
      </c>
      <c r="AF24" s="182">
        <f>IF(Z24&gt;Z26,-1,0)</f>
        <v>0</v>
      </c>
      <c r="AG24" s="329">
        <f>10000-(AJ24*1000+AM24*10+AK24)</f>
        <v>8008</v>
      </c>
      <c r="AH24" s="330">
        <f>RANK(AG24,AG23:AG26,1)</f>
        <v>3</v>
      </c>
      <c r="AI24" s="281" t="str">
        <f>H23</f>
        <v>Slowakei</v>
      </c>
      <c r="AJ24" s="281">
        <f t="shared" si="5"/>
        <v>2</v>
      </c>
      <c r="AK24" s="281">
        <f t="shared" si="5"/>
        <v>2</v>
      </c>
      <c r="AL24" s="281">
        <f t="shared" si="5"/>
        <v>3</v>
      </c>
      <c r="AM24" s="281">
        <f>AK24-AL24</f>
        <v>-1</v>
      </c>
      <c r="AN24" s="329">
        <f>IF(Z23&lt;&gt;Z24,AG23,IF(E23&gt;G23,AG23-2000,AG23))</f>
        <v>9028</v>
      </c>
      <c r="AO24" s="337"/>
      <c r="AP24" s="329">
        <f>IF(Z24&lt;&gt;Z25,AG25,IF(G28&gt;E28,AG25-2000,AG25))</f>
        <v>955</v>
      </c>
      <c r="AQ24" s="329">
        <f>IF(Z26&lt;&gt;Z24,AG26,IF(G26&gt;E26,AG26-2000,AG26))</f>
        <v>5996</v>
      </c>
      <c r="AR24" s="333">
        <f>AO27</f>
        <v>24024</v>
      </c>
      <c r="AS24" s="330">
        <f>RANK(AR24,AR23:AR26,1)</f>
        <v>3</v>
      </c>
      <c r="AT24" s="281" t="str">
        <f t="shared" si="6"/>
        <v>Slowakei</v>
      </c>
      <c r="AU24" s="281">
        <f t="shared" si="6"/>
        <v>2</v>
      </c>
      <c r="AV24" s="281">
        <f t="shared" si="6"/>
        <v>2</v>
      </c>
      <c r="AW24" s="281">
        <f t="shared" si="6"/>
        <v>3</v>
      </c>
      <c r="AX24" s="182"/>
      <c r="AY24" s="182"/>
      <c r="AZ24" s="182"/>
      <c r="BA24" s="54">
        <v>2</v>
      </c>
      <c r="BB24" s="52" t="str">
        <f>VLOOKUP(2,AS23:AT26,2,FALSE)</f>
        <v>Russland</v>
      </c>
      <c r="BC24" s="53"/>
      <c r="BD24" s="55">
        <f>VLOOKUP(2,AS23:AW26,3,FALSE)</f>
        <v>4</v>
      </c>
      <c r="BE24" s="56">
        <f>VLOOKUP(2,AS23:AW26,4,FALSE)</f>
        <v>4</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2</v>
      </c>
      <c r="BW24" s="182"/>
      <c r="BX24" s="63"/>
      <c r="BY24" s="182"/>
      <c r="BZ24" s="182"/>
      <c r="CA24" s="182"/>
      <c r="CB24" s="182"/>
      <c r="CC24" s="399"/>
      <c r="CD24" s="182"/>
      <c r="CE24" s="182"/>
      <c r="CF24" s="182"/>
      <c r="CG24" s="182"/>
      <c r="CH24" s="182"/>
      <c r="CI24" s="182"/>
      <c r="CJ24" s="144" t="s">
        <v>94</v>
      </c>
      <c r="CK24" s="158" t="str">
        <f>IF(CJ34="",IF(CH34&gt;CH35,CF34,CF35),IF(CJ34&gt;CJ35,CF34,CF35))</f>
        <v>Deutschland</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0</v>
      </c>
      <c r="F25" s="401" t="s">
        <v>12</v>
      </c>
      <c r="G25" s="398">
        <v>2</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2</v>
      </c>
      <c r="T25" s="182"/>
      <c r="U25" s="182">
        <f>G25</f>
        <v>2</v>
      </c>
      <c r="V25" s="182"/>
      <c r="W25" s="182">
        <f>E25</f>
        <v>0</v>
      </c>
      <c r="X25" s="182"/>
      <c r="Y25" s="182"/>
      <c r="Z25" s="182">
        <f>O29</f>
        <v>9</v>
      </c>
      <c r="AA25" s="182">
        <f>S29</f>
        <v>5</v>
      </c>
      <c r="AB25" s="182">
        <f>W29</f>
        <v>1</v>
      </c>
      <c r="AC25" s="182">
        <f>AA25-AB25</f>
        <v>4</v>
      </c>
      <c r="AD25" s="182">
        <f>IF(Z25&gt;Z23,-1,0)</f>
        <v>-1</v>
      </c>
      <c r="AE25" s="182">
        <f>IF(Z25&gt;Z24,-1,0)</f>
        <v>-1</v>
      </c>
      <c r="AF25" s="182">
        <f>IF(Z25&gt;Z26,-1,0)</f>
        <v>-1</v>
      </c>
      <c r="AG25" s="329">
        <f>10000-(AJ25*1000+AM25*10+AK25)</f>
        <v>955</v>
      </c>
      <c r="AH25" s="330">
        <f>RANK(AG25,AG23:AG26,1)</f>
        <v>1</v>
      </c>
      <c r="AI25" s="281" t="str">
        <f>C24</f>
        <v>England</v>
      </c>
      <c r="AJ25" s="281">
        <f t="shared" si="5"/>
        <v>9</v>
      </c>
      <c r="AK25" s="281">
        <f t="shared" si="5"/>
        <v>5</v>
      </c>
      <c r="AL25" s="281">
        <f t="shared" si="5"/>
        <v>1</v>
      </c>
      <c r="AM25" s="281">
        <f>AK25-AL25</f>
        <v>4</v>
      </c>
      <c r="AN25" s="329">
        <f>IF(Z23&lt;&gt;Z25,AG23,IF(E25&gt;G25,AG23-2000,AG23))</f>
        <v>9028</v>
      </c>
      <c r="AO25" s="329">
        <f>IF(Z24&lt;&gt;Z25,AG24,IF(E28&gt;G28,AG24-2000,AG24))</f>
        <v>8008</v>
      </c>
      <c r="AP25" s="337"/>
      <c r="AQ25" s="329">
        <f>IF(Z26&lt;&gt;Z25,AG26,IF(G24&gt;E24,AG26-2000,AG26))</f>
        <v>5996</v>
      </c>
      <c r="AR25" s="333">
        <f>AP27</f>
        <v>2865</v>
      </c>
      <c r="AS25" s="330">
        <f>RANK(AR25,AR23:AR26,1)</f>
        <v>1</v>
      </c>
      <c r="AT25" s="281" t="str">
        <f t="shared" si="6"/>
        <v>England</v>
      </c>
      <c r="AU25" s="281">
        <f t="shared" si="6"/>
        <v>9</v>
      </c>
      <c r="AV25" s="281">
        <f t="shared" si="6"/>
        <v>5</v>
      </c>
      <c r="AW25" s="281">
        <f t="shared" si="6"/>
        <v>1</v>
      </c>
      <c r="AX25" s="182"/>
      <c r="AY25" s="182"/>
      <c r="AZ25" s="182"/>
      <c r="BA25" s="162">
        <v>3</v>
      </c>
      <c r="BB25" s="175" t="str">
        <f>VLOOKUP(3,AS23:AT26,2,FALSE)</f>
        <v>Slowakei</v>
      </c>
      <c r="BC25" s="163"/>
      <c r="BD25" s="145">
        <f>VLOOKUP(3,AS23:AW26,3,FALSE)</f>
        <v>2</v>
      </c>
      <c r="BE25" s="145">
        <f>VLOOKUP(3,AS23:AW26,4,FALSE)</f>
        <v>2</v>
      </c>
      <c r="BF25" s="199" t="s">
        <v>12</v>
      </c>
      <c r="BG25" s="145">
        <f>VLOOKUP(3,AS23:AW26,5,FALSE)</f>
        <v>3</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1</v>
      </c>
      <c r="BP25" s="81">
        <f>IF(Spielplan!E25="",0,SUM(BJ25:BO25))</f>
        <v>11</v>
      </c>
      <c r="BQ25" s="182"/>
      <c r="BR25" s="213"/>
      <c r="BS25" s="153" t="s">
        <v>246</v>
      </c>
      <c r="BT25" s="158" t="str">
        <f>BB57</f>
        <v>Schweden</v>
      </c>
      <c r="BU25" s="163"/>
      <c r="BV25" s="398">
        <v>0</v>
      </c>
      <c r="BW25" s="182"/>
      <c r="BX25" s="63"/>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1</v>
      </c>
      <c r="F26" s="401" t="s">
        <v>12</v>
      </c>
      <c r="G26" s="398">
        <v>1</v>
      </c>
      <c r="H26" s="45" t="str">
        <f>H24</f>
        <v>Russland</v>
      </c>
      <c r="I26" s="51"/>
      <c r="J26" s="182"/>
      <c r="K26" s="182" t="s">
        <v>60</v>
      </c>
      <c r="L26" s="182">
        <f t="shared" si="4"/>
        <v>0</v>
      </c>
      <c r="M26" s="182"/>
      <c r="N26" s="182">
        <f>IF($E26="",0,IF($E26&gt;$G26,3,IF($E26=$G26,1,0)))</f>
        <v>1</v>
      </c>
      <c r="O26" s="182"/>
      <c r="P26" s="182">
        <f>IF($G26="",0,IF($E26&gt;$G26,0,IF($E26=$G26,1,3)))</f>
        <v>1</v>
      </c>
      <c r="Q26" s="182"/>
      <c r="R26" s="182">
        <f>E26</f>
        <v>1</v>
      </c>
      <c r="S26" s="182"/>
      <c r="T26" s="182">
        <f>G26</f>
        <v>1</v>
      </c>
      <c r="U26" s="182"/>
      <c r="V26" s="182">
        <f>G26</f>
        <v>1</v>
      </c>
      <c r="W26" s="182"/>
      <c r="X26" s="182">
        <f>E26</f>
        <v>1</v>
      </c>
      <c r="Y26" s="182"/>
      <c r="Z26" s="182">
        <f>P29</f>
        <v>4</v>
      </c>
      <c r="AA26" s="182">
        <f>T29</f>
        <v>4</v>
      </c>
      <c r="AB26" s="182">
        <f>X29</f>
        <v>4</v>
      </c>
      <c r="AC26" s="182">
        <f>AA26-AB26</f>
        <v>0</v>
      </c>
      <c r="AD26" s="182">
        <f>IF(Z26&gt;Z23,-1,0)</f>
        <v>-1</v>
      </c>
      <c r="AE26" s="182">
        <f>IF(Z26&gt;Z24,-1,0)</f>
        <v>-1</v>
      </c>
      <c r="AF26" s="182">
        <f>IF(Z26&gt;Z25,-1,0)</f>
        <v>0</v>
      </c>
      <c r="AG26" s="329">
        <f>10000-(AJ26*1000+AM26*10+AK26)</f>
        <v>5996</v>
      </c>
      <c r="AH26" s="330">
        <f>RANK(AG26,AG23:AG26,1)</f>
        <v>2</v>
      </c>
      <c r="AI26" s="281" t="str">
        <f>H24</f>
        <v>Russland</v>
      </c>
      <c r="AJ26" s="281">
        <f t="shared" si="5"/>
        <v>4</v>
      </c>
      <c r="AK26" s="281">
        <f t="shared" si="5"/>
        <v>4</v>
      </c>
      <c r="AL26" s="281">
        <f t="shared" si="5"/>
        <v>4</v>
      </c>
      <c r="AM26" s="281">
        <f>AK26-AL26</f>
        <v>0</v>
      </c>
      <c r="AN26" s="329">
        <f>IF(Z23&lt;&gt;Z26,AG23,IF(E27&gt;G27,AG23-2000,AG23))</f>
        <v>9028</v>
      </c>
      <c r="AO26" s="329">
        <f>IF(Z24&lt;&gt;Z26,AG24,IF(E26&gt;G26,AG24-2000,AG24))</f>
        <v>8008</v>
      </c>
      <c r="AP26" s="329">
        <f>IF(Z25&lt;&gt;Z26,AG25,IF(E24&gt;G24,AG25-2000,AG25))</f>
        <v>955</v>
      </c>
      <c r="AQ26" s="337"/>
      <c r="AR26" s="333">
        <f>AQ27</f>
        <v>17988</v>
      </c>
      <c r="AS26" s="330">
        <f>RANK(AR26,AR23:AR26,1)</f>
        <v>2</v>
      </c>
      <c r="AT26" s="281" t="str">
        <f t="shared" si="6"/>
        <v>Russland</v>
      </c>
      <c r="AU26" s="281">
        <f t="shared" si="6"/>
        <v>4</v>
      </c>
      <c r="AV26" s="281">
        <f t="shared" si="6"/>
        <v>4</v>
      </c>
      <c r="AW26" s="281">
        <f t="shared" si="6"/>
        <v>4</v>
      </c>
      <c r="AX26" s="182"/>
      <c r="AY26" s="182"/>
      <c r="AZ26" s="182"/>
      <c r="BA26" s="68">
        <v>4</v>
      </c>
      <c r="BB26" s="69" t="str">
        <f>VLOOKUP(4,AS23:AT26,2,FALSE)</f>
        <v>Wales</v>
      </c>
      <c r="BC26" s="70"/>
      <c r="BD26" s="71">
        <f>VLOOKUP(4,AS23:AW26,3,FALSE)</f>
        <v>1</v>
      </c>
      <c r="BE26" s="71">
        <f>VLOOKUP(4,AS23:AW26,4,FALSE)</f>
        <v>2</v>
      </c>
      <c r="BF26" s="199" t="s">
        <v>12</v>
      </c>
      <c r="BG26" s="71">
        <f>VLOOKUP(4,AS23:AW26,5,FALSE)</f>
        <v>5</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399"/>
      <c r="BW26" s="182"/>
      <c r="BX26" s="182"/>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1</v>
      </c>
      <c r="F27" s="401" t="s">
        <v>12</v>
      </c>
      <c r="G27" s="398">
        <v>2</v>
      </c>
      <c r="H27" s="52" t="str">
        <f>H24</f>
        <v>Russland</v>
      </c>
      <c r="I27" s="53"/>
      <c r="J27" s="182"/>
      <c r="K27" s="182" t="s">
        <v>61</v>
      </c>
      <c r="L27" s="182">
        <f t="shared" si="4"/>
        <v>-1</v>
      </c>
      <c r="M27" s="182">
        <f>IF($E27="",0,IF($E27&gt;$G27,3,IF($E27=G27,1,0)))</f>
        <v>0</v>
      </c>
      <c r="N27" s="182"/>
      <c r="O27" s="182"/>
      <c r="P27" s="182">
        <f>IF($G27="",0,IF($E27&gt;$G27,0,IF($E27=$G27,1,3)))</f>
        <v>3</v>
      </c>
      <c r="Q27" s="182">
        <f>E27</f>
        <v>1</v>
      </c>
      <c r="R27" s="182"/>
      <c r="S27" s="182"/>
      <c r="T27" s="182">
        <f>G27</f>
        <v>2</v>
      </c>
      <c r="U27" s="182">
        <f>G27</f>
        <v>2</v>
      </c>
      <c r="V27" s="182"/>
      <c r="W27" s="182"/>
      <c r="X27" s="182">
        <f>E27</f>
        <v>1</v>
      </c>
      <c r="Y27" s="182"/>
      <c r="Z27" s="182"/>
      <c r="AA27" s="182"/>
      <c r="AB27" s="182"/>
      <c r="AC27" s="182"/>
      <c r="AD27" s="182"/>
      <c r="AE27" s="182"/>
      <c r="AF27" s="182"/>
      <c r="AG27" s="281"/>
      <c r="AH27" s="281"/>
      <c r="AI27" s="281"/>
      <c r="AJ27" s="281"/>
      <c r="AK27" s="281"/>
      <c r="AL27" s="281"/>
      <c r="AM27" s="281"/>
      <c r="AN27" s="334">
        <f>SUM(AN23:AN26)</f>
        <v>27084</v>
      </c>
      <c r="AO27" s="335">
        <f>SUM(AO23:AO26)</f>
        <v>24024</v>
      </c>
      <c r="AP27" s="335">
        <f>SUM(AP23:AP26)</f>
        <v>2865</v>
      </c>
      <c r="AQ27" s="335">
        <f>SUM(AQ23:AQ26)</f>
        <v>17988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182"/>
      <c r="BX27" s="182"/>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1</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1</v>
      </c>
      <c r="T28" s="182"/>
      <c r="U28" s="182"/>
      <c r="V28" s="182">
        <f>G28</f>
        <v>1</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3</v>
      </c>
      <c r="BW28" s="182"/>
      <c r="BX28" s="63"/>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1</v>
      </c>
      <c r="N29" s="182">
        <f t="shared" si="7"/>
        <v>2</v>
      </c>
      <c r="O29" s="182">
        <f t="shared" si="7"/>
        <v>9</v>
      </c>
      <c r="P29" s="182">
        <f t="shared" si="7"/>
        <v>4</v>
      </c>
      <c r="Q29" s="182">
        <f t="shared" si="7"/>
        <v>2</v>
      </c>
      <c r="R29" s="182">
        <f t="shared" si="7"/>
        <v>2</v>
      </c>
      <c r="S29" s="182">
        <f t="shared" si="7"/>
        <v>5</v>
      </c>
      <c r="T29" s="182">
        <f t="shared" si="7"/>
        <v>4</v>
      </c>
      <c r="U29" s="182">
        <f t="shared" si="7"/>
        <v>5</v>
      </c>
      <c r="V29" s="182">
        <f t="shared" si="7"/>
        <v>3</v>
      </c>
      <c r="W29" s="182">
        <f t="shared" si="7"/>
        <v>1</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15</v>
      </c>
      <c r="BQ29" s="182"/>
      <c r="BR29" s="213"/>
      <c r="BS29" s="150" t="str">
        <f>"3"&amp;BD89</f>
        <v>3F</v>
      </c>
      <c r="BT29" s="158" t="str">
        <f>BB89</f>
        <v>Österreich</v>
      </c>
      <c r="BU29" s="163"/>
      <c r="BV29" s="398">
        <v>0</v>
      </c>
      <c r="BW29" s="182"/>
      <c r="BX29" s="63"/>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2</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Italien</v>
      </c>
      <c r="CB31" s="163"/>
      <c r="CC31" s="398">
        <v>1</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Italien</v>
      </c>
      <c r="BU32" s="163"/>
      <c r="BV32" s="398">
        <v>1</v>
      </c>
      <c r="BW32" s="182"/>
      <c r="BX32" s="63"/>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0</v>
      </c>
      <c r="BW33" s="182"/>
      <c r="BX33" s="63"/>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1</v>
      </c>
      <c r="F34" s="401" t="s">
        <v>12</v>
      </c>
      <c r="G34" s="398">
        <v>1</v>
      </c>
      <c r="H34" s="18" t="str">
        <f>Spielplan!$H$34</f>
        <v>Nordirland</v>
      </c>
      <c r="I34" s="33"/>
      <c r="J34" s="182"/>
      <c r="K34" s="182" t="s">
        <v>65</v>
      </c>
      <c r="L34" s="182">
        <f t="shared" ref="L34:L39" si="8">IF(E34-G34&gt;0,1,IF(G34=E34,0,-1))</f>
        <v>0</v>
      </c>
      <c r="M34" s="182">
        <f>IF($E34="",0,IF($E34&gt;$G34,3,IF($E34=G34,1,0)))</f>
        <v>1</v>
      </c>
      <c r="N34" s="182">
        <f>IF($G34="",0,IF($E34&gt;$G34,0,IF($E34=G34,1,3)))</f>
        <v>1</v>
      </c>
      <c r="O34" s="182"/>
      <c r="P34" s="182"/>
      <c r="Q34" s="182">
        <f>E34</f>
        <v>1</v>
      </c>
      <c r="R34" s="182">
        <f>G34</f>
        <v>1</v>
      </c>
      <c r="S34" s="182"/>
      <c r="T34" s="182"/>
      <c r="U34" s="182">
        <f>G34</f>
        <v>1</v>
      </c>
      <c r="V34" s="182">
        <f>E34</f>
        <v>1</v>
      </c>
      <c r="W34" s="182"/>
      <c r="X34" s="182"/>
      <c r="Y34" s="182"/>
      <c r="Z34" s="182">
        <f>M40</f>
        <v>2</v>
      </c>
      <c r="AA34" s="182">
        <f>Q40</f>
        <v>3</v>
      </c>
      <c r="AB34" s="182">
        <f>U40</f>
        <v>5</v>
      </c>
      <c r="AC34" s="182">
        <f>AA34-AB34</f>
        <v>-2</v>
      </c>
      <c r="AD34" s="182">
        <f>IF(Z34&gt;Z35,-1,0)</f>
        <v>-1</v>
      </c>
      <c r="AE34" s="182">
        <f>IF(Z34&gt;Z36,-1,0)</f>
        <v>0</v>
      </c>
      <c r="AF34" s="182">
        <f>IF(Z34&gt;Z37,-1,0)</f>
        <v>0</v>
      </c>
      <c r="AG34" s="329">
        <f>10000-(AJ34*1000+AM34*10+AK34)</f>
        <v>8017</v>
      </c>
      <c r="AH34" s="330">
        <f>RANK(AG34,AG34:AG37,1)</f>
        <v>3</v>
      </c>
      <c r="AI34" s="281" t="str">
        <f>C34</f>
        <v>Polen</v>
      </c>
      <c r="AJ34" s="281">
        <f t="shared" ref="AJ34:AL37" si="9">Z34</f>
        <v>2</v>
      </c>
      <c r="AK34" s="281">
        <f t="shared" si="9"/>
        <v>3</v>
      </c>
      <c r="AL34" s="281">
        <f t="shared" si="9"/>
        <v>5</v>
      </c>
      <c r="AM34" s="281">
        <f>AK34-AL34</f>
        <v>-2</v>
      </c>
      <c r="AN34" s="337"/>
      <c r="AO34" s="329">
        <f>IF(Z35&lt;&gt;Z34,AG35,IF(G34&gt;E34,AG35-2000,AG35))</f>
        <v>9028</v>
      </c>
      <c r="AP34" s="329">
        <f>IF(Z36&lt;&gt;Z34,AG36,IF(G36&gt;E36,AG36-2000,AG36))</f>
        <v>934</v>
      </c>
      <c r="AQ34" s="329">
        <f>IF(Z37&lt;&gt;Z34,AG37,IF(G38&gt;E38,AG37-2000,AG37))</f>
        <v>6006</v>
      </c>
      <c r="AR34" s="332">
        <f>AN38</f>
        <v>24051</v>
      </c>
      <c r="AS34" s="330">
        <f>RANK(AR34,AR34:AR37,1)</f>
        <v>3</v>
      </c>
      <c r="AT34" s="281" t="str">
        <f t="shared" ref="AT34:AW37" si="10">AI34</f>
        <v>Polen</v>
      </c>
      <c r="AU34" s="281">
        <f t="shared" si="10"/>
        <v>2</v>
      </c>
      <c r="AV34" s="281">
        <f t="shared" si="10"/>
        <v>3</v>
      </c>
      <c r="AW34" s="281">
        <f t="shared" si="10"/>
        <v>5</v>
      </c>
      <c r="AX34" s="182"/>
      <c r="AY34" s="182"/>
      <c r="AZ34" s="182"/>
      <c r="BA34" s="17">
        <v>1</v>
      </c>
      <c r="BB34" s="18" t="str">
        <f>VLOOKUP(1,AS34:AT37,2,FALSE)</f>
        <v>Deutschland</v>
      </c>
      <c r="BC34" s="16"/>
      <c r="BD34" s="19">
        <f>VLOOKUP(1,AS34:AW37,3,FALSE)</f>
        <v>9</v>
      </c>
      <c r="BE34" s="20">
        <f>VLOOKUP(1,AS34:AW37,4,FALSE)</f>
        <v>6</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1</v>
      </c>
      <c r="BO34" s="61">
        <f>IF(G34=Spielplan!G34,Punktemodus!$B$7,0)</f>
        <v>0</v>
      </c>
      <c r="BP34" s="81">
        <f>IF(Spielplan!E34="",0,SUM(BJ34:BO34))</f>
        <v>1</v>
      </c>
      <c r="BQ34" s="183"/>
      <c r="BR34" s="213"/>
      <c r="BS34" s="182"/>
      <c r="BT34" s="182"/>
      <c r="BU34" s="182"/>
      <c r="BV34" s="399"/>
      <c r="BW34" s="182"/>
      <c r="BX34" s="182"/>
      <c r="BY34" s="182"/>
      <c r="BZ34" s="182"/>
      <c r="CA34" s="182"/>
      <c r="CB34" s="182"/>
      <c r="CC34" s="399"/>
      <c r="CD34" s="182"/>
      <c r="CE34" s="144">
        <v>59</v>
      </c>
      <c r="CF34" s="158" t="str">
        <f>IF(CE30="",IF(CC30&gt;CC31,CA30,CA31),IF(CE30&gt;CE31,CA30,CA31))</f>
        <v>Deutschland</v>
      </c>
      <c r="CG34" s="163"/>
      <c r="CH34" s="63">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1</v>
      </c>
      <c r="AA35" s="182">
        <f>R40</f>
        <v>2</v>
      </c>
      <c r="AB35" s="182">
        <f>V40</f>
        <v>5</v>
      </c>
      <c r="AC35" s="182">
        <f>AA35-AB35</f>
        <v>-3</v>
      </c>
      <c r="AD35" s="182">
        <f>IF(Z35&gt;Z34,-1,0)</f>
        <v>0</v>
      </c>
      <c r="AE35" s="182">
        <f>IF(Z35&gt;Z36,-1,0)</f>
        <v>0</v>
      </c>
      <c r="AF35" s="182">
        <f>IF(Z35&gt;Z37,-1,0)</f>
        <v>0</v>
      </c>
      <c r="AG35" s="329">
        <f>10000-(AJ35*1000+AM35*10+AK35)</f>
        <v>9028</v>
      </c>
      <c r="AH35" s="330">
        <f>RANK(AG35,AG34:AG37,1)</f>
        <v>4</v>
      </c>
      <c r="AI35" s="281" t="str">
        <f>H34</f>
        <v>Nordirland</v>
      </c>
      <c r="AJ35" s="281">
        <f t="shared" si="9"/>
        <v>1</v>
      </c>
      <c r="AK35" s="281">
        <f t="shared" si="9"/>
        <v>2</v>
      </c>
      <c r="AL35" s="281">
        <f t="shared" si="9"/>
        <v>5</v>
      </c>
      <c r="AM35" s="281">
        <f>AK35-AL35</f>
        <v>-3</v>
      </c>
      <c r="AN35" s="329">
        <f>IF(Z34&lt;&gt;Z35,AG34,IF(E34&gt;G34,AG34-2000,AG34))</f>
        <v>8017</v>
      </c>
      <c r="AO35" s="337"/>
      <c r="AP35" s="329">
        <f>IF(Z35&lt;&gt;Z36,AG36,IF(G39&gt;E39,AG36-2000,AG36))</f>
        <v>934</v>
      </c>
      <c r="AQ35" s="329">
        <f>IF(Z37&lt;&gt;Z35,AG37,IF(G37&gt;E37,AG37-2000,AG37))</f>
        <v>6006</v>
      </c>
      <c r="AR35" s="333">
        <f>AO38</f>
        <v>27084</v>
      </c>
      <c r="AS35" s="330">
        <f>RANK(AR35,AR34:AR37,1)</f>
        <v>4</v>
      </c>
      <c r="AT35" s="281" t="str">
        <f t="shared" si="10"/>
        <v>Nordirland</v>
      </c>
      <c r="AU35" s="281">
        <f t="shared" si="10"/>
        <v>1</v>
      </c>
      <c r="AV35" s="281">
        <f t="shared" si="10"/>
        <v>2</v>
      </c>
      <c r="AW35" s="281">
        <f t="shared" si="10"/>
        <v>5</v>
      </c>
      <c r="AX35" s="182"/>
      <c r="AY35" s="182"/>
      <c r="AZ35" s="182"/>
      <c r="BA35" s="17">
        <v>2</v>
      </c>
      <c r="BB35" s="18" t="str">
        <f>VLOOKUP(2,AS34:AT37,2,FALSE)</f>
        <v>Ukraine</v>
      </c>
      <c r="BC35" s="16"/>
      <c r="BD35" s="19">
        <f>VLOOKUP(2,AS34:AW37,3,FALSE)</f>
        <v>4</v>
      </c>
      <c r="BE35" s="20">
        <f>VLOOKUP(2,AS34:AW37,4,FALSE)</f>
        <v>4</v>
      </c>
      <c r="BF35" s="199" t="s">
        <v>12</v>
      </c>
      <c r="BG35" s="20">
        <f>VLOOKUP(2,AS34:AW37,5,FALSE)</f>
        <v>5</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63">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0</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0</v>
      </c>
      <c r="R36" s="182"/>
      <c r="S36" s="182">
        <f>G36</f>
        <v>2</v>
      </c>
      <c r="T36" s="182"/>
      <c r="U36" s="182">
        <f>G36</f>
        <v>2</v>
      </c>
      <c r="V36" s="182"/>
      <c r="W36" s="182">
        <f>E36</f>
        <v>0</v>
      </c>
      <c r="X36" s="182"/>
      <c r="Y36" s="182"/>
      <c r="Z36" s="182">
        <f>O40</f>
        <v>9</v>
      </c>
      <c r="AA36" s="182">
        <f>S40</f>
        <v>6</v>
      </c>
      <c r="AB36" s="182">
        <f>W40</f>
        <v>0</v>
      </c>
      <c r="AC36" s="182">
        <f>AA36-AB36</f>
        <v>6</v>
      </c>
      <c r="AD36" s="182">
        <f>IF(Z36&gt;Z34,-1,0)</f>
        <v>-1</v>
      </c>
      <c r="AE36" s="182">
        <f>IF(Z36&gt;Z35,-1,0)</f>
        <v>-1</v>
      </c>
      <c r="AF36" s="182">
        <f>IF(Z36&gt;Z37,-1,0)</f>
        <v>-1</v>
      </c>
      <c r="AG36" s="329">
        <f>10000-(AJ36*1000+AM36*10+AK36)</f>
        <v>934</v>
      </c>
      <c r="AH36" s="330">
        <f>RANK(AG36,AG34:AG37,1)</f>
        <v>1</v>
      </c>
      <c r="AI36" s="281" t="str">
        <f>C35</f>
        <v>Deutschland</v>
      </c>
      <c r="AJ36" s="281">
        <f t="shared" si="9"/>
        <v>9</v>
      </c>
      <c r="AK36" s="281">
        <f t="shared" si="9"/>
        <v>6</v>
      </c>
      <c r="AL36" s="281">
        <f t="shared" si="9"/>
        <v>0</v>
      </c>
      <c r="AM36" s="281">
        <f>AK36-AL36</f>
        <v>6</v>
      </c>
      <c r="AN36" s="329">
        <f>IF(Z34&lt;&gt;Z36,AG34,IF(E36&gt;G36,AG34-2000,AG34))</f>
        <v>8017</v>
      </c>
      <c r="AO36" s="329">
        <f>IF(Z35&lt;&gt;Z36,AG35,IF(E39&gt;G39,AG35-2000,AG35))</f>
        <v>9028</v>
      </c>
      <c r="AP36" s="337"/>
      <c r="AQ36" s="329">
        <f>IF(Z37&lt;&gt;Z36,AG37,IF(G35&gt;E35,AG37-2000,AG37))</f>
        <v>6006</v>
      </c>
      <c r="AR36" s="333">
        <f>AP38</f>
        <v>2802</v>
      </c>
      <c r="AS36" s="330">
        <f>RANK(AR36,AR34:AR37,1)</f>
        <v>1</v>
      </c>
      <c r="AT36" s="281" t="str">
        <f t="shared" si="10"/>
        <v>Deutschland</v>
      </c>
      <c r="AU36" s="281">
        <f t="shared" si="10"/>
        <v>9</v>
      </c>
      <c r="AV36" s="281">
        <f t="shared" si="10"/>
        <v>6</v>
      </c>
      <c r="AW36" s="281">
        <f t="shared" si="10"/>
        <v>0</v>
      </c>
      <c r="AX36" s="182"/>
      <c r="AY36" s="182"/>
      <c r="AZ36" s="182"/>
      <c r="BA36" s="162">
        <v>3</v>
      </c>
      <c r="BB36" s="175" t="str">
        <f>VLOOKUP(3,AS34:AT37,2,FALSE)</f>
        <v>Polen</v>
      </c>
      <c r="BC36" s="163"/>
      <c r="BD36" s="145">
        <f>VLOOKUP(3,AS34:AW37,3,FALSE)</f>
        <v>2</v>
      </c>
      <c r="BE36" s="145">
        <f>VLOOKUP(3,AS34:AW37,4,FALSE)</f>
        <v>3</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1</v>
      </c>
      <c r="BO36" s="61">
        <f>IF(G36=Spielplan!G36,Punktemodus!$B$7,0)</f>
        <v>0</v>
      </c>
      <c r="BP36" s="81">
        <f>IF(Spielplan!E36="",0,SUM(BJ36:BO36))</f>
        <v>1</v>
      </c>
      <c r="BQ36" s="183"/>
      <c r="BR36" s="213"/>
      <c r="BS36" s="146" t="s">
        <v>250</v>
      </c>
      <c r="BT36" s="158" t="str">
        <f>BB12</f>
        <v>Frankreich</v>
      </c>
      <c r="BU36" s="163"/>
      <c r="BV36" s="398">
        <v>2</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2</v>
      </c>
      <c r="H37" s="13" t="str">
        <f>H35</f>
        <v>Ukraine</v>
      </c>
      <c r="I37" s="34"/>
      <c r="J37" s="182"/>
      <c r="K37" s="182" t="s">
        <v>67</v>
      </c>
      <c r="L37" s="182">
        <f t="shared" si="8"/>
        <v>-1</v>
      </c>
      <c r="M37" s="182"/>
      <c r="N37" s="182">
        <f>IF($E37="",0,IF($E37&gt;$G37,3,IF($E37=$G37,1,0)))</f>
        <v>0</v>
      </c>
      <c r="O37" s="182"/>
      <c r="P37" s="182">
        <f>IF($G37="",0,IF($E37&gt;$G37,0,IF($E37=$G37,1,3)))</f>
        <v>3</v>
      </c>
      <c r="Q37" s="182"/>
      <c r="R37" s="182">
        <f>E37</f>
        <v>1</v>
      </c>
      <c r="S37" s="182"/>
      <c r="T37" s="182">
        <f>G37</f>
        <v>2</v>
      </c>
      <c r="U37" s="182"/>
      <c r="V37" s="182">
        <f>G37</f>
        <v>2</v>
      </c>
      <c r="W37" s="182"/>
      <c r="X37" s="182">
        <f>E37</f>
        <v>1</v>
      </c>
      <c r="Y37" s="182"/>
      <c r="Z37" s="182">
        <f>P40</f>
        <v>4</v>
      </c>
      <c r="AA37" s="182">
        <f>T40</f>
        <v>4</v>
      </c>
      <c r="AB37" s="182">
        <f>X40</f>
        <v>5</v>
      </c>
      <c r="AC37" s="182">
        <f>AA37-AB37</f>
        <v>-1</v>
      </c>
      <c r="AD37" s="182">
        <f>IF(Z37&gt;Z34,-1,0)</f>
        <v>-1</v>
      </c>
      <c r="AE37" s="182">
        <f>IF(Z37&gt;Z35,-1,0)</f>
        <v>-1</v>
      </c>
      <c r="AF37" s="182">
        <f>IF(Z37&gt;Z36,-1,0)</f>
        <v>0</v>
      </c>
      <c r="AG37" s="329">
        <f>10000-(AJ37*1000+AM37*10+AK37)</f>
        <v>6006</v>
      </c>
      <c r="AH37" s="330">
        <f>RANK(AG37,AG34:AG37,1)</f>
        <v>2</v>
      </c>
      <c r="AI37" s="281" t="str">
        <f>H35</f>
        <v>Ukraine</v>
      </c>
      <c r="AJ37" s="281">
        <f t="shared" si="9"/>
        <v>4</v>
      </c>
      <c r="AK37" s="281">
        <f t="shared" si="9"/>
        <v>4</v>
      </c>
      <c r="AL37" s="281">
        <f t="shared" si="9"/>
        <v>5</v>
      </c>
      <c r="AM37" s="281">
        <f>AK37-AL37</f>
        <v>-1</v>
      </c>
      <c r="AN37" s="329">
        <f>IF(Z34&lt;&gt;Z37,AG34,IF(E38&gt;G38,AG34-2000,AG34))</f>
        <v>8017</v>
      </c>
      <c r="AO37" s="329">
        <f>IF(Z35&lt;&gt;Z37,AG35,IF(E37&gt;G37,AG35-2000,AG35))</f>
        <v>9028</v>
      </c>
      <c r="AP37" s="329">
        <f>IF(Z36&lt;&gt;Z37,AG36,IF(E35&gt;G35,AG36-2000,AG36))</f>
        <v>934</v>
      </c>
      <c r="AQ37" s="337"/>
      <c r="AR37" s="333">
        <f>AQ38</f>
        <v>18018</v>
      </c>
      <c r="AS37" s="330">
        <f>RANK(AR37,AR34:AR37,1)</f>
        <v>2</v>
      </c>
      <c r="AT37" s="281" t="str">
        <f t="shared" si="10"/>
        <v>Ukraine</v>
      </c>
      <c r="AU37" s="281">
        <f t="shared" si="10"/>
        <v>4</v>
      </c>
      <c r="AV37" s="281">
        <f t="shared" si="10"/>
        <v>4</v>
      </c>
      <c r="AW37" s="281">
        <f t="shared" si="10"/>
        <v>5</v>
      </c>
      <c r="AX37" s="182"/>
      <c r="AY37" s="182"/>
      <c r="AZ37" s="182"/>
      <c r="BA37" s="68">
        <v>4</v>
      </c>
      <c r="BB37" s="69" t="str">
        <f>VLOOKUP(4,AS34:AT37,2,FALSE)</f>
        <v>Nordirland</v>
      </c>
      <c r="BC37" s="70"/>
      <c r="BD37" s="71">
        <f>VLOOKUP(4,AS34:AW37,3,FALSE)</f>
        <v>1</v>
      </c>
      <c r="BE37" s="71">
        <f>VLOOKUP(4,AS34:AW37,4,FALSE)</f>
        <v>2</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Tschechien</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2</v>
      </c>
      <c r="H38" s="18" t="str">
        <f>H35</f>
        <v>Ukraine</v>
      </c>
      <c r="I38" s="33"/>
      <c r="J38" s="182"/>
      <c r="K38" s="182" t="s">
        <v>69</v>
      </c>
      <c r="L38" s="182">
        <f t="shared" si="8"/>
        <v>0</v>
      </c>
      <c r="M38" s="182">
        <f>IF($E38="",0,IF($E38&gt;$G38,3,IF($E38=G38,1,0)))</f>
        <v>1</v>
      </c>
      <c r="N38" s="182"/>
      <c r="O38" s="182"/>
      <c r="P38" s="182">
        <f>IF($G38="",0,IF($E38&gt;$G38,0,IF($E38=$G38,1,3)))</f>
        <v>1</v>
      </c>
      <c r="Q38" s="182">
        <f>E38</f>
        <v>2</v>
      </c>
      <c r="R38" s="182"/>
      <c r="S38" s="182"/>
      <c r="T38" s="182">
        <f>G38</f>
        <v>2</v>
      </c>
      <c r="U38" s="182">
        <f>G38</f>
        <v>2</v>
      </c>
      <c r="V38" s="182"/>
      <c r="W38" s="182"/>
      <c r="X38" s="182">
        <f>E38</f>
        <v>2</v>
      </c>
      <c r="Y38" s="182"/>
      <c r="Z38" s="182"/>
      <c r="AA38" s="182"/>
      <c r="AB38" s="182"/>
      <c r="AC38" s="182"/>
      <c r="AD38" s="182"/>
      <c r="AE38" s="182"/>
      <c r="AF38" s="182"/>
      <c r="AG38" s="281"/>
      <c r="AH38" s="281"/>
      <c r="AI38" s="281"/>
      <c r="AJ38" s="281"/>
      <c r="AK38" s="281"/>
      <c r="AL38" s="281"/>
      <c r="AM38" s="281"/>
      <c r="AN38" s="334">
        <f>SUM(AN34:AN37)</f>
        <v>24051</v>
      </c>
      <c r="AO38" s="335">
        <f>SUM(AO34:AO37)</f>
        <v>27084</v>
      </c>
      <c r="AP38" s="335">
        <f>SUM(AP34:AP37)</f>
        <v>2802</v>
      </c>
      <c r="AQ38" s="335">
        <f>SUM(AQ34:AQ37)</f>
        <v>18018</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0</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2</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2</v>
      </c>
      <c r="T39" s="182"/>
      <c r="U39" s="182"/>
      <c r="V39" s="182">
        <f>G39</f>
        <v>2</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182"/>
      <c r="BX39" s="182"/>
      <c r="BY39" s="182"/>
      <c r="BZ39" s="144">
        <v>56</v>
      </c>
      <c r="CA39" s="158" t="str">
        <f>IF(BX40="",IF(BV40&gt;BV41,BT40,BT41),IF(BX40&gt;BX41,BT40,BT41))</f>
        <v>Russland</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2</v>
      </c>
      <c r="N40" s="182">
        <f t="shared" si="11"/>
        <v>1</v>
      </c>
      <c r="O40" s="182">
        <f t="shared" si="11"/>
        <v>9</v>
      </c>
      <c r="P40" s="182">
        <f t="shared" si="11"/>
        <v>4</v>
      </c>
      <c r="Q40" s="182">
        <f t="shared" si="11"/>
        <v>3</v>
      </c>
      <c r="R40" s="182">
        <f t="shared" si="11"/>
        <v>2</v>
      </c>
      <c r="S40" s="182">
        <f t="shared" si="11"/>
        <v>6</v>
      </c>
      <c r="T40" s="182">
        <f t="shared" si="11"/>
        <v>4</v>
      </c>
      <c r="U40" s="182">
        <f t="shared" si="11"/>
        <v>5</v>
      </c>
      <c r="V40" s="182">
        <f t="shared" si="11"/>
        <v>5</v>
      </c>
      <c r="W40" s="182">
        <f t="shared" si="11"/>
        <v>0</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28</v>
      </c>
      <c r="BQ40" s="182"/>
      <c r="BR40" s="213"/>
      <c r="BS40" s="151" t="s">
        <v>252</v>
      </c>
      <c r="BT40" s="158" t="str">
        <f>BB24</f>
        <v>Russland</v>
      </c>
      <c r="BU40" s="163"/>
      <c r="BV40" s="398">
        <v>2</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Ungarn</v>
      </c>
      <c r="BU41" s="163"/>
      <c r="BV41" s="39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0</v>
      </c>
      <c r="AA45" s="182">
        <f>Q51</f>
        <v>2</v>
      </c>
      <c r="AB45" s="182">
        <f>U51</f>
        <v>6</v>
      </c>
      <c r="AC45" s="182">
        <f>AA45-AB45</f>
        <v>-4</v>
      </c>
      <c r="AD45" s="182">
        <f>IF(Z45&gt;Z46,-1,0)</f>
        <v>0</v>
      </c>
      <c r="AE45" s="182">
        <f>IF(Z45&gt;Z47,-1,0)</f>
        <v>0</v>
      </c>
      <c r="AF45" s="182">
        <f>IF(Z45&gt;Z48,-1,0)</f>
        <v>0</v>
      </c>
      <c r="AG45" s="329">
        <f>10000-(AJ45*1000+AM45*10+AK45)</f>
        <v>10038</v>
      </c>
      <c r="AH45" s="330">
        <f>RANK(AG45,AG45:AG48,1)</f>
        <v>4</v>
      </c>
      <c r="AI45" s="281" t="str">
        <f>C45</f>
        <v>Türkei</v>
      </c>
      <c r="AJ45" s="281">
        <f t="shared" ref="AJ45:AL48" si="13">Z45</f>
        <v>0</v>
      </c>
      <c r="AK45" s="281">
        <f t="shared" si="13"/>
        <v>2</v>
      </c>
      <c r="AL45" s="281">
        <f t="shared" si="13"/>
        <v>6</v>
      </c>
      <c r="AM45" s="281">
        <f>AK45-AL45</f>
        <v>-4</v>
      </c>
      <c r="AN45" s="337"/>
      <c r="AO45" s="329">
        <f>IF(Z46&lt;&gt;Z45,AG46,IF(G45&gt;E45,AG46-2000,AG46))</f>
        <v>3985</v>
      </c>
      <c r="AP45" s="329">
        <f>IF(Z47&lt;&gt;Z45,AG47,IF(G47&gt;E47,AG47-2000,AG47))</f>
        <v>944</v>
      </c>
      <c r="AQ45" s="329">
        <f>IF(Z48&lt;&gt;Z45,AG48,IF(G49&gt;E49,AG48-2000,AG48))</f>
        <v>7017</v>
      </c>
      <c r="AR45" s="332">
        <f>AN49</f>
        <v>30114</v>
      </c>
      <c r="AS45" s="330">
        <f>RANK(AR45,AR45:AR48,1)</f>
        <v>4</v>
      </c>
      <c r="AT45" s="281" t="str">
        <f t="shared" ref="AT45:AW48" si="14">AI45</f>
        <v>Türkei</v>
      </c>
      <c r="AU45" s="281">
        <f t="shared" si="14"/>
        <v>0</v>
      </c>
      <c r="AV45" s="281">
        <f t="shared" si="14"/>
        <v>2</v>
      </c>
      <c r="AW45" s="281">
        <f t="shared" si="14"/>
        <v>6</v>
      </c>
      <c r="AX45" s="182"/>
      <c r="AY45" s="182"/>
      <c r="AZ45" s="182"/>
      <c r="BA45" s="42">
        <v>1</v>
      </c>
      <c r="BB45" s="40" t="str">
        <f>VLOOKUP(1,AS45:AT48,2,FALSE)</f>
        <v>Spanien</v>
      </c>
      <c r="BC45" s="41"/>
      <c r="BD45" s="43">
        <f>VLOOKUP(1,AS45:AW48,3,FALSE)</f>
        <v>9</v>
      </c>
      <c r="BE45" s="44">
        <f>VLOOKUP(1,AS45:AW48,4,FALSE)</f>
        <v>6</v>
      </c>
      <c r="BF45" s="199" t="s">
        <v>12</v>
      </c>
      <c r="BG45" s="44">
        <f>VLOOKUP(1,AS45:AW48,5,FALSE)</f>
        <v>1</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6</v>
      </c>
      <c r="AA46" s="182">
        <f>R51</f>
        <v>5</v>
      </c>
      <c r="AB46" s="182">
        <f>V51</f>
        <v>4</v>
      </c>
      <c r="AC46" s="182">
        <f>AA46-AB46</f>
        <v>1</v>
      </c>
      <c r="AD46" s="182">
        <f>IF(Z46&gt;Z45,-1,0)</f>
        <v>-1</v>
      </c>
      <c r="AE46" s="182">
        <f>IF(Z46&gt;Z47,-1,0)</f>
        <v>0</v>
      </c>
      <c r="AF46" s="182">
        <f>IF(Z46&gt;Z48,-1,0)</f>
        <v>-1</v>
      </c>
      <c r="AG46" s="329">
        <f>10000-(AJ46*1000+AM46*10+AK46)</f>
        <v>3985</v>
      </c>
      <c r="AH46" s="330">
        <f>RANK(AG46,AG45:AG48,1)</f>
        <v>2</v>
      </c>
      <c r="AI46" s="281" t="str">
        <f>H45</f>
        <v>Kroatien</v>
      </c>
      <c r="AJ46" s="281">
        <f t="shared" si="13"/>
        <v>6</v>
      </c>
      <c r="AK46" s="281">
        <f t="shared" si="13"/>
        <v>5</v>
      </c>
      <c r="AL46" s="281">
        <f t="shared" si="13"/>
        <v>4</v>
      </c>
      <c r="AM46" s="281">
        <f>AK46-AL46</f>
        <v>1</v>
      </c>
      <c r="AN46" s="329">
        <f>IF(Z45&lt;&gt;Z46,AG45,IF(E45&gt;G45,AG45-2000,AG45))</f>
        <v>10038</v>
      </c>
      <c r="AO46" s="337"/>
      <c r="AP46" s="329">
        <f>IF(Z46&lt;&gt;Z47,AG47,IF(G50&gt;E50,AG47-2000,AG47))</f>
        <v>944</v>
      </c>
      <c r="AQ46" s="329">
        <f>IF(Z48&lt;&gt;Z46,AG48,IF(G48&gt;E48,AG48-2000,AG48))</f>
        <v>7017</v>
      </c>
      <c r="AR46" s="333">
        <f>AO49</f>
        <v>11955</v>
      </c>
      <c r="AS46" s="330">
        <f>RANK(AR46,AR45:AR48,1)</f>
        <v>2</v>
      </c>
      <c r="AT46" s="281" t="str">
        <f t="shared" si="14"/>
        <v>Kroatien</v>
      </c>
      <c r="AU46" s="281">
        <f t="shared" si="14"/>
        <v>6</v>
      </c>
      <c r="AV46" s="281">
        <f t="shared" si="14"/>
        <v>5</v>
      </c>
      <c r="AW46" s="281">
        <f t="shared" si="14"/>
        <v>4</v>
      </c>
      <c r="AX46" s="182"/>
      <c r="AY46" s="182"/>
      <c r="AZ46" s="182"/>
      <c r="BA46" s="42">
        <v>2</v>
      </c>
      <c r="BB46" s="40" t="str">
        <f>VLOOKUP(2,AS45:AT48,2,FALSE)</f>
        <v>Kroatien</v>
      </c>
      <c r="BC46" s="41"/>
      <c r="BD46" s="43">
        <f>VLOOKUP(2,AS45:AW48,3,FALSE)</f>
        <v>6</v>
      </c>
      <c r="BE46" s="44">
        <f>VLOOKUP(2,AS45:AW48,4,FALSE)</f>
        <v>5</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2</v>
      </c>
      <c r="T47" s="182"/>
      <c r="U47" s="182">
        <f>G47</f>
        <v>2</v>
      </c>
      <c r="V47" s="182"/>
      <c r="W47" s="182">
        <f>E47</f>
        <v>0</v>
      </c>
      <c r="X47" s="182"/>
      <c r="Y47" s="182"/>
      <c r="Z47" s="182">
        <f>O51</f>
        <v>9</v>
      </c>
      <c r="AA47" s="182">
        <f>S51</f>
        <v>6</v>
      </c>
      <c r="AB47" s="182">
        <f>W51</f>
        <v>1</v>
      </c>
      <c r="AC47" s="182">
        <f>AA47-AB47</f>
        <v>5</v>
      </c>
      <c r="AD47" s="182">
        <f>IF(Z47&gt;Z45,-1,0)</f>
        <v>-1</v>
      </c>
      <c r="AE47" s="182">
        <f>IF(Z47&gt;Z46,-1,0)</f>
        <v>-1</v>
      </c>
      <c r="AF47" s="182">
        <f>IF(Z47&gt;Z48,-1,0)</f>
        <v>-1</v>
      </c>
      <c r="AG47" s="329">
        <f>10000-(AJ47*1000+AM47*10+AK47)</f>
        <v>944</v>
      </c>
      <c r="AH47" s="330">
        <f>RANK(AG47,AG45:AG48,1)</f>
        <v>1</v>
      </c>
      <c r="AI47" s="281" t="str">
        <f>C46</f>
        <v>Spanien</v>
      </c>
      <c r="AJ47" s="281">
        <f t="shared" si="13"/>
        <v>9</v>
      </c>
      <c r="AK47" s="281">
        <f t="shared" si="13"/>
        <v>6</v>
      </c>
      <c r="AL47" s="281">
        <f t="shared" si="13"/>
        <v>1</v>
      </c>
      <c r="AM47" s="281">
        <f>AK47-AL47</f>
        <v>5</v>
      </c>
      <c r="AN47" s="329">
        <f>IF(Z45&lt;&gt;Z47,AG45,IF(E47&gt;G47,AG45-2000,AG45))</f>
        <v>10038</v>
      </c>
      <c r="AO47" s="329">
        <f>IF(Z46&lt;&gt;Z47,AG46,IF(E50&gt;G50,AG46-2000,AG46))</f>
        <v>3985</v>
      </c>
      <c r="AP47" s="337"/>
      <c r="AQ47" s="329">
        <f>IF(Z48&lt;&gt;Z47,AG48,IF(G46&gt;E46,AG48-2000,AG48))</f>
        <v>7017</v>
      </c>
      <c r="AR47" s="333">
        <f>AP49</f>
        <v>2832</v>
      </c>
      <c r="AS47" s="330">
        <f>RANK(AR47,AR45:AR48,1)</f>
        <v>1</v>
      </c>
      <c r="AT47" s="281" t="str">
        <f t="shared" si="14"/>
        <v>Spanien</v>
      </c>
      <c r="AU47" s="281">
        <f t="shared" si="14"/>
        <v>9</v>
      </c>
      <c r="AV47" s="281">
        <f t="shared" si="14"/>
        <v>6</v>
      </c>
      <c r="AW47" s="281">
        <f t="shared" si="14"/>
        <v>1</v>
      </c>
      <c r="AX47" s="182"/>
      <c r="AY47" s="182"/>
      <c r="AZ47" s="182"/>
      <c r="BA47" s="162">
        <v>3</v>
      </c>
      <c r="BB47" s="175" t="str">
        <f>VLOOKUP(3,AS45:AT48,2,FALSE)</f>
        <v>Tschechien</v>
      </c>
      <c r="BC47" s="163"/>
      <c r="BD47" s="145">
        <f>VLOOKUP(3,AS45:AW48,3,FALSE)</f>
        <v>3</v>
      </c>
      <c r="BE47" s="145">
        <f>VLOOKUP(3,AS45:AW48,4,FALSE)</f>
        <v>3</v>
      </c>
      <c r="BF47" s="199" t="s">
        <v>12</v>
      </c>
      <c r="BG47" s="145">
        <f>VLOOKUP(3,AS45:AW48,5,FALSE)</f>
        <v>5</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1</v>
      </c>
      <c r="BO47" s="61">
        <f>IF(G47=Spielplan!G47,Punktemodus!$B$7,0)</f>
        <v>0</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2</v>
      </c>
      <c r="F48" s="401" t="s">
        <v>12</v>
      </c>
      <c r="G48" s="398">
        <v>1</v>
      </c>
      <c r="H48" s="125" t="str">
        <f>H46</f>
        <v>Tschechien</v>
      </c>
      <c r="I48" s="126"/>
      <c r="J48" s="182"/>
      <c r="K48" s="182" t="s">
        <v>73</v>
      </c>
      <c r="L48" s="182">
        <f t="shared" si="12"/>
        <v>1</v>
      </c>
      <c r="M48" s="182"/>
      <c r="N48" s="182">
        <f>IF($E48="",0,IF($E48&gt;$G48,3,IF($E48=$G48,1,0)))</f>
        <v>3</v>
      </c>
      <c r="O48" s="182"/>
      <c r="P48" s="182">
        <f>IF($G48="",0,IF($E48&gt;$G48,0,IF($E48=$G48,1,3)))</f>
        <v>0</v>
      </c>
      <c r="Q48" s="182"/>
      <c r="R48" s="182">
        <f>E48</f>
        <v>2</v>
      </c>
      <c r="S48" s="182"/>
      <c r="T48" s="182">
        <f>G48</f>
        <v>1</v>
      </c>
      <c r="U48" s="182"/>
      <c r="V48" s="182">
        <f>G48</f>
        <v>1</v>
      </c>
      <c r="W48" s="182"/>
      <c r="X48" s="182">
        <f>E48</f>
        <v>2</v>
      </c>
      <c r="Y48" s="182"/>
      <c r="Z48" s="182">
        <f>P51</f>
        <v>3</v>
      </c>
      <c r="AA48" s="182">
        <f>T51</f>
        <v>3</v>
      </c>
      <c r="AB48" s="182">
        <f>X51</f>
        <v>5</v>
      </c>
      <c r="AC48" s="182">
        <f>AA48-AB48</f>
        <v>-2</v>
      </c>
      <c r="AD48" s="182">
        <f>IF(Z48&gt;Z45,-1,0)</f>
        <v>-1</v>
      </c>
      <c r="AE48" s="182">
        <f>IF(Z48&gt;Z46,-1,0)</f>
        <v>0</v>
      </c>
      <c r="AF48" s="182">
        <f>IF(Z48&gt;Z47,-1,0)</f>
        <v>0</v>
      </c>
      <c r="AG48" s="329">
        <f>10000-(AJ48*1000+AM48*10+AK48)</f>
        <v>7017</v>
      </c>
      <c r="AH48" s="330">
        <f>RANK(AG48,AG45:AG48,1)</f>
        <v>3</v>
      </c>
      <c r="AI48" s="281" t="str">
        <f>H46</f>
        <v>Tschechien</v>
      </c>
      <c r="AJ48" s="281">
        <f t="shared" si="13"/>
        <v>3</v>
      </c>
      <c r="AK48" s="281">
        <f t="shared" si="13"/>
        <v>3</v>
      </c>
      <c r="AL48" s="281">
        <f t="shared" si="13"/>
        <v>5</v>
      </c>
      <c r="AM48" s="281">
        <f>AK48-AL48</f>
        <v>-2</v>
      </c>
      <c r="AN48" s="329">
        <f>IF(Z45&lt;&gt;Z48,AG45,IF(E49&gt;G49,AG45-2000,AG45))</f>
        <v>10038</v>
      </c>
      <c r="AO48" s="329">
        <f>IF(Z46&lt;&gt;Z48,AG46,IF(E48&gt;G48,AG46-2000,AG46))</f>
        <v>3985</v>
      </c>
      <c r="AP48" s="329">
        <f>IF(Z47&lt;&gt;Z48,AG47,IF(E46&gt;G46,AG47-2000,AG47))</f>
        <v>944</v>
      </c>
      <c r="AQ48" s="337"/>
      <c r="AR48" s="333">
        <f>AQ49</f>
        <v>21051</v>
      </c>
      <c r="AS48" s="330">
        <f>RANK(AR48,AR45:AR48,1)</f>
        <v>3</v>
      </c>
      <c r="AT48" s="281" t="str">
        <f t="shared" si="14"/>
        <v>Tschechien</v>
      </c>
      <c r="AU48" s="281">
        <f t="shared" si="14"/>
        <v>3</v>
      </c>
      <c r="AV48" s="281">
        <f t="shared" si="14"/>
        <v>3</v>
      </c>
      <c r="AW48" s="281">
        <f t="shared" si="14"/>
        <v>5</v>
      </c>
      <c r="AX48" s="182"/>
      <c r="AY48" s="182"/>
      <c r="AZ48" s="182"/>
      <c r="BA48" s="68">
        <v>4</v>
      </c>
      <c r="BB48" s="69" t="str">
        <f>VLOOKUP(4,AS45:AT48,2,FALSE)</f>
        <v>Türkei</v>
      </c>
      <c r="BC48" s="70"/>
      <c r="BD48" s="71">
        <f>VLOOKUP(4,AS45:AW48,3,FALSE)</f>
        <v>0</v>
      </c>
      <c r="BE48" s="71">
        <f>VLOOKUP(4,AS45:AW48,4,FALSE)</f>
        <v>2</v>
      </c>
      <c r="BF48" s="199" t="s">
        <v>12</v>
      </c>
      <c r="BG48" s="71">
        <f>VLOOKUP(4,AS45:AW48,5,FALSE)</f>
        <v>6</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1</v>
      </c>
      <c r="F49" s="401" t="s">
        <v>12</v>
      </c>
      <c r="G49" s="398">
        <v>2</v>
      </c>
      <c r="H49" s="40" t="str">
        <f>H46</f>
        <v>Tschechien</v>
      </c>
      <c r="I49" s="41"/>
      <c r="J49" s="182"/>
      <c r="K49" s="182" t="s">
        <v>74</v>
      </c>
      <c r="L49" s="182">
        <f t="shared" si="12"/>
        <v>-1</v>
      </c>
      <c r="M49" s="182">
        <f>IF($E49="",0,IF($E49&gt;$G49,3,IF($E49=G49,1,0)))</f>
        <v>0</v>
      </c>
      <c r="N49" s="182"/>
      <c r="O49" s="182"/>
      <c r="P49" s="182">
        <f>IF($G49="",0,IF($E49&gt;$G49,0,IF($E49=$G49,1,3)))</f>
        <v>3</v>
      </c>
      <c r="Q49" s="182">
        <f>E49</f>
        <v>1</v>
      </c>
      <c r="R49" s="182"/>
      <c r="S49" s="182"/>
      <c r="T49" s="182">
        <f>G49</f>
        <v>2</v>
      </c>
      <c r="U49" s="182">
        <f>G49</f>
        <v>2</v>
      </c>
      <c r="V49" s="182"/>
      <c r="W49" s="182"/>
      <c r="X49" s="182">
        <f>E49</f>
        <v>1</v>
      </c>
      <c r="Y49" s="182"/>
      <c r="Z49" s="182"/>
      <c r="AA49" s="182"/>
      <c r="AB49" s="182"/>
      <c r="AC49" s="182"/>
      <c r="AD49" s="182"/>
      <c r="AE49" s="182"/>
      <c r="AF49" s="182"/>
      <c r="AG49" s="281"/>
      <c r="AH49" s="281"/>
      <c r="AI49" s="281"/>
      <c r="AJ49" s="281"/>
      <c r="AK49" s="281"/>
      <c r="AL49" s="281"/>
      <c r="AM49" s="281"/>
      <c r="AN49" s="334">
        <f>SUM(AN45:AN48)</f>
        <v>30114</v>
      </c>
      <c r="AO49" s="335">
        <f>SUM(AO45:AO48)</f>
        <v>11955</v>
      </c>
      <c r="AP49" s="335">
        <f>SUM(AP45:AP48)</f>
        <v>2832</v>
      </c>
      <c r="AQ49" s="335">
        <f>SUM(AQ45:AQ48)</f>
        <v>21051</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0</v>
      </c>
      <c r="N51" s="182">
        <f t="shared" si="15"/>
        <v>6</v>
      </c>
      <c r="O51" s="182">
        <f t="shared" si="15"/>
        <v>9</v>
      </c>
      <c r="P51" s="182">
        <f t="shared" si="15"/>
        <v>3</v>
      </c>
      <c r="Q51" s="182">
        <f t="shared" si="15"/>
        <v>2</v>
      </c>
      <c r="R51" s="182">
        <f t="shared" si="15"/>
        <v>5</v>
      </c>
      <c r="S51" s="182">
        <f t="shared" si="15"/>
        <v>6</v>
      </c>
      <c r="T51" s="182">
        <f t="shared" si="15"/>
        <v>3</v>
      </c>
      <c r="U51" s="182">
        <f t="shared" si="15"/>
        <v>6</v>
      </c>
      <c r="V51" s="182">
        <f t="shared" si="15"/>
        <v>4</v>
      </c>
      <c r="W51" s="182">
        <f t="shared" si="15"/>
        <v>1</v>
      </c>
      <c r="X51" s="182">
        <f t="shared" si="15"/>
        <v>5</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33</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0</v>
      </c>
      <c r="AA56" s="182">
        <f>Q62</f>
        <v>2</v>
      </c>
      <c r="AB56" s="182">
        <f>U62</f>
        <v>6</v>
      </c>
      <c r="AC56" s="182">
        <f>AA56-AB56</f>
        <v>-4</v>
      </c>
      <c r="AD56" s="182">
        <f>IF(Z56&gt;Z57,-1,0)</f>
        <v>0</v>
      </c>
      <c r="AE56" s="182">
        <f>IF(Z56&gt;Z58,-1,0)</f>
        <v>0</v>
      </c>
      <c r="AF56" s="182">
        <f>IF(Z56&gt;Z59,-1,0)</f>
        <v>0</v>
      </c>
      <c r="AG56" s="329">
        <f>10000-(AJ56*1000+AM56*10+AK56)</f>
        <v>10038</v>
      </c>
      <c r="AH56" s="330">
        <f>RANK(AG56,AG56:AG59,1)</f>
        <v>4</v>
      </c>
      <c r="AI56" s="281" t="str">
        <f>C56</f>
        <v>Irland</v>
      </c>
      <c r="AJ56" s="281">
        <f t="shared" ref="AJ56:AL59" si="17">Z56</f>
        <v>0</v>
      </c>
      <c r="AK56" s="281">
        <f t="shared" si="17"/>
        <v>2</v>
      </c>
      <c r="AL56" s="281">
        <f t="shared" si="17"/>
        <v>6</v>
      </c>
      <c r="AM56" s="281">
        <f>AK56-AL56</f>
        <v>-4</v>
      </c>
      <c r="AN56" s="337"/>
      <c r="AO56" s="329">
        <f>IF(Z57&lt;&gt;Z56,AG57,IF(G56&gt;E56,AG57-2000,AG57))</f>
        <v>5996</v>
      </c>
      <c r="AP56" s="329">
        <f>IF(Z58&lt;&gt;Z56,AG58,IF(G58&gt;E58,AG58-2000,AG58))</f>
        <v>6007</v>
      </c>
      <c r="AQ56" s="329">
        <f>IF(Z59&lt;&gt;Z56,AG59,IF(G60&gt;E60,AG59-2000,AG59))</f>
        <v>944</v>
      </c>
      <c r="AR56" s="332">
        <f>AN60</f>
        <v>30114</v>
      </c>
      <c r="AS56" s="330">
        <f>RANK(AR56,AR56:AR59,1)</f>
        <v>4</v>
      </c>
      <c r="AT56" s="281" t="str">
        <f t="shared" ref="AT56:AW59" si="18">AI56</f>
        <v>Irland</v>
      </c>
      <c r="AU56" s="281">
        <f t="shared" si="18"/>
        <v>0</v>
      </c>
      <c r="AV56" s="281">
        <f t="shared" si="18"/>
        <v>2</v>
      </c>
      <c r="AW56" s="281">
        <f t="shared" si="18"/>
        <v>6</v>
      </c>
      <c r="AX56" s="182"/>
      <c r="AY56" s="182"/>
      <c r="AZ56" s="182"/>
      <c r="BA56" s="112">
        <v>1</v>
      </c>
      <c r="BB56" s="108" t="str">
        <f>VLOOKUP(1,AS56:AT59,2,FALSE)</f>
        <v>Italien</v>
      </c>
      <c r="BC56" s="113"/>
      <c r="BD56" s="114">
        <f>VLOOKUP(1,AS56:AW59,3,FALSE)</f>
        <v>9</v>
      </c>
      <c r="BE56" s="115">
        <f>VLOOKUP(1,AS56:AW59,4,FALSE)</f>
        <v>6</v>
      </c>
      <c r="BF56" s="199" t="s">
        <v>12</v>
      </c>
      <c r="BG56" s="115">
        <f>VLOOKUP(1,AS56:AW59,5,FALSE)</f>
        <v>1</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0</v>
      </c>
      <c r="F57" s="401" t="s">
        <v>12</v>
      </c>
      <c r="G57" s="398">
        <v>2</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0</v>
      </c>
      <c r="T57" s="182">
        <f>G57</f>
        <v>2</v>
      </c>
      <c r="U57" s="182"/>
      <c r="V57" s="182"/>
      <c r="W57" s="182">
        <f>G57</f>
        <v>2</v>
      </c>
      <c r="X57" s="182">
        <f>E57</f>
        <v>0</v>
      </c>
      <c r="Y57" s="182"/>
      <c r="Z57" s="182">
        <f>N62</f>
        <v>4</v>
      </c>
      <c r="AA57" s="182">
        <f>R62</f>
        <v>4</v>
      </c>
      <c r="AB57" s="182">
        <f>V62</f>
        <v>4</v>
      </c>
      <c r="AC57" s="182">
        <f>AA57-AB57</f>
        <v>0</v>
      </c>
      <c r="AD57" s="182">
        <f>IF(Z57&gt;Z56,-1,0)</f>
        <v>-1</v>
      </c>
      <c r="AE57" s="182">
        <f>IF(Z57&gt;Z58,-1,0)</f>
        <v>0</v>
      </c>
      <c r="AF57" s="182">
        <f>IF(Z57&gt;Z59,-1,0)</f>
        <v>0</v>
      </c>
      <c r="AG57" s="329">
        <f>10000-(AJ57*1000+AM57*10+AK57)</f>
        <v>5996</v>
      </c>
      <c r="AH57" s="330">
        <f>RANK(AG57,AG56:AG59,1)</f>
        <v>2</v>
      </c>
      <c r="AI57" s="281" t="str">
        <f>H56</f>
        <v>Schweden</v>
      </c>
      <c r="AJ57" s="281">
        <f t="shared" si="17"/>
        <v>4</v>
      </c>
      <c r="AK57" s="281">
        <f t="shared" si="17"/>
        <v>4</v>
      </c>
      <c r="AL57" s="281">
        <f t="shared" si="17"/>
        <v>4</v>
      </c>
      <c r="AM57" s="281">
        <f>AK57-AL57</f>
        <v>0</v>
      </c>
      <c r="AN57" s="329">
        <f>IF(Z56&lt;&gt;Z57,AG56,IF(E56&gt;G56,AG56-2000,AG56))</f>
        <v>10038</v>
      </c>
      <c r="AO57" s="337"/>
      <c r="AP57" s="329">
        <f>IF(Z57&lt;&gt;Z58,AG58,IF(G61&gt;E61,AG58-2000,AG58))</f>
        <v>6007</v>
      </c>
      <c r="AQ57" s="329">
        <f>IF(Z59&lt;&gt;Z57,AG59,IF(G59&gt;E59,AG59-2000,AG59))</f>
        <v>944</v>
      </c>
      <c r="AR57" s="333">
        <f>AO60</f>
        <v>17988</v>
      </c>
      <c r="AS57" s="330">
        <f>RANK(AR57,AR56:AR59,1)</f>
        <v>2</v>
      </c>
      <c r="AT57" s="281" t="str">
        <f t="shared" si="18"/>
        <v>Schweden</v>
      </c>
      <c r="AU57" s="281">
        <f t="shared" si="18"/>
        <v>4</v>
      </c>
      <c r="AV57" s="281">
        <f t="shared" si="18"/>
        <v>4</v>
      </c>
      <c r="AW57" s="281">
        <f t="shared" si="18"/>
        <v>4</v>
      </c>
      <c r="AX57" s="182"/>
      <c r="AY57" s="182"/>
      <c r="AZ57" s="182"/>
      <c r="BA57" s="112">
        <v>2</v>
      </c>
      <c r="BB57" s="108" t="str">
        <f>VLOOKUP(2,AS56:AT59,2,FALSE)</f>
        <v>Schweden</v>
      </c>
      <c r="BC57" s="113"/>
      <c r="BD57" s="114">
        <f>VLOOKUP(2,AS56:AW59,3,FALSE)</f>
        <v>4</v>
      </c>
      <c r="BE57" s="115">
        <f>VLOOKUP(2,AS56:AW59,4,FALSE)</f>
        <v>4</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3</v>
      </c>
      <c r="BN57" s="61">
        <f>IF(E57=Spielplan!E57,Punktemodus!$B$7,0)</f>
        <v>1</v>
      </c>
      <c r="BO57" s="61">
        <f>IF(G57=Spielplan!G57,Punktemodus!$B$7,0)</f>
        <v>1</v>
      </c>
      <c r="BP57" s="81">
        <f>IF(Spielplan!E57="",0,SUM(BJ57:BO57))</f>
        <v>15</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2</v>
      </c>
      <c r="T58" s="182"/>
      <c r="U58" s="182">
        <f>G58</f>
        <v>2</v>
      </c>
      <c r="V58" s="182"/>
      <c r="W58" s="182">
        <f>E58</f>
        <v>1</v>
      </c>
      <c r="X58" s="182"/>
      <c r="Y58" s="182"/>
      <c r="Z58" s="182">
        <f>O62</f>
        <v>4</v>
      </c>
      <c r="AA58" s="182">
        <f>S62</f>
        <v>3</v>
      </c>
      <c r="AB58" s="182">
        <f>W62</f>
        <v>4</v>
      </c>
      <c r="AC58" s="182">
        <f>AA58-AB58</f>
        <v>-1</v>
      </c>
      <c r="AD58" s="182">
        <f>IF(Z58&gt;Z56,-1,0)</f>
        <v>-1</v>
      </c>
      <c r="AE58" s="182">
        <f>IF(Z58&gt;Z57,-1,0)</f>
        <v>0</v>
      </c>
      <c r="AF58" s="182">
        <f>IF(Z58&gt;Z59,-1,0)</f>
        <v>0</v>
      </c>
      <c r="AG58" s="329">
        <f>10000-(AJ58*1000+AM58*10+AK58)</f>
        <v>6007</v>
      </c>
      <c r="AH58" s="330">
        <f>RANK(AG58,AG56:AG59,1)</f>
        <v>3</v>
      </c>
      <c r="AI58" s="281" t="str">
        <f>C57</f>
        <v>Belgien</v>
      </c>
      <c r="AJ58" s="281">
        <f t="shared" si="17"/>
        <v>4</v>
      </c>
      <c r="AK58" s="281">
        <f t="shared" si="17"/>
        <v>3</v>
      </c>
      <c r="AL58" s="281">
        <f t="shared" si="17"/>
        <v>4</v>
      </c>
      <c r="AM58" s="281">
        <f>AK58-AL58</f>
        <v>-1</v>
      </c>
      <c r="AN58" s="329">
        <f>IF(Z56&lt;&gt;Z58,AG56,IF(E58&gt;G58,AG56-2000,AG56))</f>
        <v>10038</v>
      </c>
      <c r="AO58" s="329">
        <f>IF(Z57&lt;&gt;Z58,AG57,IF(E61&gt;G61,AG57-2000,AG57))</f>
        <v>5996</v>
      </c>
      <c r="AP58" s="337"/>
      <c r="AQ58" s="329">
        <f>IF(Z59&lt;&gt;Z58,AG59,IF(G57&gt;E57,AG59-2000,AG59))</f>
        <v>944</v>
      </c>
      <c r="AR58" s="333">
        <f>AP60</f>
        <v>18021</v>
      </c>
      <c r="AS58" s="330">
        <f>RANK(AR58,AR56:AR59,1)</f>
        <v>3</v>
      </c>
      <c r="AT58" s="281" t="str">
        <f t="shared" si="18"/>
        <v>Belgien</v>
      </c>
      <c r="AU58" s="281">
        <f t="shared" si="18"/>
        <v>4</v>
      </c>
      <c r="AV58" s="281">
        <f t="shared" si="18"/>
        <v>3</v>
      </c>
      <c r="AW58" s="281">
        <f t="shared" si="18"/>
        <v>4</v>
      </c>
      <c r="AX58" s="182"/>
      <c r="AY58" s="182"/>
      <c r="AZ58" s="182"/>
      <c r="BA58" s="162">
        <v>3</v>
      </c>
      <c r="BB58" s="175" t="str">
        <f>VLOOKUP(3,AS56:AT59,2,FALSE)</f>
        <v>Belgien</v>
      </c>
      <c r="BC58" s="163"/>
      <c r="BD58" s="145">
        <f>VLOOKUP(3,AS56:AW59,3,FALSE)</f>
        <v>4</v>
      </c>
      <c r="BE58" s="145">
        <f>VLOOKUP(3,AS56:AW59,4,FALSE)</f>
        <v>3</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0</v>
      </c>
      <c r="BP58" s="81">
        <f>IF(Spielplan!E58="",0,SUM(BJ58:BO58))</f>
        <v>10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9</v>
      </c>
      <c r="AA59" s="182">
        <f>T62</f>
        <v>6</v>
      </c>
      <c r="AB59" s="182">
        <f>X62</f>
        <v>1</v>
      </c>
      <c r="AC59" s="182">
        <f>AA59-AB59</f>
        <v>5</v>
      </c>
      <c r="AD59" s="182">
        <f>IF(Z59&gt;Z56,-1,0)</f>
        <v>-1</v>
      </c>
      <c r="AE59" s="182">
        <f>IF(Z59&gt;Z57,-1,0)</f>
        <v>-1</v>
      </c>
      <c r="AF59" s="182">
        <f>IF(Z59&gt;Z58,-1,0)</f>
        <v>-1</v>
      </c>
      <c r="AG59" s="329">
        <f>10000-(AJ59*1000+AM59*10+AK59)</f>
        <v>944</v>
      </c>
      <c r="AH59" s="330">
        <f>RANK(AG59,AG56:AG59,1)</f>
        <v>1</v>
      </c>
      <c r="AI59" s="281" t="str">
        <f>H57</f>
        <v>Italien</v>
      </c>
      <c r="AJ59" s="281">
        <f t="shared" si="17"/>
        <v>9</v>
      </c>
      <c r="AK59" s="281">
        <f t="shared" si="17"/>
        <v>6</v>
      </c>
      <c r="AL59" s="281">
        <f t="shared" si="17"/>
        <v>1</v>
      </c>
      <c r="AM59" s="281">
        <f>AK59-AL59</f>
        <v>5</v>
      </c>
      <c r="AN59" s="329">
        <f>IF(Z56&lt;&gt;Z59,AG56,IF(E60&gt;G60,AG56-2000,AG56))</f>
        <v>10038</v>
      </c>
      <c r="AO59" s="329">
        <f>IF(Z57&lt;&gt;Z59,AG57,IF(E59&gt;G59,AG57-2000,AG57))</f>
        <v>5996</v>
      </c>
      <c r="AP59" s="329">
        <f>IF(Z58&lt;&gt;Z59,AG58,IF(E57&gt;G57,AG58-2000,AG58))</f>
        <v>6007</v>
      </c>
      <c r="AQ59" s="337"/>
      <c r="AR59" s="333">
        <f>AQ60</f>
        <v>2832</v>
      </c>
      <c r="AS59" s="330">
        <f>RANK(AR59,AR56:AR59,1)</f>
        <v>1</v>
      </c>
      <c r="AT59" s="281" t="str">
        <f t="shared" si="18"/>
        <v>Italien</v>
      </c>
      <c r="AU59" s="281">
        <f t="shared" si="18"/>
        <v>9</v>
      </c>
      <c r="AV59" s="281">
        <f t="shared" si="18"/>
        <v>6</v>
      </c>
      <c r="AW59" s="281">
        <f t="shared" si="18"/>
        <v>1</v>
      </c>
      <c r="AX59" s="182"/>
      <c r="AY59" s="182"/>
      <c r="AZ59" s="182"/>
      <c r="BA59" s="68">
        <v>4</v>
      </c>
      <c r="BB59" s="69" t="str">
        <f>VLOOKUP(4,AS56:AT59,2,FALSE)</f>
        <v>Irland</v>
      </c>
      <c r="BC59" s="70"/>
      <c r="BD59" s="71">
        <f>VLOOKUP(4,AS56:AW59,3,FALSE)</f>
        <v>0</v>
      </c>
      <c r="BE59" s="71">
        <f>VLOOKUP(4,AS56:AW59,4,FALSE)</f>
        <v>2</v>
      </c>
      <c r="BF59" s="199" t="s">
        <v>12</v>
      </c>
      <c r="BG59" s="71">
        <f>VLOOKUP(4,AS56:AW59,5,FALSE)</f>
        <v>6</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0</v>
      </c>
      <c r="F60" s="401" t="s">
        <v>12</v>
      </c>
      <c r="G60" s="398">
        <v>2</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2</v>
      </c>
      <c r="U60" s="182">
        <f>G60</f>
        <v>2</v>
      </c>
      <c r="V60" s="182"/>
      <c r="W60" s="182"/>
      <c r="X60" s="182">
        <f>E60</f>
        <v>0</v>
      </c>
      <c r="Y60" s="182"/>
      <c r="Z60" s="182"/>
      <c r="AA60" s="182"/>
      <c r="AB60" s="182"/>
      <c r="AC60" s="182"/>
      <c r="AD60" s="182"/>
      <c r="AE60" s="182"/>
      <c r="AF60" s="182"/>
      <c r="AG60" s="281"/>
      <c r="AH60" s="281"/>
      <c r="AI60" s="281"/>
      <c r="AJ60" s="281"/>
      <c r="AK60" s="281"/>
      <c r="AL60" s="281"/>
      <c r="AM60" s="281"/>
      <c r="AN60" s="334">
        <f>SUM(AN56:AN59)</f>
        <v>30114</v>
      </c>
      <c r="AO60" s="335">
        <f>SUM(AO56:AO59)</f>
        <v>17988</v>
      </c>
      <c r="AP60" s="335">
        <f>SUM(AP56:AP59)</f>
        <v>18021</v>
      </c>
      <c r="AQ60" s="335">
        <f>SUM(AQ56:AQ59)</f>
        <v>2832</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1</v>
      </c>
      <c r="H61" s="110" t="str">
        <f>C57</f>
        <v>Belgien</v>
      </c>
      <c r="I61" s="111"/>
      <c r="J61" s="182"/>
      <c r="K61" s="182" t="s">
        <v>81</v>
      </c>
      <c r="L61" s="182">
        <f t="shared" si="16"/>
        <v>0</v>
      </c>
      <c r="M61" s="182"/>
      <c r="N61" s="182">
        <f>IF($E61="",0,IF($E61&gt;$G61,3,IF($E61=$G61,1,0)))</f>
        <v>1</v>
      </c>
      <c r="O61" s="182">
        <f>IF($G61="",0,IF($E61&gt;$G61,0,IF($E61=$G61,1,3)))</f>
        <v>1</v>
      </c>
      <c r="P61" s="182"/>
      <c r="Q61" s="182"/>
      <c r="R61" s="182">
        <f>E61</f>
        <v>1</v>
      </c>
      <c r="S61" s="182">
        <f>G61</f>
        <v>1</v>
      </c>
      <c r="T61" s="182"/>
      <c r="U61" s="182"/>
      <c r="V61" s="182">
        <f>G61</f>
        <v>1</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1</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0</v>
      </c>
      <c r="N62" s="182">
        <f t="shared" si="19"/>
        <v>4</v>
      </c>
      <c r="O62" s="182">
        <f t="shared" si="19"/>
        <v>4</v>
      </c>
      <c r="P62" s="182">
        <f t="shared" si="19"/>
        <v>9</v>
      </c>
      <c r="Q62" s="182">
        <f t="shared" si="19"/>
        <v>2</v>
      </c>
      <c r="R62" s="182">
        <f t="shared" si="19"/>
        <v>4</v>
      </c>
      <c r="S62" s="182">
        <f t="shared" si="19"/>
        <v>3</v>
      </c>
      <c r="T62" s="182">
        <f t="shared" si="19"/>
        <v>6</v>
      </c>
      <c r="U62" s="182">
        <f t="shared" si="19"/>
        <v>6</v>
      </c>
      <c r="V62" s="182">
        <f t="shared" si="19"/>
        <v>4</v>
      </c>
      <c r="W62" s="182">
        <f t="shared" si="19"/>
        <v>4</v>
      </c>
      <c r="X62" s="182">
        <f t="shared" si="19"/>
        <v>1</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37</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1</v>
      </c>
      <c r="H67" s="117" t="str">
        <f>Spielplan!$H$67</f>
        <v>Ungarn</v>
      </c>
      <c r="I67" s="118"/>
      <c r="J67" s="182"/>
      <c r="K67" s="182" t="s">
        <v>82</v>
      </c>
      <c r="L67" s="182">
        <f t="shared" ref="L67:L72" si="20">IF(E67-G67&gt;0,1,IF(G67=E67,0,-1))</f>
        <v>0</v>
      </c>
      <c r="M67" s="182">
        <f>IF($E67="",0,IF($E67&gt;$G67,3,IF($E67=G67,1,0)))</f>
        <v>1</v>
      </c>
      <c r="N67" s="182">
        <f>IF($G67="",0,IF($E67&gt;$G67,0,IF($E67=G67,1,3)))</f>
        <v>1</v>
      </c>
      <c r="O67" s="182"/>
      <c r="P67" s="182"/>
      <c r="Q67" s="182">
        <f>E67</f>
        <v>1</v>
      </c>
      <c r="R67" s="182">
        <f>G67</f>
        <v>1</v>
      </c>
      <c r="S67" s="182"/>
      <c r="T67" s="182"/>
      <c r="U67" s="182">
        <f>G67</f>
        <v>1</v>
      </c>
      <c r="V67" s="182">
        <f>E67</f>
        <v>1</v>
      </c>
      <c r="W67" s="182"/>
      <c r="X67" s="182"/>
      <c r="Y67" s="182"/>
      <c r="Z67" s="182">
        <f>M73</f>
        <v>4</v>
      </c>
      <c r="AA67" s="182">
        <f>Q73</f>
        <v>2</v>
      </c>
      <c r="AB67" s="182">
        <f>U73</f>
        <v>3</v>
      </c>
      <c r="AC67" s="182">
        <f>AA67-AB67</f>
        <v>-1</v>
      </c>
      <c r="AD67" s="182">
        <f>IF(Z67&gt;Z68,-1,0)</f>
        <v>0</v>
      </c>
      <c r="AE67" s="182">
        <f>IF(Z67&gt;Z69,-1,0)</f>
        <v>0</v>
      </c>
      <c r="AF67" s="182">
        <f>IF(Z67&gt;Z70,-1,0)</f>
        <v>-1</v>
      </c>
      <c r="AG67" s="329">
        <f>10000-(AJ67*1000+AM67*10+AK67)</f>
        <v>6008</v>
      </c>
      <c r="AH67" s="330">
        <f>RANK(AG67,AG67:AG70,1)</f>
        <v>3</v>
      </c>
      <c r="AI67" s="281" t="str">
        <f>C67</f>
        <v>Österreich</v>
      </c>
      <c r="AJ67" s="281">
        <f t="shared" ref="AJ67:AL70" si="21">Z67</f>
        <v>4</v>
      </c>
      <c r="AK67" s="281">
        <f t="shared" si="21"/>
        <v>2</v>
      </c>
      <c r="AL67" s="281">
        <f t="shared" si="21"/>
        <v>3</v>
      </c>
      <c r="AM67" s="281">
        <f>AK67-AL67</f>
        <v>-1</v>
      </c>
      <c r="AN67" s="337"/>
      <c r="AO67" s="329">
        <f>IF(Z68&lt;&gt;Z67,AG68,IF(G67&gt;E67,AG68-2000,AG68))</f>
        <v>5997</v>
      </c>
      <c r="AP67" s="329">
        <f>IF(Z69&lt;&gt;Z67,AG69,IF(G69&gt;E69,AG69-2000,AG69))</f>
        <v>923</v>
      </c>
      <c r="AQ67" s="329">
        <f>IF(Z70&lt;&gt;Z67,AG70,IF(G71&gt;E71,AG70-2000,AG70))</f>
        <v>10060</v>
      </c>
      <c r="AR67" s="332">
        <f>AN71</f>
        <v>18024</v>
      </c>
      <c r="AS67" s="330">
        <f>RANK(AR67,AR67:AR70,1)</f>
        <v>3</v>
      </c>
      <c r="AT67" s="281" t="str">
        <f t="shared" ref="AT67:AW70" si="22">AI67</f>
        <v>Österreich</v>
      </c>
      <c r="AU67" s="281">
        <f t="shared" si="22"/>
        <v>4</v>
      </c>
      <c r="AV67" s="281">
        <f t="shared" si="22"/>
        <v>2</v>
      </c>
      <c r="AW67" s="281">
        <f t="shared" si="22"/>
        <v>3</v>
      </c>
      <c r="AX67" s="182"/>
      <c r="AY67" s="182"/>
      <c r="AZ67" s="182"/>
      <c r="BA67" s="119">
        <v>1</v>
      </c>
      <c r="BB67" s="117" t="str">
        <f>VLOOKUP(1,AS67:AT70,2,FALSE)</f>
        <v>Portugal</v>
      </c>
      <c r="BC67" s="118"/>
      <c r="BD67" s="120">
        <f>VLOOKUP(1,AS67:AW70,3,FALSE)</f>
        <v>9</v>
      </c>
      <c r="BE67" s="121">
        <f>VLOOKUP(1,AS67:AW70,4,FALSE)</f>
        <v>7</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0</v>
      </c>
      <c r="U68" s="182"/>
      <c r="V68" s="182"/>
      <c r="W68" s="182">
        <f>G68</f>
        <v>0</v>
      </c>
      <c r="X68" s="182">
        <f>E68</f>
        <v>3</v>
      </c>
      <c r="Y68" s="182"/>
      <c r="Z68" s="182">
        <f>N73</f>
        <v>4</v>
      </c>
      <c r="AA68" s="182">
        <f>R73</f>
        <v>3</v>
      </c>
      <c r="AB68" s="182">
        <f>V73</f>
        <v>3</v>
      </c>
      <c r="AC68" s="182">
        <f>AA68-AB68</f>
        <v>0</v>
      </c>
      <c r="AD68" s="182">
        <f>IF(Z68&gt;Z67,-1,0)</f>
        <v>0</v>
      </c>
      <c r="AE68" s="182">
        <f>IF(Z68&gt;Z69,-1,0)</f>
        <v>0</v>
      </c>
      <c r="AF68" s="182">
        <f>IF(Z68&gt;Z70,-1,0)</f>
        <v>-1</v>
      </c>
      <c r="AG68" s="329">
        <f>10000-(AJ68*1000+AM68*10+AK68)</f>
        <v>5997</v>
      </c>
      <c r="AH68" s="330">
        <f>RANK(AG68,AG67:AG70,1)</f>
        <v>2</v>
      </c>
      <c r="AI68" s="281" t="str">
        <f>H67</f>
        <v>Ungarn</v>
      </c>
      <c r="AJ68" s="281">
        <f t="shared" si="21"/>
        <v>4</v>
      </c>
      <c r="AK68" s="281">
        <f t="shared" si="21"/>
        <v>3</v>
      </c>
      <c r="AL68" s="281">
        <f t="shared" si="21"/>
        <v>3</v>
      </c>
      <c r="AM68" s="281">
        <f>AK68-AL68</f>
        <v>0</v>
      </c>
      <c r="AN68" s="329">
        <f>IF(Z67&lt;&gt;Z68,AG67,IF(E67&gt;G67,AG67-2000,AG67))</f>
        <v>6008</v>
      </c>
      <c r="AO68" s="337"/>
      <c r="AP68" s="329">
        <f>IF(Z68&lt;&gt;Z69,AG69,IF(G72&gt;E72,AG69-2000,AG69))</f>
        <v>923</v>
      </c>
      <c r="AQ68" s="329">
        <f>IF(Z70&lt;&gt;Z68,AG70,IF(G70&gt;E70,AG70-2000,AG70))</f>
        <v>10060</v>
      </c>
      <c r="AR68" s="333">
        <f>AO71</f>
        <v>17991</v>
      </c>
      <c r="AS68" s="330">
        <f>RANK(AR68,AR67:AR70,1)</f>
        <v>2</v>
      </c>
      <c r="AT68" s="281" t="str">
        <f t="shared" si="22"/>
        <v>Ungarn</v>
      </c>
      <c r="AU68" s="281">
        <f t="shared" si="22"/>
        <v>4</v>
      </c>
      <c r="AV68" s="281">
        <f t="shared" si="22"/>
        <v>3</v>
      </c>
      <c r="AW68" s="281">
        <f t="shared" si="22"/>
        <v>3</v>
      </c>
      <c r="AX68" s="182"/>
      <c r="AY68" s="182"/>
      <c r="AZ68" s="182"/>
      <c r="BA68" s="119">
        <v>2</v>
      </c>
      <c r="BB68" s="117" t="str">
        <f>VLOOKUP(2,AS67:AT70,2,FALSE)</f>
        <v>Ungarn</v>
      </c>
      <c r="BC68" s="118"/>
      <c r="BD68" s="120">
        <f>VLOOKUP(2,AS67:AW70,3,FALSE)</f>
        <v>4</v>
      </c>
      <c r="BE68" s="121">
        <f>VLOOKUP(2,AS67:AW70,4,FALSE)</f>
        <v>3</v>
      </c>
      <c r="BF68" s="199" t="s">
        <v>12</v>
      </c>
      <c r="BG68" s="121">
        <f>VLOOKUP(2,AS67:AW70,5,FALSE)</f>
        <v>3</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2</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2</v>
      </c>
      <c r="T69" s="182"/>
      <c r="U69" s="182">
        <f>G69</f>
        <v>2</v>
      </c>
      <c r="V69" s="182"/>
      <c r="W69" s="182">
        <f>E69</f>
        <v>0</v>
      </c>
      <c r="X69" s="182"/>
      <c r="Y69" s="182"/>
      <c r="Z69" s="182">
        <f>O73</f>
        <v>9</v>
      </c>
      <c r="AA69" s="182">
        <f>S73</f>
        <v>7</v>
      </c>
      <c r="AB69" s="182">
        <f>W73</f>
        <v>0</v>
      </c>
      <c r="AC69" s="182">
        <f>AA69-AB69</f>
        <v>7</v>
      </c>
      <c r="AD69" s="182">
        <f>IF(Z69&gt;Z67,-1,0)</f>
        <v>-1</v>
      </c>
      <c r="AE69" s="182">
        <f>IF(Z69&gt;Z68,-1,0)</f>
        <v>-1</v>
      </c>
      <c r="AF69" s="182">
        <f>IF(Z69&gt;Z70,-1,0)</f>
        <v>-1</v>
      </c>
      <c r="AG69" s="329">
        <f>10000-(AJ69*1000+AM69*10+AK69)</f>
        <v>923</v>
      </c>
      <c r="AH69" s="330">
        <f>RANK(AG69,AG67:AG70,1)</f>
        <v>1</v>
      </c>
      <c r="AI69" s="281" t="str">
        <f>C68</f>
        <v>Portugal</v>
      </c>
      <c r="AJ69" s="281">
        <f t="shared" si="21"/>
        <v>9</v>
      </c>
      <c r="AK69" s="281">
        <f t="shared" si="21"/>
        <v>7</v>
      </c>
      <c r="AL69" s="281">
        <f t="shared" si="21"/>
        <v>0</v>
      </c>
      <c r="AM69" s="281">
        <f>AK69-AL69</f>
        <v>7</v>
      </c>
      <c r="AN69" s="329">
        <f>IF(Z67&lt;&gt;Z69,AG67,IF(E69&gt;G69,AG67-2000,AG67))</f>
        <v>6008</v>
      </c>
      <c r="AO69" s="329">
        <f>IF(Z68&lt;&gt;Z69,AG68,IF(E72&gt;G72,AG68-2000,AG68))</f>
        <v>5997</v>
      </c>
      <c r="AP69" s="337"/>
      <c r="AQ69" s="329">
        <f>IF(Z70&lt;&gt;Z69,AG70,IF(G68&gt;E68,AG70-2000,AG70))</f>
        <v>10060</v>
      </c>
      <c r="AR69" s="333">
        <f>AP71</f>
        <v>2769</v>
      </c>
      <c r="AS69" s="330">
        <f>RANK(AR69,AR67:AR70,1)</f>
        <v>1</v>
      </c>
      <c r="AT69" s="281" t="str">
        <f t="shared" si="22"/>
        <v>Portugal</v>
      </c>
      <c r="AU69" s="281">
        <f t="shared" si="22"/>
        <v>9</v>
      </c>
      <c r="AV69" s="281">
        <f t="shared" si="22"/>
        <v>7</v>
      </c>
      <c r="AW69" s="281">
        <f t="shared" si="22"/>
        <v>0</v>
      </c>
      <c r="AX69" s="182"/>
      <c r="AY69" s="182"/>
      <c r="AZ69" s="182"/>
      <c r="BA69" s="162">
        <v>3</v>
      </c>
      <c r="BB69" s="175" t="str">
        <f>VLOOKUP(3,AS67:AT70,2,FALSE)</f>
        <v>Österreich</v>
      </c>
      <c r="BC69" s="163"/>
      <c r="BD69" s="145">
        <f>VLOOKUP(3,AS67:AW70,3,FALSE)</f>
        <v>4</v>
      </c>
      <c r="BE69" s="145">
        <f>VLOOKUP(3,AS67:AW70,4,FALSE)</f>
        <v>2</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2</v>
      </c>
      <c r="F70" s="401" t="s">
        <v>12</v>
      </c>
      <c r="G70" s="398">
        <v>0</v>
      </c>
      <c r="H70" s="123" t="str">
        <f>H68</f>
        <v>Island</v>
      </c>
      <c r="I70" s="124"/>
      <c r="J70" s="182"/>
      <c r="K70" s="182" t="s">
        <v>85</v>
      </c>
      <c r="L70" s="182">
        <f t="shared" si="20"/>
        <v>1</v>
      </c>
      <c r="M70" s="182"/>
      <c r="N70" s="182">
        <f>IF($E70="",0,IF($E70&gt;$G70,3,IF($E70=$G70,1,0)))</f>
        <v>3</v>
      </c>
      <c r="O70" s="182"/>
      <c r="P70" s="182">
        <f>IF($G70="",0,IF($E70&gt;$G70,0,IF($E70=$G70,1,3)))</f>
        <v>0</v>
      </c>
      <c r="Q70" s="182"/>
      <c r="R70" s="182">
        <f>E70</f>
        <v>2</v>
      </c>
      <c r="S70" s="182"/>
      <c r="T70" s="182">
        <f>G70</f>
        <v>0</v>
      </c>
      <c r="U70" s="182"/>
      <c r="V70" s="182">
        <f>G70</f>
        <v>0</v>
      </c>
      <c r="W70" s="182"/>
      <c r="X70" s="182">
        <f>E70</f>
        <v>2</v>
      </c>
      <c r="Y70" s="182"/>
      <c r="Z70" s="182">
        <f>P73</f>
        <v>0</v>
      </c>
      <c r="AA70" s="182">
        <f>T73</f>
        <v>0</v>
      </c>
      <c r="AB70" s="182">
        <f>X73</f>
        <v>6</v>
      </c>
      <c r="AC70" s="182">
        <f>AA70-AB70</f>
        <v>-6</v>
      </c>
      <c r="AD70" s="182">
        <f>IF(Z70&gt;Z67,-1,0)</f>
        <v>0</v>
      </c>
      <c r="AE70" s="182">
        <f>IF(Z70&gt;Z68,-1,0)</f>
        <v>0</v>
      </c>
      <c r="AF70" s="182">
        <f>IF(Z70&gt;Z69,-1,0)</f>
        <v>0</v>
      </c>
      <c r="AG70" s="329">
        <f>10000-(AJ70*1000+AM70*10+AK70)</f>
        <v>10060</v>
      </c>
      <c r="AH70" s="330">
        <f>RANK(AG70,AG67:AG70,1)</f>
        <v>4</v>
      </c>
      <c r="AI70" s="281" t="str">
        <f>H68</f>
        <v>Island</v>
      </c>
      <c r="AJ70" s="281">
        <f t="shared" si="21"/>
        <v>0</v>
      </c>
      <c r="AK70" s="281">
        <f t="shared" si="21"/>
        <v>0</v>
      </c>
      <c r="AL70" s="281">
        <f t="shared" si="21"/>
        <v>6</v>
      </c>
      <c r="AM70" s="281">
        <f>AK70-AL70</f>
        <v>-6</v>
      </c>
      <c r="AN70" s="329">
        <f>IF(Z67&lt;&gt;Z70,AG67,IF(E71&gt;G71,AG67-2000,AG67))</f>
        <v>6008</v>
      </c>
      <c r="AO70" s="329">
        <f>IF(Z68&lt;&gt;Z70,AG68,IF(E70&gt;G70,AG68-2000,AG68))</f>
        <v>5997</v>
      </c>
      <c r="AP70" s="329">
        <f>IF(Z69&lt;&gt;Z70,AG69,IF(E68&gt;G68,AG69-2000,AG69))</f>
        <v>923</v>
      </c>
      <c r="AQ70" s="337"/>
      <c r="AR70" s="333">
        <f>AQ71</f>
        <v>30180</v>
      </c>
      <c r="AS70" s="330">
        <f>RANK(AR70,AR67:AR70,1)</f>
        <v>4</v>
      </c>
      <c r="AT70" s="281" t="str">
        <f t="shared" si="22"/>
        <v>Island</v>
      </c>
      <c r="AU70" s="281">
        <f t="shared" si="22"/>
        <v>0</v>
      </c>
      <c r="AV70" s="281">
        <f t="shared" si="22"/>
        <v>0</v>
      </c>
      <c r="AW70" s="281">
        <f t="shared" si="22"/>
        <v>6</v>
      </c>
      <c r="AX70" s="182"/>
      <c r="AY70" s="182"/>
      <c r="AZ70" s="182"/>
      <c r="BA70" s="68">
        <v>4</v>
      </c>
      <c r="BB70" s="69" t="str">
        <f>VLOOKUP(4,AS67:AT70,2,FALSE)</f>
        <v>Island</v>
      </c>
      <c r="BC70" s="70"/>
      <c r="BD70" s="71">
        <f>VLOOKUP(4,AS67:AW70,3,FALSE)</f>
        <v>0</v>
      </c>
      <c r="BE70" s="71">
        <f>VLOOKUP(4,AS67:AW70,4,FALSE)</f>
        <v>0</v>
      </c>
      <c r="BF70" s="199" t="s">
        <v>12</v>
      </c>
      <c r="BG70" s="71">
        <f>VLOOKUP(4,AS67:AW70,5,FALSE)</f>
        <v>6</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1</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18024</v>
      </c>
      <c r="AO71" s="335">
        <f>SUM(AO67:AO70)</f>
        <v>17991</v>
      </c>
      <c r="AP71" s="335">
        <f>SUM(AP67:AP70)</f>
        <v>2769</v>
      </c>
      <c r="AQ71" s="335">
        <f>SUM(AQ67:AQ70)</f>
        <v>30180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4</v>
      </c>
      <c r="N73" s="182">
        <f t="shared" si="23"/>
        <v>4</v>
      </c>
      <c r="O73" s="182">
        <f t="shared" si="23"/>
        <v>9</v>
      </c>
      <c r="P73" s="182">
        <f t="shared" si="23"/>
        <v>0</v>
      </c>
      <c r="Q73" s="182">
        <f t="shared" si="23"/>
        <v>2</v>
      </c>
      <c r="R73" s="182">
        <f t="shared" si="23"/>
        <v>3</v>
      </c>
      <c r="S73" s="182">
        <f t="shared" si="23"/>
        <v>7</v>
      </c>
      <c r="T73" s="182">
        <f t="shared" si="23"/>
        <v>0</v>
      </c>
      <c r="U73" s="182">
        <f t="shared" si="23"/>
        <v>3</v>
      </c>
      <c r="V73" s="182">
        <f t="shared" si="23"/>
        <v>3</v>
      </c>
      <c r="W73" s="182">
        <f t="shared" si="23"/>
        <v>0</v>
      </c>
      <c r="X73" s="182">
        <f t="shared" si="23"/>
        <v>6</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7</v>
      </c>
      <c r="N74" s="182">
        <f t="shared" si="23"/>
        <v>7</v>
      </c>
      <c r="O74" s="182">
        <f t="shared" si="23"/>
        <v>18</v>
      </c>
      <c r="P74" s="182">
        <f t="shared" si="23"/>
        <v>0</v>
      </c>
      <c r="Q74" s="182">
        <f t="shared" si="23"/>
        <v>3</v>
      </c>
      <c r="R74" s="182">
        <f t="shared" si="23"/>
        <v>5</v>
      </c>
      <c r="S74" s="182">
        <f t="shared" si="23"/>
        <v>14</v>
      </c>
      <c r="T74" s="182">
        <f t="shared" si="23"/>
        <v>0</v>
      </c>
      <c r="U74" s="182">
        <f t="shared" si="23"/>
        <v>5</v>
      </c>
      <c r="V74" s="182">
        <f t="shared" si="23"/>
        <v>5</v>
      </c>
      <c r="W74" s="182">
        <f t="shared" si="23"/>
        <v>0</v>
      </c>
      <c r="X74" s="182">
        <f t="shared" si="23"/>
        <v>12</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141</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3</v>
      </c>
      <c r="E78" s="160">
        <f>BE14</f>
        <v>3</v>
      </c>
      <c r="F78" s="199" t="s">
        <v>12</v>
      </c>
      <c r="G78" s="160">
        <f>BG14</f>
        <v>5</v>
      </c>
      <c r="H78" s="161">
        <f>D78*1000+(E78-G78)*10+E78</f>
        <v>2983</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Belgien</v>
      </c>
      <c r="BC78" s="201"/>
      <c r="BD78" s="202">
        <f>IF($BA78="","",INDEX(D$78:D$83,MATCH($BA78,$J$78:$J$83,0)))</f>
        <v>4</v>
      </c>
      <c r="BE78" s="150">
        <f>IF($BA78="","",INDEX(E$78:E$83,MATCH($BA78,$J$78:$J$83,0)))</f>
        <v>3</v>
      </c>
      <c r="BF78" s="199" t="s">
        <v>12</v>
      </c>
      <c r="BG78" s="202">
        <f t="shared" ref="BG78:BG83" si="26">IF($BA78="","",INDEX(G$78:G$83,MATCH($BA78,$J$78:$J$83,0)))</f>
        <v>4</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2</v>
      </c>
      <c r="E79" s="160">
        <f>BE25</f>
        <v>2</v>
      </c>
      <c r="F79" s="199" t="s">
        <v>12</v>
      </c>
      <c r="G79" s="160">
        <f>BG25</f>
        <v>3</v>
      </c>
      <c r="H79" s="161">
        <f t="shared" ref="H79:H83" si="27">D79*1000+(E79-G79)*10+E79</f>
        <v>1992</v>
      </c>
      <c r="I79" s="250" t="s">
        <v>255</v>
      </c>
      <c r="J79" s="164">
        <f t="shared" si="24"/>
        <v>5.0002000000000004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2.0005999999999999</v>
      </c>
      <c r="BB79" s="159" t="str">
        <f t="shared" ref="BB79:BB83" si="28">IF($BA79="","",INDEX(C$78:C$83,MATCH($BA79,$J$78:$J$83,0)))</f>
        <v>Österreich</v>
      </c>
      <c r="BC79" s="201"/>
      <c r="BD79" s="202">
        <f t="shared" ref="BD79:BD83" si="29">IF($BA79="","",INDEX(D$78:D$83,MATCH($BA79,$J$78:$J$83,0)))</f>
        <v>4</v>
      </c>
      <c r="BE79" s="150">
        <f>IF($BA79="","",INDEX(E$78:E$83,MATCH($BA79,$J$78:$J$83,0)))</f>
        <v>2</v>
      </c>
      <c r="BF79" s="199" t="s">
        <v>12</v>
      </c>
      <c r="BG79" s="202">
        <f t="shared" si="26"/>
        <v>3</v>
      </c>
      <c r="BH79" s="150" t="str">
        <f t="shared" ref="BH79:BH83" si="30">IF($BA79="","",INDEX(I$78:I$83,MATCH($BA79,$J$78:$J$83,0)))</f>
        <v>F</v>
      </c>
      <c r="BI79" s="231">
        <f t="shared" ref="BI79:BI81" si="31">IF(BH79="A",0,IF(BH79="B",1,IF(BH79="C",2,IF(BH79="D",4,IF(BH79="E",8,IF(BH79="F",16,777777777))))))</f>
        <v>16</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1</v>
      </c>
      <c r="BP79" s="182"/>
      <c r="BQ79" s="183"/>
      <c r="BR79" s="85"/>
      <c r="BS79" s="462" t="s">
        <v>109</v>
      </c>
      <c r="BT79" s="463"/>
      <c r="BU79" s="464"/>
      <c r="BV79" s="465"/>
      <c r="BW79" s="80"/>
      <c r="BX79" s="80"/>
      <c r="BY79" s="80"/>
      <c r="BZ79" s="361">
        <f>SUM(BX48:BX77)</f>
        <v>100</v>
      </c>
      <c r="CA79" s="80"/>
      <c r="CB79" s="80"/>
      <c r="CC79" s="80"/>
      <c r="CD79" s="80"/>
      <c r="CE79" s="361">
        <f>SUM(CE50:CE75)</f>
        <v>80</v>
      </c>
      <c r="CF79" s="80"/>
      <c r="CG79" s="80"/>
      <c r="CH79" s="80"/>
      <c r="CI79" s="80"/>
      <c r="CJ79" s="361">
        <f>SUM(CJ54:CJ71)</f>
        <v>90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Polen</v>
      </c>
      <c r="D80" s="160">
        <f>BD36</f>
        <v>2</v>
      </c>
      <c r="E80" s="160">
        <f>BE36</f>
        <v>3</v>
      </c>
      <c r="F80" s="199" t="s">
        <v>12</v>
      </c>
      <c r="G80" s="160">
        <f>BG36</f>
        <v>5</v>
      </c>
      <c r="H80" s="161">
        <f t="shared" si="27"/>
        <v>1983</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Rumänien</v>
      </c>
      <c r="BC80" s="201"/>
      <c r="BD80" s="202">
        <f t="shared" si="29"/>
        <v>3</v>
      </c>
      <c r="BE80" s="150">
        <f>IF($BA80="","",INDEX(E$78:E$83,MATCH($BA80,$J$78:$J$83,0)))</f>
        <v>3</v>
      </c>
      <c r="BF80" s="199" t="s">
        <v>12</v>
      </c>
      <c r="BG80" s="202">
        <f t="shared" si="26"/>
        <v>5</v>
      </c>
      <c r="BH80" s="150" t="str">
        <f t="shared" si="30"/>
        <v>A</v>
      </c>
      <c r="BI80" s="231">
        <f t="shared" si="31"/>
        <v>0</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3</v>
      </c>
      <c r="E81" s="160">
        <f>BE47</f>
        <v>3</v>
      </c>
      <c r="F81" s="199" t="s">
        <v>12</v>
      </c>
      <c r="G81" s="160">
        <f>BG47</f>
        <v>5</v>
      </c>
      <c r="H81" s="161">
        <f t="shared" si="27"/>
        <v>2983</v>
      </c>
      <c r="I81" s="250" t="s">
        <v>257</v>
      </c>
      <c r="J81" s="164">
        <f t="shared" si="24"/>
        <v>3.0004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3.0004</v>
      </c>
      <c r="BB81" s="159" t="str">
        <f t="shared" si="28"/>
        <v>Tschechien</v>
      </c>
      <c r="BC81" s="201"/>
      <c r="BD81" s="202">
        <f t="shared" si="29"/>
        <v>3</v>
      </c>
      <c r="BE81" s="150">
        <f>IF($BA81="","",INDEX(E$78:E$83,MATCH($BA81,$J$78:$J$83,0)))</f>
        <v>3</v>
      </c>
      <c r="BF81" s="199" t="s">
        <v>12</v>
      </c>
      <c r="BG81" s="202">
        <f t="shared" si="26"/>
        <v>5</v>
      </c>
      <c r="BH81" s="150" t="str">
        <f t="shared" si="30"/>
        <v>D</v>
      </c>
      <c r="BI81" s="231">
        <f t="shared" si="31"/>
        <v>4</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Belgien</v>
      </c>
      <c r="D82" s="160">
        <f>BD58</f>
        <v>4</v>
      </c>
      <c r="E82" s="160">
        <f>BE58</f>
        <v>3</v>
      </c>
      <c r="F82" s="199" t="s">
        <v>12</v>
      </c>
      <c r="G82" s="160">
        <f>BG58</f>
        <v>4</v>
      </c>
      <c r="H82" s="161">
        <f t="shared" si="27"/>
        <v>3993</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5.0002000000000004</v>
      </c>
      <c r="BB82" s="175" t="str">
        <f t="shared" si="28"/>
        <v>Slowakei</v>
      </c>
      <c r="BC82" s="163"/>
      <c r="BD82" s="145">
        <f t="shared" si="29"/>
        <v>2</v>
      </c>
      <c r="BE82" s="145">
        <f>IF($BA82="","",INDEX(E$78:E$83,MATCH($BA82,$J$78:$J$83,0)))</f>
        <v>2</v>
      </c>
      <c r="BF82" s="199" t="s">
        <v>12</v>
      </c>
      <c r="BG82" s="145">
        <f t="shared" si="26"/>
        <v>3</v>
      </c>
      <c r="BH82" s="145" t="str">
        <f t="shared" si="30"/>
        <v>B</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Österreich</v>
      </c>
      <c r="D83" s="160">
        <f>BD69</f>
        <v>4</v>
      </c>
      <c r="E83" s="160">
        <f>BE69</f>
        <v>2</v>
      </c>
      <c r="F83" s="199" t="s">
        <v>12</v>
      </c>
      <c r="G83" s="160">
        <f>BG69</f>
        <v>3</v>
      </c>
      <c r="H83" s="161">
        <f t="shared" si="27"/>
        <v>3992</v>
      </c>
      <c r="I83" s="181" t="s">
        <v>259</v>
      </c>
      <c r="J83" s="164">
        <f t="shared" si="24"/>
        <v>2.0005999999999999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Polen</v>
      </c>
      <c r="BC83" s="163"/>
      <c r="BD83" s="145">
        <f t="shared" si="29"/>
        <v>2</v>
      </c>
      <c r="BE83" s="145">
        <f>IF($BA83="","",INDEX(E$78:E$83,MATCH($BA83,$J$78:$J$83,0)))</f>
        <v>3</v>
      </c>
      <c r="BF83" s="199" t="s">
        <v>12</v>
      </c>
      <c r="BG83" s="145">
        <f t="shared" si="26"/>
        <v>5</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Polen</v>
      </c>
      <c r="D86" s="458" t="str">
        <f>$C$81</f>
        <v>Tschechien</v>
      </c>
      <c r="E86" s="459"/>
      <c r="F86" s="479" t="str">
        <f>$C$78</f>
        <v>Rumänien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141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Polen</v>
      </c>
      <c r="D87" s="471" t="str">
        <f>$C$78</f>
        <v>Rumänien</v>
      </c>
      <c r="E87" s="461"/>
      <c r="F87" s="470" t="str">
        <f>$C$79</f>
        <v>Slowakei</v>
      </c>
      <c r="G87" s="461"/>
      <c r="H87" s="246" t="str">
        <f>$C$82</f>
        <v>Belgien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Tschechien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Polen</v>
      </c>
      <c r="D88" s="471" t="str">
        <f>$C$78</f>
        <v>Rumänien</v>
      </c>
      <c r="E88" s="461"/>
      <c r="F88" s="470" t="str">
        <f>$C$79</f>
        <v>Slowakei</v>
      </c>
      <c r="G88" s="461"/>
      <c r="H88" s="247" t="str">
        <f>$C$83</f>
        <v>Österreich</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Rumänien</v>
      </c>
      <c r="E89" s="461"/>
      <c r="F89" s="470" t="str">
        <f>$C$79</f>
        <v>Slowakei</v>
      </c>
      <c r="G89" s="461"/>
      <c r="H89" s="246" t="str">
        <f>$C$82</f>
        <v>Belgien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Österreich</v>
      </c>
      <c r="BC89" s="201"/>
      <c r="BD89" s="150" t="str">
        <f t="shared" si="32"/>
        <v>F</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270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Rumänien</v>
      </c>
      <c r="E90" s="461"/>
      <c r="F90" s="470" t="str">
        <f>$C$79</f>
        <v>Slowakei</v>
      </c>
      <c r="G90" s="461"/>
      <c r="H90" s="247" t="str">
        <f>$C$83</f>
        <v>Österreich</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Belgien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Belgien</v>
      </c>
      <c r="D91" s="471" t="str">
        <f>$C$78</f>
        <v>Rumänien</v>
      </c>
      <c r="E91" s="461"/>
      <c r="F91" s="470" t="str">
        <f>$C$79</f>
        <v>Slowakei</v>
      </c>
      <c r="G91" s="461"/>
      <c r="H91" s="247" t="str">
        <f>$C$83</f>
        <v>Österreich</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Polen</v>
      </c>
      <c r="D92" s="458" t="str">
        <f>$C$81</f>
        <v>Tschechien</v>
      </c>
      <c r="E92" s="459"/>
      <c r="F92" s="471" t="str">
        <f>$C$78</f>
        <v>Rumänien</v>
      </c>
      <c r="G92" s="461"/>
      <c r="H92" s="246" t="str">
        <f>$C$82</f>
        <v>Belgien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411</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Polen</v>
      </c>
      <c r="D93" s="458" t="str">
        <f>$C$81</f>
        <v>Tschechien</v>
      </c>
      <c r="E93" s="459"/>
      <c r="F93" s="471" t="str">
        <f>$C$78</f>
        <v>Rumänien</v>
      </c>
      <c r="G93" s="461"/>
      <c r="H93" s="247" t="str">
        <f>$C$83</f>
        <v>Österreich</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Polen</v>
      </c>
      <c r="D94" s="471" t="str">
        <f>$C$78</f>
        <v>Rumänien</v>
      </c>
      <c r="E94" s="461"/>
      <c r="F94" s="460" t="str">
        <f>$C$83</f>
        <v>Österreich</v>
      </c>
      <c r="G94" s="461"/>
      <c r="H94" s="246" t="str">
        <f>$C$82</f>
        <v>Belgien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Rumänien</v>
      </c>
      <c r="E95" s="461"/>
      <c r="F95" s="460" t="str">
        <f>$C$83</f>
        <v>Österreich</v>
      </c>
      <c r="G95" s="461"/>
      <c r="H95" s="246" t="str">
        <f>$C$82</f>
        <v>Belgien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Polen</v>
      </c>
      <c r="D96" s="458" t="str">
        <f>$C$81</f>
        <v>Tschechien</v>
      </c>
      <c r="E96" s="459"/>
      <c r="F96" s="470" t="str">
        <f>$C$79</f>
        <v>Slowakei</v>
      </c>
      <c r="G96" s="461"/>
      <c r="H96" s="246" t="str">
        <f>$C$82</f>
        <v>Belgien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Polen</v>
      </c>
      <c r="D97" s="458" t="str">
        <f>$C$81</f>
        <v>Tschechien</v>
      </c>
      <c r="E97" s="459"/>
      <c r="F97" s="470" t="str">
        <f>$C$79</f>
        <v>Slowakei</v>
      </c>
      <c r="G97" s="461"/>
      <c r="H97" s="247" t="str">
        <f>$C$83</f>
        <v>Österreich</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Belgien</v>
      </c>
      <c r="D98" s="470" t="str">
        <f>$C$80</f>
        <v>Polen</v>
      </c>
      <c r="E98" s="461"/>
      <c r="F98" s="470" t="str">
        <f>$C$79</f>
        <v>Slowakei</v>
      </c>
      <c r="G98" s="461"/>
      <c r="H98" s="247" t="str">
        <f>$C$83</f>
        <v>Österreich</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Belgien</v>
      </c>
      <c r="D99" s="458" t="str">
        <f>$C$81</f>
        <v>Tschechien</v>
      </c>
      <c r="E99" s="459"/>
      <c r="F99" s="470" t="str">
        <f>$C$79</f>
        <v>Slowakei</v>
      </c>
      <c r="G99" s="461"/>
      <c r="H99" s="247" t="str">
        <f>$C$83</f>
        <v>Österreich</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Polen</v>
      </c>
      <c r="D100" s="458" t="str">
        <f>$C$81</f>
        <v>Tschechien</v>
      </c>
      <c r="E100" s="459"/>
      <c r="F100" s="460" t="str">
        <f>$C$83</f>
        <v>Österreich</v>
      </c>
      <c r="G100" s="461"/>
      <c r="H100" s="246" t="str">
        <f>$C$82</f>
        <v>Belgien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364</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442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1</v>
      </c>
      <c r="S12" s="182"/>
      <c r="T12" s="182"/>
      <c r="U12" s="182">
        <f>G12</f>
        <v>1</v>
      </c>
      <c r="V12" s="182">
        <f>E12</f>
        <v>2</v>
      </c>
      <c r="W12" s="182"/>
      <c r="X12" s="182"/>
      <c r="Y12" s="182"/>
      <c r="Z12" s="182">
        <f>M18</f>
        <v>9</v>
      </c>
      <c r="AA12" s="182">
        <f>Q18</f>
        <v>8</v>
      </c>
      <c r="AB12" s="182">
        <f>U18</f>
        <v>2</v>
      </c>
      <c r="AC12" s="182">
        <f>AA12-AB12</f>
        <v>6</v>
      </c>
      <c r="AD12" s="182">
        <f>IF(Z12&gt;Z13,-1,0)</f>
        <v>-1</v>
      </c>
      <c r="AE12" s="182">
        <f>IF(Z12&gt;Z14,-1,0)</f>
        <v>-1</v>
      </c>
      <c r="AF12" s="182">
        <f>IF(Z12&gt;Z15,-1,0)</f>
        <v>-1</v>
      </c>
      <c r="AG12" s="329">
        <f>10000-(AJ12*1000+AM12*10+AK12)</f>
        <v>932</v>
      </c>
      <c r="AH12" s="330">
        <f>RANK(AG12,AG12:AG15,1)</f>
        <v>1</v>
      </c>
      <c r="AI12" s="281" t="str">
        <f>C12</f>
        <v>Frankreich</v>
      </c>
      <c r="AJ12" s="281">
        <f t="shared" ref="AJ12:AL15" si="1">Z12</f>
        <v>9</v>
      </c>
      <c r="AK12" s="281">
        <f t="shared" si="1"/>
        <v>8</v>
      </c>
      <c r="AL12" s="281">
        <f t="shared" si="1"/>
        <v>2</v>
      </c>
      <c r="AM12" s="281">
        <f>AK12-AL12</f>
        <v>6</v>
      </c>
      <c r="AN12" s="337"/>
      <c r="AO12" s="329">
        <f>IF(Z13&lt;&gt;Z12,AG13,IF(G12&gt;E12,AG13-2000,AG13))</f>
        <v>9017</v>
      </c>
      <c r="AP12" s="329">
        <f>IF(Z14&lt;&gt;Z12,AG14,IF(G14&gt;E14,AG14-2000,AG14))</f>
        <v>9049</v>
      </c>
      <c r="AQ12" s="329">
        <f>IF(Z15&lt;&gt;Z12,AG15,IF(G16&gt;E16,AG15-2000,AG15))</f>
        <v>3985</v>
      </c>
      <c r="AR12" s="332">
        <f>AN16</f>
        <v>2796</v>
      </c>
      <c r="AS12" s="330">
        <f>RANK(AR12,AR12:AR15,1)</f>
        <v>1</v>
      </c>
      <c r="AT12" s="281" t="str">
        <f t="shared" ref="AT12:AW15" si="2">AI12</f>
        <v>Frankreich</v>
      </c>
      <c r="AU12" s="281">
        <f t="shared" si="2"/>
        <v>9</v>
      </c>
      <c r="AV12" s="281">
        <f t="shared" si="2"/>
        <v>8</v>
      </c>
      <c r="AW12" s="281">
        <f t="shared" si="2"/>
        <v>2</v>
      </c>
      <c r="AX12" s="182"/>
      <c r="AY12" s="182"/>
      <c r="AZ12" s="182"/>
      <c r="BA12" s="3">
        <v>1</v>
      </c>
      <c r="BB12" s="6" t="str">
        <f>VLOOKUP(1,AS12:AT15,2,FALSE)</f>
        <v>Frankreich</v>
      </c>
      <c r="BC12" s="2"/>
      <c r="BD12" s="5">
        <f>VLOOKUP(1,AS12:AW15,3,FALSE)</f>
        <v>9</v>
      </c>
      <c r="BE12" s="4">
        <f>VLOOKUP(1,AS12:AW15,4,FALSE)</f>
        <v>8</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3</v>
      </c>
      <c r="BN12" s="61">
        <f>IF(E12=Spielplan!E12,Punktemodus!$B$7,0)</f>
        <v>1</v>
      </c>
      <c r="BO12" s="61">
        <f>IF(G12=Spielplan!G12,Punktemodus!$B$7,0)</f>
        <v>1</v>
      </c>
      <c r="BP12" s="81">
        <f>IF(Spielplan!E12="",0,SUM(BJ12:BO12))</f>
        <v>15</v>
      </c>
      <c r="BQ12" s="182"/>
      <c r="BR12" s="213"/>
      <c r="BS12" s="146" t="s">
        <v>90</v>
      </c>
      <c r="BT12" s="158" t="str">
        <f>BB13</f>
        <v>Schweiz</v>
      </c>
      <c r="BU12" s="163"/>
      <c r="BV12" s="40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0</v>
      </c>
      <c r="F13" s="411" t="s">
        <v>12</v>
      </c>
      <c r="G13" s="40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0</v>
      </c>
      <c r="T13" s="182">
        <f>G13</f>
        <v>2</v>
      </c>
      <c r="U13" s="182"/>
      <c r="V13" s="182"/>
      <c r="W13" s="182">
        <f>G13</f>
        <v>2</v>
      </c>
      <c r="X13" s="182">
        <f>E13</f>
        <v>0</v>
      </c>
      <c r="Y13" s="182"/>
      <c r="Z13" s="182">
        <f>N18</f>
        <v>1</v>
      </c>
      <c r="AA13" s="182">
        <f>R18</f>
        <v>3</v>
      </c>
      <c r="AB13" s="182">
        <f>V18</f>
        <v>5</v>
      </c>
      <c r="AC13" s="182">
        <f>AA13-AB13</f>
        <v>-2</v>
      </c>
      <c r="AD13" s="182">
        <f>IF(Z13&gt;Z12,-1,0)</f>
        <v>0</v>
      </c>
      <c r="AE13" s="182">
        <f>IF(Z13&gt;Z14,-1,0)</f>
        <v>0</v>
      </c>
      <c r="AF13" s="182">
        <f>IF(Z13&gt;Z15,-1,0)</f>
        <v>0</v>
      </c>
      <c r="AG13" s="329">
        <f>10000-(AJ13*1000+AM13*10+AK13)</f>
        <v>9017</v>
      </c>
      <c r="AH13" s="330">
        <f>RANK(AG13,AG12:AG15,1)</f>
        <v>3</v>
      </c>
      <c r="AI13" s="281" t="str">
        <f>H12</f>
        <v>Rumänien</v>
      </c>
      <c r="AJ13" s="281">
        <f t="shared" si="1"/>
        <v>1</v>
      </c>
      <c r="AK13" s="281">
        <f t="shared" si="1"/>
        <v>3</v>
      </c>
      <c r="AL13" s="281">
        <f t="shared" si="1"/>
        <v>5</v>
      </c>
      <c r="AM13" s="281">
        <f>AK13-AL13</f>
        <v>-2</v>
      </c>
      <c r="AN13" s="329">
        <f>IF(Z12&lt;&gt;Z13,AG12,IF(E12&gt;G12,AG12-2000,AG12))</f>
        <v>932</v>
      </c>
      <c r="AO13" s="337"/>
      <c r="AP13" s="329">
        <f>IF(Z13&lt;&gt;Z14,AG14,IF(G17&gt;E17,AG14-2000,AG14))</f>
        <v>9049</v>
      </c>
      <c r="AQ13" s="329">
        <f>IF(Z15&lt;&gt;Z13,AG15,IF(G15&gt;E15,AG15-2000,AG15))</f>
        <v>3985</v>
      </c>
      <c r="AR13" s="333">
        <f>AO16</f>
        <v>27051</v>
      </c>
      <c r="AS13" s="330">
        <f>RANK(AR13,AR12:AR15,1)</f>
        <v>3</v>
      </c>
      <c r="AT13" s="281" t="str">
        <f t="shared" si="2"/>
        <v>Rumänien</v>
      </c>
      <c r="AU13" s="281">
        <f t="shared" si="2"/>
        <v>1</v>
      </c>
      <c r="AV13" s="281">
        <f t="shared" si="2"/>
        <v>3</v>
      </c>
      <c r="AW13" s="281">
        <f t="shared" si="2"/>
        <v>5</v>
      </c>
      <c r="AX13" s="182"/>
      <c r="AY13" s="182"/>
      <c r="AZ13" s="182"/>
      <c r="BA13" s="3">
        <v>2</v>
      </c>
      <c r="BB13" s="6" t="str">
        <f>VLOOKUP(2,AS12:AT15,2,FALSE)</f>
        <v>Schweiz</v>
      </c>
      <c r="BC13" s="2"/>
      <c r="BD13" s="5">
        <f>VLOOKUP(2,AS12:AW15,3,FALSE)</f>
        <v>6</v>
      </c>
      <c r="BE13" s="4">
        <f>VLOOKUP(2,AS12:AW15,4,FALSE)</f>
        <v>5</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1</v>
      </c>
      <c r="BO13" s="61">
        <f>IF(G13=Spielplan!G13,Punktemodus!$B$7,0)</f>
        <v>0</v>
      </c>
      <c r="BP13" s="81">
        <f>IF(Spielplan!E13="",0,SUM(BJ13:BO13))</f>
        <v>11</v>
      </c>
      <c r="BQ13" s="182"/>
      <c r="BR13" s="213"/>
      <c r="BS13" s="147" t="s">
        <v>240</v>
      </c>
      <c r="BT13" s="158" t="str">
        <f>BB35</f>
        <v>Polen</v>
      </c>
      <c r="BU13" s="163"/>
      <c r="BV13" s="40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3</v>
      </c>
      <c r="F14" s="411" t="s">
        <v>12</v>
      </c>
      <c r="G14" s="408">
        <v>0</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0</v>
      </c>
      <c r="T14" s="182"/>
      <c r="U14" s="182">
        <f>G14</f>
        <v>0</v>
      </c>
      <c r="V14" s="182"/>
      <c r="W14" s="182">
        <f>E14</f>
        <v>3</v>
      </c>
      <c r="X14" s="182"/>
      <c r="Y14" s="182"/>
      <c r="Z14" s="182">
        <f>O18</f>
        <v>1</v>
      </c>
      <c r="AA14" s="182">
        <f>S18</f>
        <v>1</v>
      </c>
      <c r="AB14" s="182">
        <f>W18</f>
        <v>6</v>
      </c>
      <c r="AC14" s="182">
        <f>AA14-AB14</f>
        <v>-5</v>
      </c>
      <c r="AD14" s="182">
        <f>IF(Z14&gt;Z12,-1,0)</f>
        <v>0</v>
      </c>
      <c r="AE14" s="182">
        <f>IF(Z14&gt;Z13,-1,0)</f>
        <v>0</v>
      </c>
      <c r="AF14" s="182">
        <f>IF(Z14&gt;Z15,-1,0)</f>
        <v>0</v>
      </c>
      <c r="AG14" s="329">
        <f>10000-(AJ14*1000+AM14*10+AK14)</f>
        <v>9049</v>
      </c>
      <c r="AH14" s="330">
        <f>RANK(AG14,AG12:AG15,1)</f>
        <v>4</v>
      </c>
      <c r="AI14" s="281" t="str">
        <f>C13</f>
        <v>Albanien</v>
      </c>
      <c r="AJ14" s="281">
        <f t="shared" si="1"/>
        <v>1</v>
      </c>
      <c r="AK14" s="281">
        <f t="shared" si="1"/>
        <v>1</v>
      </c>
      <c r="AL14" s="281">
        <f t="shared" si="1"/>
        <v>6</v>
      </c>
      <c r="AM14" s="281">
        <f>AK14-AL14</f>
        <v>-5</v>
      </c>
      <c r="AN14" s="329">
        <f>IF(Z12&lt;&gt;Z14,AG12,IF(E14&gt;G14,AG12-2000,AG12))</f>
        <v>932</v>
      </c>
      <c r="AO14" s="329">
        <f>IF(Z13&lt;&gt;Z14,AG13,IF(E17&gt;G17,AG13-2000,AG13))</f>
        <v>9017</v>
      </c>
      <c r="AP14" s="337"/>
      <c r="AQ14" s="329">
        <f>IF(Z15&lt;&gt;Z14,AG15,IF(G13&gt;E13,AG15-2000,AG15))</f>
        <v>3985</v>
      </c>
      <c r="AR14" s="333">
        <f>AP16</f>
        <v>27147</v>
      </c>
      <c r="AS14" s="330">
        <f>RANK(AR14,AR12:AR15,1)</f>
        <v>4</v>
      </c>
      <c r="AT14" s="281" t="str">
        <f t="shared" si="2"/>
        <v>Albanien</v>
      </c>
      <c r="AU14" s="281">
        <f t="shared" si="2"/>
        <v>1</v>
      </c>
      <c r="AV14" s="281">
        <f t="shared" si="2"/>
        <v>1</v>
      </c>
      <c r="AW14" s="281">
        <f t="shared" si="2"/>
        <v>6</v>
      </c>
      <c r="AX14" s="182"/>
      <c r="AY14" s="182"/>
      <c r="AZ14" s="182"/>
      <c r="BA14" s="162">
        <v>3</v>
      </c>
      <c r="BB14" s="175" t="str">
        <f>VLOOKUP(3,AS12:AT15,2,FALSE)</f>
        <v>Rumänien</v>
      </c>
      <c r="BC14" s="163"/>
      <c r="BD14" s="145">
        <f>VLOOKUP(3,AS12:AW15,3,FALSE)</f>
        <v>1</v>
      </c>
      <c r="BE14" s="145">
        <f>VLOOKUP(3,AS12:AW15,4,FALSE)</f>
        <v>3</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409"/>
      <c r="BW14" s="182"/>
      <c r="BX14" s="182"/>
      <c r="BY14" s="182"/>
      <c r="BZ14" s="144">
        <v>49</v>
      </c>
      <c r="CA14" s="158" t="str">
        <f>IF(BX12="",IF(BV12&gt;BV13,BT12,BT13),IF(BX12&gt;BX13,BT12,BT13))</f>
        <v>Schweiz</v>
      </c>
      <c r="CB14" s="163"/>
      <c r="CC14" s="40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2</v>
      </c>
      <c r="H15" s="38" t="str">
        <f>H13</f>
        <v>Schweiz</v>
      </c>
      <c r="I15" s="39"/>
      <c r="J15" s="182"/>
      <c r="K15" s="182" t="s">
        <v>53</v>
      </c>
      <c r="L15" s="182">
        <f t="shared" si="0"/>
        <v>-1</v>
      </c>
      <c r="M15" s="182"/>
      <c r="N15" s="182">
        <f>IF($E15="",0,IF($E15&gt;$G15,3,IF($E15=$G15,1,0)))</f>
        <v>0</v>
      </c>
      <c r="O15" s="182"/>
      <c r="P15" s="182">
        <f>IF($G15="",0,IF($E15&gt;$G15,0,IF($E15=$G15,1,3)))</f>
        <v>3</v>
      </c>
      <c r="Q15" s="182"/>
      <c r="R15" s="182">
        <f>E15</f>
        <v>1</v>
      </c>
      <c r="S15" s="182"/>
      <c r="T15" s="182">
        <f>G15</f>
        <v>2</v>
      </c>
      <c r="U15" s="182"/>
      <c r="V15" s="182">
        <f>G15</f>
        <v>2</v>
      </c>
      <c r="W15" s="182"/>
      <c r="X15" s="182">
        <f>E15</f>
        <v>1</v>
      </c>
      <c r="Y15" s="182"/>
      <c r="Z15" s="182">
        <f>P18</f>
        <v>6</v>
      </c>
      <c r="AA15" s="182">
        <f>T18</f>
        <v>5</v>
      </c>
      <c r="AB15" s="182">
        <f>X18</f>
        <v>4</v>
      </c>
      <c r="AC15" s="182">
        <f>AA15-AB15</f>
        <v>1</v>
      </c>
      <c r="AD15" s="182">
        <f>IF(Z15&gt;Z12,-1,0)</f>
        <v>0</v>
      </c>
      <c r="AE15" s="182">
        <f>IF(Z15&gt;Z13,-1,0)</f>
        <v>-1</v>
      </c>
      <c r="AF15" s="182">
        <f>IF(Z15&gt;Z14,-1,0)</f>
        <v>-1</v>
      </c>
      <c r="AG15" s="329">
        <f>10000-(AJ15*1000+AM15*10+AK15)</f>
        <v>3985</v>
      </c>
      <c r="AH15" s="330">
        <f>RANK(AG15,AG12:AG15,1)</f>
        <v>2</v>
      </c>
      <c r="AI15" s="281" t="str">
        <f>H13</f>
        <v>Schweiz</v>
      </c>
      <c r="AJ15" s="281">
        <f t="shared" si="1"/>
        <v>6</v>
      </c>
      <c r="AK15" s="281">
        <f t="shared" si="1"/>
        <v>5</v>
      </c>
      <c r="AL15" s="281">
        <f t="shared" si="1"/>
        <v>4</v>
      </c>
      <c r="AM15" s="281">
        <f>AK15-AL15</f>
        <v>1</v>
      </c>
      <c r="AN15" s="329">
        <f>IF(Z12&lt;&gt;Z15,AG12,IF(E16&gt;G16,AG12-2000,AG12))</f>
        <v>932</v>
      </c>
      <c r="AO15" s="329">
        <f>IF(Z13&lt;&gt;Z15,AG13,IF(E15&gt;G15,AG13-2000,AG13))</f>
        <v>9017</v>
      </c>
      <c r="AP15" s="329">
        <f>IF(Z14&lt;&gt;Z15,AG14,IF(E13&gt;G13,AG14-2000,AG14))</f>
        <v>9049</v>
      </c>
      <c r="AQ15" s="337"/>
      <c r="AR15" s="333">
        <f>AQ16</f>
        <v>11955</v>
      </c>
      <c r="AS15" s="330">
        <f>RANK(AR15,AR12:AR15,1)</f>
        <v>2</v>
      </c>
      <c r="AT15" s="281" t="str">
        <f t="shared" si="2"/>
        <v>Schweiz</v>
      </c>
      <c r="AU15" s="281">
        <f t="shared" si="2"/>
        <v>6</v>
      </c>
      <c r="AV15" s="281">
        <f t="shared" si="2"/>
        <v>5</v>
      </c>
      <c r="AW15" s="281">
        <f t="shared" si="2"/>
        <v>4</v>
      </c>
      <c r="AX15" s="182"/>
      <c r="AY15" s="182"/>
      <c r="AZ15" s="182"/>
      <c r="BA15" s="68">
        <v>4</v>
      </c>
      <c r="BB15" s="69" t="str">
        <f>VLOOKUP(4,AS12:AT15,2,FALSE)</f>
        <v>Albanien</v>
      </c>
      <c r="BC15" s="70"/>
      <c r="BD15" s="71">
        <f>VLOOKUP(4,AS12:AW15,3,FALSE)</f>
        <v>1</v>
      </c>
      <c r="BE15" s="71">
        <f>VLOOKUP(4,AS12:AW15,4,FALSE)</f>
        <v>1</v>
      </c>
      <c r="BF15" s="199" t="s">
        <v>12</v>
      </c>
      <c r="BG15" s="71">
        <f>VLOOKUP(4,AS12:AW15,5,FALSE)</f>
        <v>6</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1</v>
      </c>
      <c r="BO15" s="61">
        <f>IF(G15=Spielplan!G15,Punktemodus!$B$7,0)</f>
        <v>0</v>
      </c>
      <c r="BP15" s="81">
        <f>IF(Spielplan!E15="",0,SUM(BJ15:BO15))</f>
        <v>1</v>
      </c>
      <c r="BQ15" s="182"/>
      <c r="BR15" s="213"/>
      <c r="BS15" s="182"/>
      <c r="BT15" s="182"/>
      <c r="BU15" s="182"/>
      <c r="BV15" s="409"/>
      <c r="BW15" s="182"/>
      <c r="BX15" s="182"/>
      <c r="BY15" s="182"/>
      <c r="BZ15" s="144">
        <v>50</v>
      </c>
      <c r="CA15" s="158" t="str">
        <f>IF(BX16="",IF(BV16&gt;BV17,BT16,BT17),IF(BX16&gt;BX17,BT16,BT17))</f>
        <v>Spanien</v>
      </c>
      <c r="CB15" s="163"/>
      <c r="CC15" s="40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3</v>
      </c>
      <c r="F16" s="411" t="s">
        <v>12</v>
      </c>
      <c r="G16" s="408">
        <v>1</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1</v>
      </c>
      <c r="U16" s="182">
        <f>G16</f>
        <v>1</v>
      </c>
      <c r="V16" s="182"/>
      <c r="W16" s="182"/>
      <c r="X16" s="182">
        <f>E16</f>
        <v>3</v>
      </c>
      <c r="Y16" s="182"/>
      <c r="Z16" s="182"/>
      <c r="AA16" s="182"/>
      <c r="AB16" s="182"/>
      <c r="AC16" s="182"/>
      <c r="AD16" s="182"/>
      <c r="AE16" s="182"/>
      <c r="AF16" s="182"/>
      <c r="AG16" s="281"/>
      <c r="AH16" s="281"/>
      <c r="AI16" s="281"/>
      <c r="AJ16" s="281"/>
      <c r="AK16" s="281"/>
      <c r="AL16" s="281"/>
      <c r="AM16" s="281"/>
      <c r="AN16" s="334">
        <f>SUM(AN12:AN15)</f>
        <v>2796</v>
      </c>
      <c r="AO16" s="335">
        <f>SUM(AO12:AO15)</f>
        <v>27051</v>
      </c>
      <c r="AP16" s="335">
        <f>SUM(AP12:AP15)</f>
        <v>27147</v>
      </c>
      <c r="AQ16" s="335">
        <f>SUM(AQ12:AQ15)</f>
        <v>11955</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408">
        <v>5</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1</v>
      </c>
      <c r="F17" s="411" t="s">
        <v>12</v>
      </c>
      <c r="G17" s="408">
        <v>1</v>
      </c>
      <c r="H17" s="38" t="str">
        <f>C13</f>
        <v>Albanien</v>
      </c>
      <c r="I17" s="39"/>
      <c r="J17" s="182"/>
      <c r="K17" s="182" t="s">
        <v>54</v>
      </c>
      <c r="L17" s="182">
        <f t="shared" si="0"/>
        <v>0</v>
      </c>
      <c r="M17" s="182"/>
      <c r="N17" s="182">
        <f>IF($E17="",0,IF($E17&gt;$G17,3,IF($E17=$G17,1,0)))</f>
        <v>1</v>
      </c>
      <c r="O17" s="182">
        <f>IF($G17="",0,IF($E17&gt;$G17,0,IF($E17=$G17,1,3)))</f>
        <v>1</v>
      </c>
      <c r="P17" s="182"/>
      <c r="Q17" s="182"/>
      <c r="R17" s="182">
        <f>E17</f>
        <v>1</v>
      </c>
      <c r="S17" s="182">
        <f>G17</f>
        <v>1</v>
      </c>
      <c r="T17" s="182"/>
      <c r="U17" s="182"/>
      <c r="V17" s="182">
        <f>G17</f>
        <v>1</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3E</v>
      </c>
      <c r="BT17" s="158" t="str">
        <f>BB90</f>
        <v>Schweden</v>
      </c>
      <c r="BU17" s="163"/>
      <c r="BV17" s="408">
        <v>0</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9</v>
      </c>
      <c r="N18" s="182">
        <f t="shared" si="3"/>
        <v>1</v>
      </c>
      <c r="O18" s="182">
        <f t="shared" si="3"/>
        <v>1</v>
      </c>
      <c r="P18" s="182">
        <f t="shared" si="3"/>
        <v>6</v>
      </c>
      <c r="Q18" s="182">
        <f t="shared" si="3"/>
        <v>8</v>
      </c>
      <c r="R18" s="182">
        <f t="shared" si="3"/>
        <v>3</v>
      </c>
      <c r="S18" s="182">
        <f t="shared" si="3"/>
        <v>1</v>
      </c>
      <c r="T18" s="182">
        <f t="shared" si="3"/>
        <v>5</v>
      </c>
      <c r="U18" s="182">
        <f t="shared" si="3"/>
        <v>2</v>
      </c>
      <c r="V18" s="182">
        <f t="shared" si="3"/>
        <v>5</v>
      </c>
      <c r="W18" s="182">
        <f t="shared" si="3"/>
        <v>6</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39</v>
      </c>
      <c r="BQ18" s="182"/>
      <c r="BR18" s="213"/>
      <c r="BS18" s="182"/>
      <c r="BT18" s="182"/>
      <c r="BU18" s="182"/>
      <c r="BV18" s="409"/>
      <c r="BW18" s="182"/>
      <c r="BX18" s="182"/>
      <c r="BY18" s="182"/>
      <c r="BZ18" s="182"/>
      <c r="CA18" s="182"/>
      <c r="CB18" s="182"/>
      <c r="CC18" s="409"/>
      <c r="CD18" s="182"/>
      <c r="CE18" s="144">
        <v>58</v>
      </c>
      <c r="CF18" s="158" t="str">
        <f>IF(CE14="",IF(CC14&gt;CC15,CA14,CA15),IF(CE14&gt;CE15,CA14,CA15))</f>
        <v>Spanien</v>
      </c>
      <c r="CG18" s="163"/>
      <c r="CH18" s="63">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England</v>
      </c>
      <c r="CG19" s="163"/>
      <c r="CH19" s="63">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2</v>
      </c>
      <c r="BW20" s="182"/>
      <c r="BX20" s="63"/>
      <c r="BY20" s="182"/>
      <c r="BZ20" s="182"/>
      <c r="CA20" s="182"/>
      <c r="CB20" s="182"/>
      <c r="CC20" s="40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408">
        <v>0</v>
      </c>
      <c r="BW21" s="182"/>
      <c r="BX21" s="63"/>
      <c r="BY21" s="182"/>
      <c r="BZ21" s="182"/>
      <c r="CA21" s="182"/>
      <c r="CB21" s="182"/>
      <c r="CC21" s="40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2</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1</v>
      </c>
      <c r="F23" s="411" t="s">
        <v>12</v>
      </c>
      <c r="G23" s="408">
        <v>1</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1</v>
      </c>
      <c r="R23" s="182">
        <f>G23</f>
        <v>1</v>
      </c>
      <c r="S23" s="182"/>
      <c r="T23" s="182"/>
      <c r="U23" s="182">
        <f>G23</f>
        <v>1</v>
      </c>
      <c r="V23" s="182">
        <f>E23</f>
        <v>1</v>
      </c>
      <c r="W23" s="182"/>
      <c r="X23" s="182"/>
      <c r="Y23" s="182"/>
      <c r="Z23" s="182">
        <f>M29</f>
        <v>1</v>
      </c>
      <c r="AA23" s="182">
        <f>Q29</f>
        <v>2</v>
      </c>
      <c r="AB23" s="182">
        <f>U29</f>
        <v>6</v>
      </c>
      <c r="AC23" s="182">
        <f>AA23-AB23</f>
        <v>-4</v>
      </c>
      <c r="AD23" s="182">
        <f>IF(Z23&gt;Z24,-1,0)</f>
        <v>0</v>
      </c>
      <c r="AE23" s="182">
        <f>IF(Z23&gt;Z25,-1,0)</f>
        <v>0</v>
      </c>
      <c r="AF23" s="182">
        <f>IF(Z23&gt;Z26,-1,0)</f>
        <v>0</v>
      </c>
      <c r="AG23" s="329">
        <f>10000-(AJ23*1000+AM23*10+AK23)</f>
        <v>9038</v>
      </c>
      <c r="AH23" s="330">
        <f>RANK(AG23,AG23:AG26,1)</f>
        <v>4</v>
      </c>
      <c r="AI23" s="281" t="str">
        <f>C23</f>
        <v>Wales</v>
      </c>
      <c r="AJ23" s="281">
        <f t="shared" ref="AJ23:AL26" si="5">Z23</f>
        <v>1</v>
      </c>
      <c r="AK23" s="281">
        <f t="shared" si="5"/>
        <v>2</v>
      </c>
      <c r="AL23" s="281">
        <f t="shared" si="5"/>
        <v>6</v>
      </c>
      <c r="AM23" s="281">
        <f>AK23-AL23</f>
        <v>-4</v>
      </c>
      <c r="AN23" s="337"/>
      <c r="AO23" s="329">
        <f>IF(Z24&lt;&gt;Z23,AG24,IF(G23&gt;E23,AG24-2000,AG24))</f>
        <v>9017</v>
      </c>
      <c r="AP23" s="329">
        <f>IF(Z25&lt;&gt;Z23,AG25,IF(G25&gt;E25,AG25-2000,AG25))</f>
        <v>954</v>
      </c>
      <c r="AQ23" s="329">
        <f>IF(Z26&lt;&gt;Z23,AG26,IF(G27&gt;E27,AG26-2000,AG26))</f>
        <v>3974</v>
      </c>
      <c r="AR23" s="332">
        <f>AN27</f>
        <v>27114</v>
      </c>
      <c r="AS23" s="330">
        <f>RANK(AR23,AR23:AR26,1)</f>
        <v>4</v>
      </c>
      <c r="AT23" s="281" t="str">
        <f t="shared" ref="AT23:AW26" si="6">AI23</f>
        <v>Wales</v>
      </c>
      <c r="AU23" s="281">
        <f t="shared" si="6"/>
        <v>1</v>
      </c>
      <c r="AV23" s="281">
        <f t="shared" si="6"/>
        <v>2</v>
      </c>
      <c r="AW23" s="281">
        <f t="shared" si="6"/>
        <v>6</v>
      </c>
      <c r="AX23" s="182"/>
      <c r="AY23" s="182"/>
      <c r="AZ23" s="182"/>
      <c r="BA23" s="54">
        <v>1</v>
      </c>
      <c r="BB23" s="52" t="str">
        <f>VLOOKUP(1,AS23:AT26,2,FALSE)</f>
        <v>England</v>
      </c>
      <c r="BC23" s="53"/>
      <c r="BD23" s="55">
        <f>VLOOKUP(1,AS23:AW26,3,FALSE)</f>
        <v>9</v>
      </c>
      <c r="BE23" s="56">
        <f>VLOOKUP(1,AS23:AW26,4,FALSE)</f>
        <v>6</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409"/>
      <c r="BW23" s="182"/>
      <c r="BX23" s="182"/>
      <c r="BY23" s="182"/>
      <c r="BZ23" s="144">
        <v>54</v>
      </c>
      <c r="CA23" s="158" t="str">
        <f>IF(BX24="",IF(BV24&gt;BV25,BT24,BT25),IF(BX24&gt;BX25,BT24,BT25))</f>
        <v>Italien</v>
      </c>
      <c r="CB23" s="163"/>
      <c r="CC23" s="408">
        <v>1</v>
      </c>
      <c r="CD23" s="182"/>
      <c r="CE23" s="63"/>
      <c r="CF23" s="182"/>
      <c r="CG23" s="182"/>
      <c r="CH23" s="182"/>
      <c r="CI23" s="182"/>
      <c r="CJ23" s="144" t="s">
        <v>93</v>
      </c>
      <c r="CK23" s="158" t="str">
        <f>IF(CJ18="",IF(CH18&gt;CH19,CF18,CF19),IF(CJ18&gt;CJ19,CF18,CF19))</f>
        <v>Spanien</v>
      </c>
      <c r="CL23" s="163"/>
      <c r="CM23" s="63">
        <v>1</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408">
        <v>2</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1</v>
      </c>
      <c r="AA24" s="182">
        <f>R29</f>
        <v>3</v>
      </c>
      <c r="AB24" s="182">
        <f>V29</f>
        <v>5</v>
      </c>
      <c r="AC24" s="182">
        <f>AA24-AB24</f>
        <v>-2</v>
      </c>
      <c r="AD24" s="182">
        <f>IF(Z24&gt;Z23,-1,0)</f>
        <v>0</v>
      </c>
      <c r="AE24" s="182">
        <f>IF(Z24&gt;Z25,-1,0)</f>
        <v>0</v>
      </c>
      <c r="AF24" s="182">
        <f>IF(Z24&gt;Z26,-1,0)</f>
        <v>0</v>
      </c>
      <c r="AG24" s="329">
        <f>10000-(AJ24*1000+AM24*10+AK24)</f>
        <v>9017</v>
      </c>
      <c r="AH24" s="330">
        <f>RANK(AG24,AG23:AG26,1)</f>
        <v>3</v>
      </c>
      <c r="AI24" s="281" t="str">
        <f>H23</f>
        <v>Slowakei</v>
      </c>
      <c r="AJ24" s="281">
        <f t="shared" si="5"/>
        <v>1</v>
      </c>
      <c r="AK24" s="281">
        <f t="shared" si="5"/>
        <v>3</v>
      </c>
      <c r="AL24" s="281">
        <f t="shared" si="5"/>
        <v>5</v>
      </c>
      <c r="AM24" s="281">
        <f>AK24-AL24</f>
        <v>-2</v>
      </c>
      <c r="AN24" s="329">
        <f>IF(Z23&lt;&gt;Z24,AG23,IF(E23&gt;G23,AG23-2000,AG23))</f>
        <v>9038</v>
      </c>
      <c r="AO24" s="337"/>
      <c r="AP24" s="329">
        <f>IF(Z24&lt;&gt;Z25,AG25,IF(G28&gt;E28,AG25-2000,AG25))</f>
        <v>954</v>
      </c>
      <c r="AQ24" s="329">
        <f>IF(Z26&lt;&gt;Z24,AG26,IF(G26&gt;E26,AG26-2000,AG26))</f>
        <v>3974</v>
      </c>
      <c r="AR24" s="333">
        <f>AO27</f>
        <v>27051</v>
      </c>
      <c r="AS24" s="330">
        <f>RANK(AR24,AR23:AR26,1)</f>
        <v>3</v>
      </c>
      <c r="AT24" s="281" t="str">
        <f t="shared" si="6"/>
        <v>Slowakei</v>
      </c>
      <c r="AU24" s="281">
        <f t="shared" si="6"/>
        <v>1</v>
      </c>
      <c r="AV24" s="281">
        <f t="shared" si="6"/>
        <v>3</v>
      </c>
      <c r="AW24" s="281">
        <f t="shared" si="6"/>
        <v>5</v>
      </c>
      <c r="AX24" s="182"/>
      <c r="AY24" s="182"/>
      <c r="AZ24" s="182"/>
      <c r="BA24" s="54">
        <v>2</v>
      </c>
      <c r="BB24" s="52" t="str">
        <f>VLOOKUP(2,AS23:AT26,2,FALSE)</f>
        <v>Russland</v>
      </c>
      <c r="BC24" s="53"/>
      <c r="BD24" s="55">
        <f>VLOOKUP(2,AS23:AW26,3,FALSE)</f>
        <v>6</v>
      </c>
      <c r="BE24" s="56">
        <f>VLOOKUP(2,AS23:AW26,4,FALSE)</f>
        <v>6</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408">
        <v>0</v>
      </c>
      <c r="BW24" s="182"/>
      <c r="BX24" s="63"/>
      <c r="BY24" s="182"/>
      <c r="BZ24" s="182"/>
      <c r="CA24" s="182"/>
      <c r="CB24" s="182"/>
      <c r="CC24" s="409"/>
      <c r="CD24" s="182"/>
      <c r="CE24" s="182"/>
      <c r="CF24" s="182"/>
      <c r="CG24" s="182"/>
      <c r="CH24" s="182"/>
      <c r="CI24" s="182"/>
      <c r="CJ24" s="144" t="s">
        <v>94</v>
      </c>
      <c r="CK24" s="158" t="str">
        <f>IF(CJ34="",IF(CH34&gt;CH35,CF34,CF35),IF(CJ34&gt;CJ35,CF34,CF35))</f>
        <v>Deutschland</v>
      </c>
      <c r="CL24" s="163"/>
      <c r="CM24" s="63">
        <v>0</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0</v>
      </c>
      <c r="F25" s="411" t="s">
        <v>12</v>
      </c>
      <c r="G25" s="408">
        <v>2</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2</v>
      </c>
      <c r="T25" s="182"/>
      <c r="U25" s="182">
        <f>G25</f>
        <v>2</v>
      </c>
      <c r="V25" s="182"/>
      <c r="W25" s="182">
        <f>E25</f>
        <v>0</v>
      </c>
      <c r="X25" s="182"/>
      <c r="Y25" s="182"/>
      <c r="Z25" s="182">
        <f>O29</f>
        <v>9</v>
      </c>
      <c r="AA25" s="182">
        <f>S29</f>
        <v>6</v>
      </c>
      <c r="AB25" s="182">
        <f>W29</f>
        <v>2</v>
      </c>
      <c r="AC25" s="182">
        <f>AA25-AB25</f>
        <v>4</v>
      </c>
      <c r="AD25" s="182">
        <f>IF(Z25&gt;Z23,-1,0)</f>
        <v>-1</v>
      </c>
      <c r="AE25" s="182">
        <f>IF(Z25&gt;Z24,-1,0)</f>
        <v>-1</v>
      </c>
      <c r="AF25" s="182">
        <f>IF(Z25&gt;Z26,-1,0)</f>
        <v>-1</v>
      </c>
      <c r="AG25" s="329">
        <f>10000-(AJ25*1000+AM25*10+AK25)</f>
        <v>954</v>
      </c>
      <c r="AH25" s="330">
        <f>RANK(AG25,AG23:AG26,1)</f>
        <v>1</v>
      </c>
      <c r="AI25" s="281" t="str">
        <f>C24</f>
        <v>England</v>
      </c>
      <c r="AJ25" s="281">
        <f t="shared" si="5"/>
        <v>9</v>
      </c>
      <c r="AK25" s="281">
        <f t="shared" si="5"/>
        <v>6</v>
      </c>
      <c r="AL25" s="281">
        <f t="shared" si="5"/>
        <v>2</v>
      </c>
      <c r="AM25" s="281">
        <f>AK25-AL25</f>
        <v>4</v>
      </c>
      <c r="AN25" s="329">
        <f>IF(Z23&lt;&gt;Z25,AG23,IF(E25&gt;G25,AG23-2000,AG23))</f>
        <v>9038</v>
      </c>
      <c r="AO25" s="329">
        <f>IF(Z24&lt;&gt;Z25,AG24,IF(E28&gt;G28,AG24-2000,AG24))</f>
        <v>9017</v>
      </c>
      <c r="AP25" s="337"/>
      <c r="AQ25" s="329">
        <f>IF(Z26&lt;&gt;Z25,AG26,IF(G24&gt;E24,AG26-2000,AG26))</f>
        <v>3974</v>
      </c>
      <c r="AR25" s="333">
        <f>AP27</f>
        <v>2862</v>
      </c>
      <c r="AS25" s="330">
        <f>RANK(AR25,AR23:AR26,1)</f>
        <v>1</v>
      </c>
      <c r="AT25" s="281" t="str">
        <f t="shared" si="6"/>
        <v>England</v>
      </c>
      <c r="AU25" s="281">
        <f t="shared" si="6"/>
        <v>9</v>
      </c>
      <c r="AV25" s="281">
        <f t="shared" si="6"/>
        <v>6</v>
      </c>
      <c r="AW25" s="281">
        <f t="shared" si="6"/>
        <v>2</v>
      </c>
      <c r="AX25" s="182"/>
      <c r="AY25" s="182"/>
      <c r="AZ25" s="182"/>
      <c r="BA25" s="162">
        <v>3</v>
      </c>
      <c r="BB25" s="175" t="str">
        <f>VLOOKUP(3,AS23:AT26,2,FALSE)</f>
        <v>Slowakei</v>
      </c>
      <c r="BC25" s="163"/>
      <c r="BD25" s="145">
        <f>VLOOKUP(3,AS23:AW26,3,FALSE)</f>
        <v>1</v>
      </c>
      <c r="BE25" s="145">
        <f>VLOOKUP(3,AS23:AW26,4,FALSE)</f>
        <v>3</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1</v>
      </c>
      <c r="BP25" s="81">
        <f>IF(Spielplan!E25="",0,SUM(BJ25:BO25))</f>
        <v>11</v>
      </c>
      <c r="BQ25" s="182"/>
      <c r="BR25" s="213"/>
      <c r="BS25" s="153" t="s">
        <v>246</v>
      </c>
      <c r="BT25" s="158" t="str">
        <f>BB57</f>
        <v>Italien</v>
      </c>
      <c r="BU25" s="163"/>
      <c r="BV25" s="408">
        <v>2</v>
      </c>
      <c r="BW25" s="182"/>
      <c r="BX25" s="63"/>
      <c r="BY25" s="182"/>
      <c r="BZ25" s="182"/>
      <c r="CA25" s="182"/>
      <c r="CB25" s="182"/>
      <c r="CC25" s="40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1</v>
      </c>
      <c r="F26" s="411" t="s">
        <v>12</v>
      </c>
      <c r="G26" s="408">
        <v>2</v>
      </c>
      <c r="H26" s="45" t="str">
        <f>H24</f>
        <v>Russland</v>
      </c>
      <c r="I26" s="51"/>
      <c r="J26" s="182"/>
      <c r="K26" s="182" t="s">
        <v>60</v>
      </c>
      <c r="L26" s="182">
        <f t="shared" si="4"/>
        <v>-1</v>
      </c>
      <c r="M26" s="182"/>
      <c r="N26" s="182">
        <f>IF($E26="",0,IF($E26&gt;$G26,3,IF($E26=$G26,1,0)))</f>
        <v>0</v>
      </c>
      <c r="O26" s="182"/>
      <c r="P26" s="182">
        <f>IF($G26="",0,IF($E26&gt;$G26,0,IF($E26=$G26,1,3)))</f>
        <v>3</v>
      </c>
      <c r="Q26" s="182"/>
      <c r="R26" s="182">
        <f>E26</f>
        <v>1</v>
      </c>
      <c r="S26" s="182"/>
      <c r="T26" s="182">
        <f>G26</f>
        <v>2</v>
      </c>
      <c r="U26" s="182"/>
      <c r="V26" s="182">
        <f>G26</f>
        <v>2</v>
      </c>
      <c r="W26" s="182"/>
      <c r="X26" s="182">
        <f>E26</f>
        <v>1</v>
      </c>
      <c r="Y26" s="182"/>
      <c r="Z26" s="182">
        <f>P29</f>
        <v>6</v>
      </c>
      <c r="AA26" s="182">
        <f>T29</f>
        <v>6</v>
      </c>
      <c r="AB26" s="182">
        <f>X29</f>
        <v>4</v>
      </c>
      <c r="AC26" s="182">
        <f>AA26-AB26</f>
        <v>2</v>
      </c>
      <c r="AD26" s="182">
        <f>IF(Z26&gt;Z23,-1,0)</f>
        <v>-1</v>
      </c>
      <c r="AE26" s="182">
        <f>IF(Z26&gt;Z24,-1,0)</f>
        <v>-1</v>
      </c>
      <c r="AF26" s="182">
        <f>IF(Z26&gt;Z25,-1,0)</f>
        <v>0</v>
      </c>
      <c r="AG26" s="329">
        <f>10000-(AJ26*1000+AM26*10+AK26)</f>
        <v>3974</v>
      </c>
      <c r="AH26" s="330">
        <f>RANK(AG26,AG23:AG26,1)</f>
        <v>2</v>
      </c>
      <c r="AI26" s="281" t="str">
        <f>H24</f>
        <v>Russland</v>
      </c>
      <c r="AJ26" s="281">
        <f t="shared" si="5"/>
        <v>6</v>
      </c>
      <c r="AK26" s="281">
        <f t="shared" si="5"/>
        <v>6</v>
      </c>
      <c r="AL26" s="281">
        <f t="shared" si="5"/>
        <v>4</v>
      </c>
      <c r="AM26" s="281">
        <f>AK26-AL26</f>
        <v>2</v>
      </c>
      <c r="AN26" s="329">
        <f>IF(Z23&lt;&gt;Z26,AG23,IF(E27&gt;G27,AG23-2000,AG23))</f>
        <v>9038</v>
      </c>
      <c r="AO26" s="329">
        <f>IF(Z24&lt;&gt;Z26,AG24,IF(E26&gt;G26,AG24-2000,AG24))</f>
        <v>9017</v>
      </c>
      <c r="AP26" s="329">
        <f>IF(Z25&lt;&gt;Z26,AG25,IF(E24&gt;G24,AG25-2000,AG25))</f>
        <v>954</v>
      </c>
      <c r="AQ26" s="337"/>
      <c r="AR26" s="333">
        <f>AQ27</f>
        <v>11922</v>
      </c>
      <c r="AS26" s="330">
        <f>RANK(AR26,AR23:AR26,1)</f>
        <v>2</v>
      </c>
      <c r="AT26" s="281" t="str">
        <f t="shared" si="6"/>
        <v>Russland</v>
      </c>
      <c r="AU26" s="281">
        <f t="shared" si="6"/>
        <v>6</v>
      </c>
      <c r="AV26" s="281">
        <f t="shared" si="6"/>
        <v>6</v>
      </c>
      <c r="AW26" s="281">
        <f t="shared" si="6"/>
        <v>4</v>
      </c>
      <c r="AX26" s="182"/>
      <c r="AY26" s="182"/>
      <c r="AZ26" s="182"/>
      <c r="BA26" s="68">
        <v>4</v>
      </c>
      <c r="BB26" s="69" t="str">
        <f>VLOOKUP(4,AS23:AT26,2,FALSE)</f>
        <v>Wales</v>
      </c>
      <c r="BC26" s="70"/>
      <c r="BD26" s="71">
        <f>VLOOKUP(4,AS23:AW26,3,FALSE)</f>
        <v>1</v>
      </c>
      <c r="BE26" s="71">
        <f>VLOOKUP(4,AS23:AW26,4,FALSE)</f>
        <v>2</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409"/>
      <c r="BW26" s="182"/>
      <c r="BX26" s="182"/>
      <c r="BY26" s="182"/>
      <c r="BZ26" s="182"/>
      <c r="CA26" s="182"/>
      <c r="CB26" s="182"/>
      <c r="CC26" s="40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1</v>
      </c>
      <c r="F27" s="411" t="s">
        <v>12</v>
      </c>
      <c r="G27" s="408">
        <v>3</v>
      </c>
      <c r="H27" s="52" t="str">
        <f>H24</f>
        <v>Russland</v>
      </c>
      <c r="I27" s="53"/>
      <c r="J27" s="182"/>
      <c r="K27" s="182" t="s">
        <v>61</v>
      </c>
      <c r="L27" s="182">
        <f t="shared" si="4"/>
        <v>-1</v>
      </c>
      <c r="M27" s="182">
        <f>IF($E27="",0,IF($E27&gt;$G27,3,IF($E27=G27,1,0)))</f>
        <v>0</v>
      </c>
      <c r="N27" s="182"/>
      <c r="O27" s="182"/>
      <c r="P27" s="182">
        <f>IF($G27="",0,IF($E27&gt;$G27,0,IF($E27=$G27,1,3)))</f>
        <v>3</v>
      </c>
      <c r="Q27" s="182">
        <f>E27</f>
        <v>1</v>
      </c>
      <c r="R27" s="182"/>
      <c r="S27" s="182"/>
      <c r="T27" s="182">
        <f>G27</f>
        <v>3</v>
      </c>
      <c r="U27" s="182">
        <f>G27</f>
        <v>3</v>
      </c>
      <c r="V27" s="182"/>
      <c r="W27" s="182"/>
      <c r="X27" s="182">
        <f>E27</f>
        <v>1</v>
      </c>
      <c r="Y27" s="182"/>
      <c r="Z27" s="182"/>
      <c r="AA27" s="182"/>
      <c r="AB27" s="182"/>
      <c r="AC27" s="182"/>
      <c r="AD27" s="182"/>
      <c r="AE27" s="182"/>
      <c r="AF27" s="182"/>
      <c r="AG27" s="281"/>
      <c r="AH27" s="281"/>
      <c r="AI27" s="281"/>
      <c r="AJ27" s="281"/>
      <c r="AK27" s="281"/>
      <c r="AL27" s="281"/>
      <c r="AM27" s="281"/>
      <c r="AN27" s="334">
        <f>SUM(AN23:AN26)</f>
        <v>27114</v>
      </c>
      <c r="AO27" s="335">
        <f>SUM(AO23:AO26)</f>
        <v>27051</v>
      </c>
      <c r="AP27" s="335">
        <f>SUM(AP23:AP26)</f>
        <v>2862</v>
      </c>
      <c r="AQ27" s="335">
        <f>SUM(AQ23:AQ26)</f>
        <v>11922</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182"/>
      <c r="BX27" s="182"/>
      <c r="BY27" s="182"/>
      <c r="BZ27" s="182"/>
      <c r="CA27" s="182"/>
      <c r="CB27" s="182"/>
      <c r="CC27" s="40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2</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2</v>
      </c>
      <c r="T28" s="182"/>
      <c r="U28" s="182"/>
      <c r="V28" s="182">
        <f>G28</f>
        <v>2</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408">
        <v>3</v>
      </c>
      <c r="BW28" s="182"/>
      <c r="BX28" s="63"/>
      <c r="BY28" s="182"/>
      <c r="BZ28" s="182"/>
      <c r="CA28" s="182"/>
      <c r="CB28" s="182"/>
      <c r="CC28" s="40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1</v>
      </c>
      <c r="N29" s="182">
        <f t="shared" si="7"/>
        <v>1</v>
      </c>
      <c r="O29" s="182">
        <f t="shared" si="7"/>
        <v>9</v>
      </c>
      <c r="P29" s="182">
        <f t="shared" si="7"/>
        <v>6</v>
      </c>
      <c r="Q29" s="182">
        <f t="shared" si="7"/>
        <v>2</v>
      </c>
      <c r="R29" s="182">
        <f t="shared" si="7"/>
        <v>3</v>
      </c>
      <c r="S29" s="182">
        <f t="shared" si="7"/>
        <v>6</v>
      </c>
      <c r="T29" s="182">
        <f t="shared" si="7"/>
        <v>6</v>
      </c>
      <c r="U29" s="182">
        <f t="shared" si="7"/>
        <v>6</v>
      </c>
      <c r="V29" s="182">
        <f t="shared" si="7"/>
        <v>5</v>
      </c>
      <c r="W29" s="182">
        <f t="shared" si="7"/>
        <v>2</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13</v>
      </c>
      <c r="BQ29" s="182"/>
      <c r="BR29" s="213"/>
      <c r="BS29" s="150" t="str">
        <f>"3"&amp;BD89</f>
        <v>3B</v>
      </c>
      <c r="BT29" s="158" t="str">
        <f>BB89</f>
        <v>Slowakei</v>
      </c>
      <c r="BU29" s="163"/>
      <c r="BV29" s="408">
        <v>0</v>
      </c>
      <c r="BW29" s="182"/>
      <c r="BX29" s="63"/>
      <c r="BY29" s="182"/>
      <c r="BZ29" s="182"/>
      <c r="CA29" s="182"/>
      <c r="CB29" s="182"/>
      <c r="CC29" s="40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1</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Belgien</v>
      </c>
      <c r="CB31" s="163"/>
      <c r="CC31" s="408">
        <v>0</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2</v>
      </c>
      <c r="BW32" s="182"/>
      <c r="BX32" s="63"/>
      <c r="BY32" s="182"/>
      <c r="BZ32" s="182"/>
      <c r="CA32" s="182"/>
      <c r="CB32" s="182"/>
      <c r="CC32" s="40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408">
        <v>1</v>
      </c>
      <c r="BW33" s="182"/>
      <c r="BX33" s="63"/>
      <c r="BY33" s="182"/>
      <c r="BZ33" s="182"/>
      <c r="CA33" s="182"/>
      <c r="CB33" s="182"/>
      <c r="CC33" s="40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2</v>
      </c>
      <c r="F34" s="411" t="s">
        <v>12</v>
      </c>
      <c r="G34" s="40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6</v>
      </c>
      <c r="AA34" s="182">
        <f>Q40</f>
        <v>4</v>
      </c>
      <c r="AB34" s="182">
        <f>U40</f>
        <v>3</v>
      </c>
      <c r="AC34" s="182">
        <f>AA34-AB34</f>
        <v>1</v>
      </c>
      <c r="AD34" s="182">
        <f>IF(Z34&gt;Z35,-1,0)</f>
        <v>-1</v>
      </c>
      <c r="AE34" s="182">
        <f>IF(Z34&gt;Z36,-1,0)</f>
        <v>0</v>
      </c>
      <c r="AF34" s="182">
        <f>IF(Z34&gt;Z37,-1,0)</f>
        <v>-1</v>
      </c>
      <c r="AG34" s="329">
        <f>10000-(AJ34*1000+AM34*10+AK34)</f>
        <v>3986</v>
      </c>
      <c r="AH34" s="330">
        <f>RANK(AG34,AG34:AG37,1)</f>
        <v>2</v>
      </c>
      <c r="AI34" s="281" t="str">
        <f>C34</f>
        <v>Polen</v>
      </c>
      <c r="AJ34" s="281">
        <f t="shared" ref="AJ34:AL37" si="9">Z34</f>
        <v>6</v>
      </c>
      <c r="AK34" s="281">
        <f t="shared" si="9"/>
        <v>4</v>
      </c>
      <c r="AL34" s="281">
        <f t="shared" si="9"/>
        <v>3</v>
      </c>
      <c r="AM34" s="281">
        <f>AK34-AL34</f>
        <v>1</v>
      </c>
      <c r="AN34" s="337"/>
      <c r="AO34" s="329">
        <f>IF(Z35&lt;&gt;Z34,AG35,IF(G34&gt;E34,AG35-2000,AG35))</f>
        <v>9070</v>
      </c>
      <c r="AP34" s="329">
        <f>IF(Z36&lt;&gt;Z34,AG36,IF(G36&gt;E36,AG36-2000,AG36))</f>
        <v>889</v>
      </c>
      <c r="AQ34" s="329">
        <f>IF(Z37&lt;&gt;Z34,AG37,IF(G38&gt;E38,AG37-2000,AG37))</f>
        <v>9040</v>
      </c>
      <c r="AR34" s="332">
        <f>AN38</f>
        <v>11958</v>
      </c>
      <c r="AS34" s="330">
        <f>RANK(AR34,AR34:AR37,1)</f>
        <v>2</v>
      </c>
      <c r="AT34" s="281" t="str">
        <f t="shared" ref="AT34:AW37" si="10">AI34</f>
        <v>Polen</v>
      </c>
      <c r="AU34" s="281">
        <f t="shared" si="10"/>
        <v>6</v>
      </c>
      <c r="AV34" s="281">
        <f t="shared" si="10"/>
        <v>4</v>
      </c>
      <c r="AW34" s="281">
        <f t="shared" si="10"/>
        <v>3</v>
      </c>
      <c r="AX34" s="182"/>
      <c r="AY34" s="182"/>
      <c r="AZ34" s="182"/>
      <c r="BA34" s="17">
        <v>1</v>
      </c>
      <c r="BB34" s="18" t="str">
        <f>VLOOKUP(1,AS34:AT37,2,FALSE)</f>
        <v>Deutschland</v>
      </c>
      <c r="BC34" s="16"/>
      <c r="BD34" s="19">
        <f>VLOOKUP(1,AS34:AW37,3,FALSE)</f>
        <v>9</v>
      </c>
      <c r="BE34" s="20">
        <f>VLOOKUP(1,AS34:AW37,4,FALSE)</f>
        <v>11</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409"/>
      <c r="BW34" s="182"/>
      <c r="BX34" s="182"/>
      <c r="BY34" s="182"/>
      <c r="BZ34" s="182"/>
      <c r="CA34" s="182"/>
      <c r="CB34" s="182"/>
      <c r="CC34" s="409"/>
      <c r="CD34" s="182"/>
      <c r="CE34" s="144">
        <v>59</v>
      </c>
      <c r="CF34" s="158" t="str">
        <f>IF(CE30="",IF(CC30&gt;CC31,CA30,CA31),IF(CE30&gt;CE31,CA30,CA31))</f>
        <v>Deutschland</v>
      </c>
      <c r="CG34" s="163"/>
      <c r="CH34" s="63">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3</v>
      </c>
      <c r="F35" s="411" t="s">
        <v>12</v>
      </c>
      <c r="G35" s="40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0</v>
      </c>
      <c r="U35" s="182"/>
      <c r="V35" s="182"/>
      <c r="W35" s="182">
        <f>G35</f>
        <v>0</v>
      </c>
      <c r="X35" s="182">
        <f>E35</f>
        <v>3</v>
      </c>
      <c r="Y35" s="182"/>
      <c r="Z35" s="182">
        <f>N40</f>
        <v>1</v>
      </c>
      <c r="AA35" s="182">
        <f>R40</f>
        <v>0</v>
      </c>
      <c r="AB35" s="182">
        <f>V40</f>
        <v>7</v>
      </c>
      <c r="AC35" s="182">
        <f>AA35-AB35</f>
        <v>-7</v>
      </c>
      <c r="AD35" s="182">
        <f>IF(Z35&gt;Z34,-1,0)</f>
        <v>0</v>
      </c>
      <c r="AE35" s="182">
        <f>IF(Z35&gt;Z36,-1,0)</f>
        <v>0</v>
      </c>
      <c r="AF35" s="182">
        <f>IF(Z35&gt;Z37,-1,0)</f>
        <v>0</v>
      </c>
      <c r="AG35" s="329">
        <f>10000-(AJ35*1000+AM35*10+AK35)</f>
        <v>9070</v>
      </c>
      <c r="AH35" s="330">
        <f>RANK(AG35,AG34:AG37,1)</f>
        <v>4</v>
      </c>
      <c r="AI35" s="281" t="str">
        <f>H34</f>
        <v>Nordirland</v>
      </c>
      <c r="AJ35" s="281">
        <f t="shared" si="9"/>
        <v>1</v>
      </c>
      <c r="AK35" s="281">
        <f t="shared" si="9"/>
        <v>0</v>
      </c>
      <c r="AL35" s="281">
        <f t="shared" si="9"/>
        <v>7</v>
      </c>
      <c r="AM35" s="281">
        <f>AK35-AL35</f>
        <v>-7</v>
      </c>
      <c r="AN35" s="329">
        <f>IF(Z34&lt;&gt;Z35,AG34,IF(E34&gt;G34,AG34-2000,AG34))</f>
        <v>3986</v>
      </c>
      <c r="AO35" s="337"/>
      <c r="AP35" s="329">
        <f>IF(Z35&lt;&gt;Z36,AG36,IF(G39&gt;E39,AG36-2000,AG36))</f>
        <v>889</v>
      </c>
      <c r="AQ35" s="329">
        <f>IF(Z37&lt;&gt;Z35,AG37,IF(G37&gt;E37,AG37-2000,AG37))</f>
        <v>9040</v>
      </c>
      <c r="AR35" s="333">
        <f>AO38</f>
        <v>27210</v>
      </c>
      <c r="AS35" s="330">
        <f>RANK(AR35,AR34:AR37,1)</f>
        <v>4</v>
      </c>
      <c r="AT35" s="281" t="str">
        <f t="shared" si="10"/>
        <v>Nordirland</v>
      </c>
      <c r="AU35" s="281">
        <f t="shared" si="10"/>
        <v>1</v>
      </c>
      <c r="AV35" s="281">
        <f t="shared" si="10"/>
        <v>0</v>
      </c>
      <c r="AW35" s="281">
        <f t="shared" si="10"/>
        <v>7</v>
      </c>
      <c r="AX35" s="182"/>
      <c r="AY35" s="182"/>
      <c r="AZ35" s="182"/>
      <c r="BA35" s="17">
        <v>2</v>
      </c>
      <c r="BB35" s="18" t="str">
        <f>VLOOKUP(2,AS34:AT37,2,FALSE)</f>
        <v>Polen</v>
      </c>
      <c r="BC35" s="16"/>
      <c r="BD35" s="19">
        <f>VLOOKUP(2,AS34:AW37,3,FALSE)</f>
        <v>6</v>
      </c>
      <c r="BE35" s="20">
        <f>VLOOKUP(2,AS34:AW37,4,FALSE)</f>
        <v>4</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409"/>
      <c r="BW35" s="182"/>
      <c r="BX35" s="182"/>
      <c r="BY35" s="182"/>
      <c r="BZ35" s="182"/>
      <c r="CA35" s="182"/>
      <c r="CB35" s="182"/>
      <c r="CC35" s="409"/>
      <c r="CD35" s="182"/>
      <c r="CE35" s="144">
        <v>60</v>
      </c>
      <c r="CF35" s="158" t="str">
        <f>IF(CE38="",IF(CC38&gt;CC39,CA38,CA39),IF(CE38&gt;CE39,CA38,CA39))</f>
        <v>Frankreich</v>
      </c>
      <c r="CG35" s="163"/>
      <c r="CH35" s="63">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1</v>
      </c>
      <c r="F36" s="411" t="s">
        <v>12</v>
      </c>
      <c r="G36" s="408">
        <v>3</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3</v>
      </c>
      <c r="T36" s="182"/>
      <c r="U36" s="182">
        <f>G36</f>
        <v>3</v>
      </c>
      <c r="V36" s="182"/>
      <c r="W36" s="182">
        <f>E36</f>
        <v>1</v>
      </c>
      <c r="X36" s="182"/>
      <c r="Y36" s="182"/>
      <c r="Z36" s="182">
        <f>O40</f>
        <v>9</v>
      </c>
      <c r="AA36" s="182">
        <f>S40</f>
        <v>11</v>
      </c>
      <c r="AB36" s="182">
        <f>W40</f>
        <v>1</v>
      </c>
      <c r="AC36" s="182">
        <f>AA36-AB36</f>
        <v>10</v>
      </c>
      <c r="AD36" s="182">
        <f>IF(Z36&gt;Z34,-1,0)</f>
        <v>-1</v>
      </c>
      <c r="AE36" s="182">
        <f>IF(Z36&gt;Z35,-1,0)</f>
        <v>-1</v>
      </c>
      <c r="AF36" s="182">
        <f>IF(Z36&gt;Z37,-1,0)</f>
        <v>-1</v>
      </c>
      <c r="AG36" s="329">
        <f>10000-(AJ36*1000+AM36*10+AK36)</f>
        <v>889</v>
      </c>
      <c r="AH36" s="330">
        <f>RANK(AG36,AG34:AG37,1)</f>
        <v>1</v>
      </c>
      <c r="AI36" s="281" t="str">
        <f>C35</f>
        <v>Deutschland</v>
      </c>
      <c r="AJ36" s="281">
        <f t="shared" si="9"/>
        <v>9</v>
      </c>
      <c r="AK36" s="281">
        <f t="shared" si="9"/>
        <v>11</v>
      </c>
      <c r="AL36" s="281">
        <f t="shared" si="9"/>
        <v>1</v>
      </c>
      <c r="AM36" s="281">
        <f>AK36-AL36</f>
        <v>10</v>
      </c>
      <c r="AN36" s="329">
        <f>IF(Z34&lt;&gt;Z36,AG34,IF(E36&gt;G36,AG34-2000,AG34))</f>
        <v>3986</v>
      </c>
      <c r="AO36" s="329">
        <f>IF(Z35&lt;&gt;Z36,AG35,IF(E39&gt;G39,AG35-2000,AG35))</f>
        <v>9070</v>
      </c>
      <c r="AP36" s="337"/>
      <c r="AQ36" s="329">
        <f>IF(Z37&lt;&gt;Z36,AG37,IF(G35&gt;E35,AG37-2000,AG37))</f>
        <v>9040</v>
      </c>
      <c r="AR36" s="333">
        <f>AP38</f>
        <v>2667</v>
      </c>
      <c r="AS36" s="330">
        <f>RANK(AR36,AR34:AR37,1)</f>
        <v>1</v>
      </c>
      <c r="AT36" s="281" t="str">
        <f t="shared" si="10"/>
        <v>Deutschland</v>
      </c>
      <c r="AU36" s="281">
        <f t="shared" si="10"/>
        <v>9</v>
      </c>
      <c r="AV36" s="281">
        <f t="shared" si="10"/>
        <v>11</v>
      </c>
      <c r="AW36" s="281">
        <f t="shared" si="10"/>
        <v>1</v>
      </c>
      <c r="AX36" s="182"/>
      <c r="AY36" s="182"/>
      <c r="AZ36" s="182"/>
      <c r="BA36" s="162">
        <v>3</v>
      </c>
      <c r="BB36" s="175" t="str">
        <f>VLOOKUP(3,AS34:AT37,2,FALSE)</f>
        <v>Ukraine</v>
      </c>
      <c r="BC36" s="163"/>
      <c r="BD36" s="145">
        <f>VLOOKUP(3,AS34:AW37,3,FALSE)</f>
        <v>1</v>
      </c>
      <c r="BE36" s="145">
        <f>VLOOKUP(3,AS34:AW37,4,FALSE)</f>
        <v>0</v>
      </c>
      <c r="BF36" s="199" t="s">
        <v>12</v>
      </c>
      <c r="BG36" s="145">
        <f>VLOOKUP(3,AS34:AW37,5,FALSE)</f>
        <v>4</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408">
        <v>2</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0</v>
      </c>
      <c r="F37" s="411" t="s">
        <v>12</v>
      </c>
      <c r="G37" s="408">
        <v>0</v>
      </c>
      <c r="H37" s="13" t="str">
        <f>H35</f>
        <v>Ukraine</v>
      </c>
      <c r="I37" s="34"/>
      <c r="J37" s="182"/>
      <c r="K37" s="182" t="s">
        <v>67</v>
      </c>
      <c r="L37" s="182">
        <f t="shared" si="8"/>
        <v>0</v>
      </c>
      <c r="M37" s="182"/>
      <c r="N37" s="182">
        <f>IF($E37="",0,IF($E37&gt;$G37,3,IF($E37=$G37,1,0)))</f>
        <v>1</v>
      </c>
      <c r="O37" s="182"/>
      <c r="P37" s="182">
        <f>IF($G37="",0,IF($E37&gt;$G37,0,IF($E37=$G37,1,3)))</f>
        <v>1</v>
      </c>
      <c r="Q37" s="182"/>
      <c r="R37" s="182">
        <f>E37</f>
        <v>0</v>
      </c>
      <c r="S37" s="182"/>
      <c r="T37" s="182">
        <f>G37</f>
        <v>0</v>
      </c>
      <c r="U37" s="182"/>
      <c r="V37" s="182">
        <f>G37</f>
        <v>0</v>
      </c>
      <c r="W37" s="182"/>
      <c r="X37" s="182">
        <f>E37</f>
        <v>0</v>
      </c>
      <c r="Y37" s="182"/>
      <c r="Z37" s="182">
        <f>P40</f>
        <v>1</v>
      </c>
      <c r="AA37" s="182">
        <f>T40</f>
        <v>0</v>
      </c>
      <c r="AB37" s="182">
        <f>X40</f>
        <v>4</v>
      </c>
      <c r="AC37" s="182">
        <f>AA37-AB37</f>
        <v>-4</v>
      </c>
      <c r="AD37" s="182">
        <f>IF(Z37&gt;Z34,-1,0)</f>
        <v>0</v>
      </c>
      <c r="AE37" s="182">
        <f>IF(Z37&gt;Z35,-1,0)</f>
        <v>0</v>
      </c>
      <c r="AF37" s="182">
        <f>IF(Z37&gt;Z36,-1,0)</f>
        <v>0</v>
      </c>
      <c r="AG37" s="329">
        <f>10000-(AJ37*1000+AM37*10+AK37)</f>
        <v>9040</v>
      </c>
      <c r="AH37" s="330">
        <f>RANK(AG37,AG34:AG37,1)</f>
        <v>3</v>
      </c>
      <c r="AI37" s="281" t="str">
        <f>H35</f>
        <v>Ukraine</v>
      </c>
      <c r="AJ37" s="281">
        <f t="shared" si="9"/>
        <v>1</v>
      </c>
      <c r="AK37" s="281">
        <f t="shared" si="9"/>
        <v>0</v>
      </c>
      <c r="AL37" s="281">
        <f t="shared" si="9"/>
        <v>4</v>
      </c>
      <c r="AM37" s="281">
        <f>AK37-AL37</f>
        <v>-4</v>
      </c>
      <c r="AN37" s="329">
        <f>IF(Z34&lt;&gt;Z37,AG34,IF(E38&gt;G38,AG34-2000,AG34))</f>
        <v>3986</v>
      </c>
      <c r="AO37" s="329">
        <f>IF(Z35&lt;&gt;Z37,AG35,IF(E37&gt;G37,AG35-2000,AG35))</f>
        <v>9070</v>
      </c>
      <c r="AP37" s="329">
        <f>IF(Z36&lt;&gt;Z37,AG36,IF(E35&gt;G35,AG36-2000,AG36))</f>
        <v>889</v>
      </c>
      <c r="AQ37" s="337"/>
      <c r="AR37" s="333">
        <f>AQ38</f>
        <v>27120</v>
      </c>
      <c r="AS37" s="330">
        <f>RANK(AR37,AR34:AR37,1)</f>
        <v>3</v>
      </c>
      <c r="AT37" s="281" t="str">
        <f t="shared" si="10"/>
        <v>Ukraine</v>
      </c>
      <c r="AU37" s="281">
        <f t="shared" si="10"/>
        <v>1</v>
      </c>
      <c r="AV37" s="281">
        <f t="shared" si="10"/>
        <v>0</v>
      </c>
      <c r="AW37" s="281">
        <f t="shared" si="10"/>
        <v>4</v>
      </c>
      <c r="AX37" s="182"/>
      <c r="AY37" s="182"/>
      <c r="AZ37" s="182"/>
      <c r="BA37" s="68">
        <v>4</v>
      </c>
      <c r="BB37" s="69" t="str">
        <f>VLOOKUP(4,AS34:AT37,2,FALSE)</f>
        <v>Nordirland</v>
      </c>
      <c r="BC37" s="70"/>
      <c r="BD37" s="71">
        <f>VLOOKUP(4,AS34:AW37,3,FALSE)</f>
        <v>1</v>
      </c>
      <c r="BE37" s="71">
        <f>VLOOKUP(4,AS34:AW37,4,FALSE)</f>
        <v>0</v>
      </c>
      <c r="BF37" s="199" t="s">
        <v>12</v>
      </c>
      <c r="BG37" s="71">
        <f>VLOOKUP(4,AS34:AW37,5,FALSE)</f>
        <v>7</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str">
        <f>"3"&amp;BD87</f>
        <v>3D</v>
      </c>
      <c r="BT37" s="158" t="str">
        <f>BB87</f>
        <v>Tschechien</v>
      </c>
      <c r="BU37" s="163"/>
      <c r="BV37" s="408">
        <v>0</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0</v>
      </c>
      <c r="H38" s="18" t="str">
        <f>H35</f>
        <v>Ukraine</v>
      </c>
      <c r="I38" s="33"/>
      <c r="J38" s="182"/>
      <c r="K38" s="182" t="s">
        <v>69</v>
      </c>
      <c r="L38" s="182">
        <f t="shared" si="8"/>
        <v>1</v>
      </c>
      <c r="M38" s="182">
        <f>IF($E38="",0,IF($E38&gt;$G38,3,IF($E38=G38,1,0)))</f>
        <v>3</v>
      </c>
      <c r="N38" s="182"/>
      <c r="O38" s="182"/>
      <c r="P38" s="182">
        <f>IF($G38="",0,IF($E38&gt;$G38,0,IF($E38=$G38,1,3)))</f>
        <v>0</v>
      </c>
      <c r="Q38" s="182">
        <f>E38</f>
        <v>1</v>
      </c>
      <c r="R38" s="182"/>
      <c r="S38" s="182"/>
      <c r="T38" s="182">
        <f>G38</f>
        <v>0</v>
      </c>
      <c r="U38" s="182">
        <f>G38</f>
        <v>0</v>
      </c>
      <c r="V38" s="182"/>
      <c r="W38" s="182"/>
      <c r="X38" s="182">
        <f>E38</f>
        <v>1</v>
      </c>
      <c r="Y38" s="182"/>
      <c r="Z38" s="182"/>
      <c r="AA38" s="182"/>
      <c r="AB38" s="182"/>
      <c r="AC38" s="182"/>
      <c r="AD38" s="182"/>
      <c r="AE38" s="182"/>
      <c r="AF38" s="182"/>
      <c r="AG38" s="281"/>
      <c r="AH38" s="281"/>
      <c r="AI38" s="281"/>
      <c r="AJ38" s="281"/>
      <c r="AK38" s="281"/>
      <c r="AL38" s="281"/>
      <c r="AM38" s="281"/>
      <c r="AN38" s="334">
        <f>SUM(AN34:AN37)</f>
        <v>11958</v>
      </c>
      <c r="AO38" s="335">
        <f>SUM(AO34:AO37)</f>
        <v>27210</v>
      </c>
      <c r="AP38" s="335">
        <f>SUM(AP34:AP37)</f>
        <v>2667</v>
      </c>
      <c r="AQ38" s="335">
        <f>SUM(AQ34:AQ37)</f>
        <v>27120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3</v>
      </c>
      <c r="BN38" s="61">
        <f>IF(E38=Spielplan!E38,Punktemodus!$B$7,0)</f>
        <v>1</v>
      </c>
      <c r="BO38" s="61">
        <f>IF(G38=Spielplan!G38,Punktemodus!$B$7,0)</f>
        <v>1</v>
      </c>
      <c r="BP38" s="81">
        <f>IF(Spielplan!E38="",0,SUM(BJ38:BO38))</f>
        <v>15</v>
      </c>
      <c r="BQ38" s="182"/>
      <c r="BR38" s="213"/>
      <c r="BS38" s="182"/>
      <c r="BT38" s="182"/>
      <c r="BU38" s="182"/>
      <c r="BV38" s="409"/>
      <c r="BW38" s="182"/>
      <c r="BX38" s="182"/>
      <c r="BY38" s="182"/>
      <c r="BZ38" s="144">
        <v>55</v>
      </c>
      <c r="CA38" s="158" t="str">
        <f>IF(BX36="",IF(BV36&gt;BV37,BT36,BT37),IF(BX36&gt;BX37,BT36,BT37))</f>
        <v>Frankreich</v>
      </c>
      <c r="CB38" s="163"/>
      <c r="CC38" s="408">
        <v>2</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0</v>
      </c>
      <c r="F39" s="411" t="s">
        <v>12</v>
      </c>
      <c r="G39" s="408">
        <v>5</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5</v>
      </c>
      <c r="T39" s="182"/>
      <c r="U39" s="182"/>
      <c r="V39" s="182">
        <f>G39</f>
        <v>5</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409"/>
      <c r="BW39" s="182"/>
      <c r="BX39" s="182"/>
      <c r="BY39" s="182"/>
      <c r="BZ39" s="144">
        <v>56</v>
      </c>
      <c r="CA39" s="158" t="str">
        <f>IF(BX40="",IF(BV40&gt;BV41,BT40,BT41),IF(BX40&gt;BX41,BT40,BT41))</f>
        <v>Russland</v>
      </c>
      <c r="CB39" s="163"/>
      <c r="CC39" s="40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6</v>
      </c>
      <c r="N40" s="182">
        <f t="shared" si="11"/>
        <v>1</v>
      </c>
      <c r="O40" s="182">
        <f t="shared" si="11"/>
        <v>9</v>
      </c>
      <c r="P40" s="182">
        <f t="shared" si="11"/>
        <v>1</v>
      </c>
      <c r="Q40" s="182">
        <f t="shared" si="11"/>
        <v>4</v>
      </c>
      <c r="R40" s="182">
        <f t="shared" si="11"/>
        <v>0</v>
      </c>
      <c r="S40" s="182">
        <f t="shared" si="11"/>
        <v>11</v>
      </c>
      <c r="T40" s="182">
        <f t="shared" si="11"/>
        <v>0</v>
      </c>
      <c r="U40" s="182">
        <f t="shared" si="11"/>
        <v>3</v>
      </c>
      <c r="V40" s="182">
        <f t="shared" si="11"/>
        <v>7</v>
      </c>
      <c r="W40" s="182">
        <f t="shared" si="11"/>
        <v>1</v>
      </c>
      <c r="X40" s="182">
        <f t="shared" si="11"/>
        <v>4</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49</v>
      </c>
      <c r="BQ40" s="182"/>
      <c r="BR40" s="213"/>
      <c r="BS40" s="151" t="s">
        <v>252</v>
      </c>
      <c r="BT40" s="158" t="str">
        <f>BB24</f>
        <v>Russland</v>
      </c>
      <c r="BU40" s="163"/>
      <c r="BV40" s="408">
        <v>2</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40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1</v>
      </c>
      <c r="F45" s="411" t="s">
        <v>12</v>
      </c>
      <c r="G45" s="408">
        <v>3</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3</v>
      </c>
      <c r="S45" s="182"/>
      <c r="T45" s="182"/>
      <c r="U45" s="182">
        <f>G45</f>
        <v>3</v>
      </c>
      <c r="V45" s="182">
        <f>E45</f>
        <v>1</v>
      </c>
      <c r="W45" s="182"/>
      <c r="X45" s="182"/>
      <c r="Y45" s="182"/>
      <c r="Z45" s="182">
        <f>M51</f>
        <v>0</v>
      </c>
      <c r="AA45" s="182">
        <f>Q51</f>
        <v>1</v>
      </c>
      <c r="AB45" s="182">
        <f>U51</f>
        <v>7</v>
      </c>
      <c r="AC45" s="182">
        <f>AA45-AB45</f>
        <v>-6</v>
      </c>
      <c r="AD45" s="182">
        <f>IF(Z45&gt;Z46,-1,0)</f>
        <v>0</v>
      </c>
      <c r="AE45" s="182">
        <f>IF(Z45&gt;Z47,-1,0)</f>
        <v>0</v>
      </c>
      <c r="AF45" s="182">
        <f>IF(Z45&gt;Z48,-1,0)</f>
        <v>0</v>
      </c>
      <c r="AG45" s="329">
        <f>10000-(AJ45*1000+AM45*10+AK45)</f>
        <v>10059</v>
      </c>
      <c r="AH45" s="330">
        <f>RANK(AG45,AG45:AG48,1)</f>
        <v>4</v>
      </c>
      <c r="AI45" s="281" t="str">
        <f>C45</f>
        <v>Türkei</v>
      </c>
      <c r="AJ45" s="281">
        <f t="shared" ref="AJ45:AL48" si="13">Z45</f>
        <v>0</v>
      </c>
      <c r="AK45" s="281">
        <f t="shared" si="13"/>
        <v>1</v>
      </c>
      <c r="AL45" s="281">
        <f t="shared" si="13"/>
        <v>7</v>
      </c>
      <c r="AM45" s="281">
        <f>AK45-AL45</f>
        <v>-6</v>
      </c>
      <c r="AN45" s="337"/>
      <c r="AO45" s="329">
        <f>IF(Z46&lt;&gt;Z45,AG46,IF(G45&gt;E45,AG46-2000,AG46))</f>
        <v>3975</v>
      </c>
      <c r="AP45" s="329">
        <f>IF(Z47&lt;&gt;Z45,AG47,IF(G47&gt;E47,AG47-2000,AG47))</f>
        <v>923</v>
      </c>
      <c r="AQ45" s="329">
        <f>IF(Z48&lt;&gt;Z45,AG48,IF(G49&gt;E49,AG48-2000,AG48))</f>
        <v>7029</v>
      </c>
      <c r="AR45" s="332">
        <f>AN49</f>
        <v>30177</v>
      </c>
      <c r="AS45" s="330">
        <f>RANK(AR45,AR45:AR48,1)</f>
        <v>4</v>
      </c>
      <c r="AT45" s="281" t="str">
        <f t="shared" ref="AT45:AW48" si="14">AI45</f>
        <v>Türkei</v>
      </c>
      <c r="AU45" s="281">
        <f t="shared" si="14"/>
        <v>0</v>
      </c>
      <c r="AV45" s="281">
        <f t="shared" si="14"/>
        <v>1</v>
      </c>
      <c r="AW45" s="281">
        <f t="shared" si="14"/>
        <v>7</v>
      </c>
      <c r="AX45" s="182"/>
      <c r="AY45" s="182"/>
      <c r="AZ45" s="182"/>
      <c r="BA45" s="42">
        <v>1</v>
      </c>
      <c r="BB45" s="40" t="str">
        <f>VLOOKUP(1,AS45:AT48,2,FALSE)</f>
        <v>Spanien</v>
      </c>
      <c r="BC45" s="41"/>
      <c r="BD45" s="43">
        <f>VLOOKUP(1,AS45:AW48,3,FALSE)</f>
        <v>9</v>
      </c>
      <c r="BE45" s="44">
        <f>VLOOKUP(1,AS45:AW48,4,FALSE)</f>
        <v>7</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2</v>
      </c>
      <c r="F46" s="411" t="s">
        <v>12</v>
      </c>
      <c r="G46" s="40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6</v>
      </c>
      <c r="AA46" s="182">
        <f>R51</f>
        <v>5</v>
      </c>
      <c r="AB46" s="182">
        <f>V51</f>
        <v>3</v>
      </c>
      <c r="AC46" s="182">
        <f>AA46-AB46</f>
        <v>2</v>
      </c>
      <c r="AD46" s="182">
        <f>IF(Z46&gt;Z45,-1,0)</f>
        <v>-1</v>
      </c>
      <c r="AE46" s="182">
        <f>IF(Z46&gt;Z47,-1,0)</f>
        <v>0</v>
      </c>
      <c r="AF46" s="182">
        <f>IF(Z46&gt;Z48,-1,0)</f>
        <v>-1</v>
      </c>
      <c r="AG46" s="329">
        <f>10000-(AJ46*1000+AM46*10+AK46)</f>
        <v>3975</v>
      </c>
      <c r="AH46" s="330">
        <f>RANK(AG46,AG45:AG48,1)</f>
        <v>2</v>
      </c>
      <c r="AI46" s="281" t="str">
        <f>H45</f>
        <v>Kroatien</v>
      </c>
      <c r="AJ46" s="281">
        <f t="shared" si="13"/>
        <v>6</v>
      </c>
      <c r="AK46" s="281">
        <f t="shared" si="13"/>
        <v>5</v>
      </c>
      <c r="AL46" s="281">
        <f t="shared" si="13"/>
        <v>3</v>
      </c>
      <c r="AM46" s="281">
        <f>AK46-AL46</f>
        <v>2</v>
      </c>
      <c r="AN46" s="329">
        <f>IF(Z45&lt;&gt;Z46,AG45,IF(E45&gt;G45,AG45-2000,AG45))</f>
        <v>10059</v>
      </c>
      <c r="AO46" s="337"/>
      <c r="AP46" s="329">
        <f>IF(Z46&lt;&gt;Z47,AG47,IF(G50&gt;E50,AG47-2000,AG47))</f>
        <v>923</v>
      </c>
      <c r="AQ46" s="329">
        <f>IF(Z48&lt;&gt;Z46,AG48,IF(G48&gt;E48,AG48-2000,AG48))</f>
        <v>7029</v>
      </c>
      <c r="AR46" s="333">
        <f>AO49</f>
        <v>11925</v>
      </c>
      <c r="AS46" s="330">
        <f>RANK(AR46,AR45:AR48,1)</f>
        <v>2</v>
      </c>
      <c r="AT46" s="281" t="str">
        <f t="shared" si="14"/>
        <v>Kroatien</v>
      </c>
      <c r="AU46" s="281">
        <f t="shared" si="14"/>
        <v>6</v>
      </c>
      <c r="AV46" s="281">
        <f t="shared" si="14"/>
        <v>5</v>
      </c>
      <c r="AW46" s="281">
        <f t="shared" si="14"/>
        <v>3</v>
      </c>
      <c r="AX46" s="182"/>
      <c r="AY46" s="182"/>
      <c r="AZ46" s="182"/>
      <c r="BA46" s="42">
        <v>2</v>
      </c>
      <c r="BB46" s="40" t="str">
        <f>VLOOKUP(2,AS45:AT48,2,FALSE)</f>
        <v>Kroatien</v>
      </c>
      <c r="BC46" s="41"/>
      <c r="BD46" s="43">
        <f>VLOOKUP(2,AS45:AW48,3,FALSE)</f>
        <v>6</v>
      </c>
      <c r="BE46" s="44">
        <f>VLOOKUP(2,AS45:AW48,4,FALSE)</f>
        <v>5</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0</v>
      </c>
      <c r="F47" s="411" t="s">
        <v>12</v>
      </c>
      <c r="G47" s="408">
        <v>3</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3</v>
      </c>
      <c r="T47" s="182"/>
      <c r="U47" s="182">
        <f>G47</f>
        <v>3</v>
      </c>
      <c r="V47" s="182"/>
      <c r="W47" s="182">
        <f>E47</f>
        <v>0</v>
      </c>
      <c r="X47" s="182"/>
      <c r="Y47" s="182"/>
      <c r="Z47" s="182">
        <f>O51</f>
        <v>9</v>
      </c>
      <c r="AA47" s="182">
        <f>S51</f>
        <v>7</v>
      </c>
      <c r="AB47" s="182">
        <f>W51</f>
        <v>0</v>
      </c>
      <c r="AC47" s="182">
        <f>AA47-AB47</f>
        <v>7</v>
      </c>
      <c r="AD47" s="182">
        <f>IF(Z47&gt;Z45,-1,0)</f>
        <v>-1</v>
      </c>
      <c r="AE47" s="182">
        <f>IF(Z47&gt;Z46,-1,0)</f>
        <v>-1</v>
      </c>
      <c r="AF47" s="182">
        <f>IF(Z47&gt;Z48,-1,0)</f>
        <v>-1</v>
      </c>
      <c r="AG47" s="329">
        <f>10000-(AJ47*1000+AM47*10+AK47)</f>
        <v>923</v>
      </c>
      <c r="AH47" s="330">
        <f>RANK(AG47,AG45:AG48,1)</f>
        <v>1</v>
      </c>
      <c r="AI47" s="281" t="str">
        <f>C46</f>
        <v>Spanien</v>
      </c>
      <c r="AJ47" s="281">
        <f t="shared" si="13"/>
        <v>9</v>
      </c>
      <c r="AK47" s="281">
        <f t="shared" si="13"/>
        <v>7</v>
      </c>
      <c r="AL47" s="281">
        <f t="shared" si="13"/>
        <v>0</v>
      </c>
      <c r="AM47" s="281">
        <f>AK47-AL47</f>
        <v>7</v>
      </c>
      <c r="AN47" s="329">
        <f>IF(Z45&lt;&gt;Z47,AG45,IF(E47&gt;G47,AG45-2000,AG45))</f>
        <v>10059</v>
      </c>
      <c r="AO47" s="329">
        <f>IF(Z46&lt;&gt;Z47,AG46,IF(E50&gt;G50,AG46-2000,AG46))</f>
        <v>3975</v>
      </c>
      <c r="AP47" s="337"/>
      <c r="AQ47" s="329">
        <f>IF(Z48&lt;&gt;Z47,AG48,IF(G46&gt;E46,AG48-2000,AG48))</f>
        <v>7029</v>
      </c>
      <c r="AR47" s="333">
        <f>AP49</f>
        <v>2769</v>
      </c>
      <c r="AS47" s="330">
        <f>RANK(AR47,AR45:AR48,1)</f>
        <v>1</v>
      </c>
      <c r="AT47" s="281" t="str">
        <f t="shared" si="14"/>
        <v>Spanien</v>
      </c>
      <c r="AU47" s="281">
        <f t="shared" si="14"/>
        <v>9</v>
      </c>
      <c r="AV47" s="281">
        <f t="shared" si="14"/>
        <v>7</v>
      </c>
      <c r="AW47" s="281">
        <f t="shared" si="14"/>
        <v>0</v>
      </c>
      <c r="AX47" s="182"/>
      <c r="AY47" s="182"/>
      <c r="AZ47" s="182"/>
      <c r="BA47" s="162">
        <v>3</v>
      </c>
      <c r="BB47" s="175" t="str">
        <f>VLOOKUP(3,AS45:AT48,2,FALSE)</f>
        <v>Tschechien</v>
      </c>
      <c r="BC47" s="163"/>
      <c r="BD47" s="145">
        <f>VLOOKUP(3,AS45:AW48,3,FALSE)</f>
        <v>3</v>
      </c>
      <c r="BE47" s="145">
        <f>VLOOKUP(3,AS45:AW48,4,FALSE)</f>
        <v>1</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3</v>
      </c>
      <c r="BN47" s="61">
        <f>IF(E47=Spielplan!E47,Punktemodus!$B$7,0)</f>
        <v>1</v>
      </c>
      <c r="BO47" s="61">
        <f>IF(G47=Spielplan!G47,Punktemodus!$B$7,0)</f>
        <v>1</v>
      </c>
      <c r="BP47" s="81">
        <f>IF(Spielplan!E47="",0,SUM(BJ47:BO47))</f>
        <v>15</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2</v>
      </c>
      <c r="F48" s="411" t="s">
        <v>12</v>
      </c>
      <c r="G48" s="408">
        <v>0</v>
      </c>
      <c r="H48" s="125" t="str">
        <f>H46</f>
        <v>Tschechien</v>
      </c>
      <c r="I48" s="126"/>
      <c r="J48" s="182"/>
      <c r="K48" s="182" t="s">
        <v>73</v>
      </c>
      <c r="L48" s="182">
        <f t="shared" si="12"/>
        <v>1</v>
      </c>
      <c r="M48" s="182"/>
      <c r="N48" s="182">
        <f>IF($E48="",0,IF($E48&gt;$G48,3,IF($E48=$G48,1,0)))</f>
        <v>3</v>
      </c>
      <c r="O48" s="182"/>
      <c r="P48" s="182">
        <f>IF($G48="",0,IF($E48&gt;$G48,0,IF($E48=$G48,1,3)))</f>
        <v>0</v>
      </c>
      <c r="Q48" s="182"/>
      <c r="R48" s="182">
        <f>E48</f>
        <v>2</v>
      </c>
      <c r="S48" s="182"/>
      <c r="T48" s="182">
        <f>G48</f>
        <v>0</v>
      </c>
      <c r="U48" s="182"/>
      <c r="V48" s="182">
        <f>G48</f>
        <v>0</v>
      </c>
      <c r="W48" s="182"/>
      <c r="X48" s="182">
        <f>E48</f>
        <v>2</v>
      </c>
      <c r="Y48" s="182"/>
      <c r="Z48" s="182">
        <f>P51</f>
        <v>3</v>
      </c>
      <c r="AA48" s="182">
        <f>T51</f>
        <v>1</v>
      </c>
      <c r="AB48" s="182">
        <f>X51</f>
        <v>4</v>
      </c>
      <c r="AC48" s="182">
        <f>AA48-AB48</f>
        <v>-3</v>
      </c>
      <c r="AD48" s="182">
        <f>IF(Z48&gt;Z45,-1,0)</f>
        <v>-1</v>
      </c>
      <c r="AE48" s="182">
        <f>IF(Z48&gt;Z46,-1,0)</f>
        <v>0</v>
      </c>
      <c r="AF48" s="182">
        <f>IF(Z48&gt;Z47,-1,0)</f>
        <v>0</v>
      </c>
      <c r="AG48" s="329">
        <f>10000-(AJ48*1000+AM48*10+AK48)</f>
        <v>7029</v>
      </c>
      <c r="AH48" s="330">
        <f>RANK(AG48,AG45:AG48,1)</f>
        <v>3</v>
      </c>
      <c r="AI48" s="281" t="str">
        <f>H46</f>
        <v>Tschechien</v>
      </c>
      <c r="AJ48" s="281">
        <f t="shared" si="13"/>
        <v>3</v>
      </c>
      <c r="AK48" s="281">
        <f t="shared" si="13"/>
        <v>1</v>
      </c>
      <c r="AL48" s="281">
        <f t="shared" si="13"/>
        <v>4</v>
      </c>
      <c r="AM48" s="281">
        <f>AK48-AL48</f>
        <v>-3</v>
      </c>
      <c r="AN48" s="329">
        <f>IF(Z45&lt;&gt;Z48,AG45,IF(E49&gt;G49,AG45-2000,AG45))</f>
        <v>10059</v>
      </c>
      <c r="AO48" s="329">
        <f>IF(Z46&lt;&gt;Z48,AG46,IF(E48&gt;G48,AG46-2000,AG46))</f>
        <v>3975</v>
      </c>
      <c r="AP48" s="329">
        <f>IF(Z47&lt;&gt;Z48,AG47,IF(E46&gt;G46,AG47-2000,AG47))</f>
        <v>923</v>
      </c>
      <c r="AQ48" s="337"/>
      <c r="AR48" s="333">
        <f>AQ49</f>
        <v>21087</v>
      </c>
      <c r="AS48" s="330">
        <f>RANK(AR48,AR45:AR48,1)</f>
        <v>3</v>
      </c>
      <c r="AT48" s="281" t="str">
        <f t="shared" si="14"/>
        <v>Tschechien</v>
      </c>
      <c r="AU48" s="281">
        <f t="shared" si="14"/>
        <v>3</v>
      </c>
      <c r="AV48" s="281">
        <f t="shared" si="14"/>
        <v>1</v>
      </c>
      <c r="AW48" s="281">
        <f t="shared" si="14"/>
        <v>4</v>
      </c>
      <c r="AX48" s="182"/>
      <c r="AY48" s="182"/>
      <c r="AZ48" s="182"/>
      <c r="BA48" s="68">
        <v>4</v>
      </c>
      <c r="BB48" s="69" t="str">
        <f>VLOOKUP(4,AS45:AT48,2,FALSE)</f>
        <v>Türkei</v>
      </c>
      <c r="BC48" s="70"/>
      <c r="BD48" s="71">
        <f>VLOOKUP(4,AS45:AW48,3,FALSE)</f>
        <v>0</v>
      </c>
      <c r="BE48" s="71">
        <f>VLOOKUP(4,AS45:AW48,4,FALSE)</f>
        <v>1</v>
      </c>
      <c r="BF48" s="199" t="s">
        <v>12</v>
      </c>
      <c r="BG48" s="71">
        <f>VLOOKUP(4,AS45:AW48,5,FALSE)</f>
        <v>7</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0</v>
      </c>
      <c r="F49" s="411" t="s">
        <v>12</v>
      </c>
      <c r="G49" s="408">
        <v>1</v>
      </c>
      <c r="H49" s="40" t="str">
        <f>H46</f>
        <v>Tschechien</v>
      </c>
      <c r="I49" s="41"/>
      <c r="J49" s="182"/>
      <c r="K49" s="182" t="s">
        <v>74</v>
      </c>
      <c r="L49" s="182">
        <f t="shared" si="12"/>
        <v>-1</v>
      </c>
      <c r="M49" s="182">
        <f>IF($E49="",0,IF($E49&gt;$G49,3,IF($E49=G49,1,0)))</f>
        <v>0</v>
      </c>
      <c r="N49" s="182"/>
      <c r="O49" s="182"/>
      <c r="P49" s="182">
        <f>IF($G49="",0,IF($E49&gt;$G49,0,IF($E49=$G49,1,3)))</f>
        <v>3</v>
      </c>
      <c r="Q49" s="182">
        <f>E49</f>
        <v>0</v>
      </c>
      <c r="R49" s="182"/>
      <c r="S49" s="182"/>
      <c r="T49" s="182">
        <f>G49</f>
        <v>1</v>
      </c>
      <c r="U49" s="182">
        <f>G49</f>
        <v>1</v>
      </c>
      <c r="V49" s="182"/>
      <c r="W49" s="182"/>
      <c r="X49" s="182">
        <f>E49</f>
        <v>0</v>
      </c>
      <c r="Y49" s="182"/>
      <c r="Z49" s="182"/>
      <c r="AA49" s="182"/>
      <c r="AB49" s="182"/>
      <c r="AC49" s="182"/>
      <c r="AD49" s="182"/>
      <c r="AE49" s="182"/>
      <c r="AF49" s="182"/>
      <c r="AG49" s="281"/>
      <c r="AH49" s="281"/>
      <c r="AI49" s="281"/>
      <c r="AJ49" s="281"/>
      <c r="AK49" s="281"/>
      <c r="AL49" s="281"/>
      <c r="AM49" s="281"/>
      <c r="AN49" s="334">
        <f>SUM(AN45:AN48)</f>
        <v>30177</v>
      </c>
      <c r="AO49" s="335">
        <f>SUM(AO45:AO48)</f>
        <v>11925</v>
      </c>
      <c r="AP49" s="335">
        <f>SUM(AP45:AP48)</f>
        <v>2769</v>
      </c>
      <c r="AQ49" s="335">
        <f>SUM(AQ45:AQ48)</f>
        <v>21087</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0</v>
      </c>
      <c r="F50" s="411" t="s">
        <v>12</v>
      </c>
      <c r="G50" s="408">
        <v>2</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2</v>
      </c>
      <c r="T50" s="182"/>
      <c r="U50" s="182"/>
      <c r="V50" s="182">
        <f>G50</f>
        <v>2</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0</v>
      </c>
      <c r="N51" s="182">
        <f t="shared" si="15"/>
        <v>6</v>
      </c>
      <c r="O51" s="182">
        <f t="shared" si="15"/>
        <v>9</v>
      </c>
      <c r="P51" s="182">
        <f t="shared" si="15"/>
        <v>3</v>
      </c>
      <c r="Q51" s="182">
        <f t="shared" si="15"/>
        <v>1</v>
      </c>
      <c r="R51" s="182">
        <f t="shared" si="15"/>
        <v>5</v>
      </c>
      <c r="S51" s="182">
        <f t="shared" si="15"/>
        <v>7</v>
      </c>
      <c r="T51" s="182">
        <f t="shared" si="15"/>
        <v>1</v>
      </c>
      <c r="U51" s="182">
        <f t="shared" si="15"/>
        <v>7</v>
      </c>
      <c r="V51" s="182">
        <f t="shared" si="15"/>
        <v>3</v>
      </c>
      <c r="W51" s="182">
        <f t="shared" si="15"/>
        <v>0</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0</v>
      </c>
      <c r="F56" s="411" t="s">
        <v>12</v>
      </c>
      <c r="G56" s="408">
        <v>1</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0</v>
      </c>
      <c r="R56" s="182">
        <f>G56</f>
        <v>1</v>
      </c>
      <c r="S56" s="182"/>
      <c r="T56" s="182"/>
      <c r="U56" s="182">
        <f>G56</f>
        <v>1</v>
      </c>
      <c r="V56" s="182">
        <f>E56</f>
        <v>0</v>
      </c>
      <c r="W56" s="182"/>
      <c r="X56" s="182"/>
      <c r="Y56" s="182"/>
      <c r="Z56" s="182">
        <f>M62</f>
        <v>0</v>
      </c>
      <c r="AA56" s="182">
        <f>Q62</f>
        <v>0</v>
      </c>
      <c r="AB56" s="182">
        <f>U62</f>
        <v>5</v>
      </c>
      <c r="AC56" s="182">
        <f>AA56-AB56</f>
        <v>-5</v>
      </c>
      <c r="AD56" s="182">
        <f>IF(Z56&gt;Z57,-1,0)</f>
        <v>0</v>
      </c>
      <c r="AE56" s="182">
        <f>IF(Z56&gt;Z58,-1,0)</f>
        <v>0</v>
      </c>
      <c r="AF56" s="182">
        <f>IF(Z56&gt;Z59,-1,0)</f>
        <v>0</v>
      </c>
      <c r="AG56" s="329">
        <f>10000-(AJ56*1000+AM56*10+AK56)</f>
        <v>10050</v>
      </c>
      <c r="AH56" s="330">
        <f>RANK(AG56,AG56:AG59,1)</f>
        <v>4</v>
      </c>
      <c r="AI56" s="281" t="str">
        <f>C56</f>
        <v>Irland</v>
      </c>
      <c r="AJ56" s="281">
        <f t="shared" ref="AJ56:AL59" si="17">Z56</f>
        <v>0</v>
      </c>
      <c r="AK56" s="281">
        <f t="shared" si="17"/>
        <v>0</v>
      </c>
      <c r="AL56" s="281">
        <f t="shared" si="17"/>
        <v>5</v>
      </c>
      <c r="AM56" s="281">
        <f>AK56-AL56</f>
        <v>-5</v>
      </c>
      <c r="AN56" s="337"/>
      <c r="AO56" s="329">
        <f>IF(Z57&lt;&gt;Z56,AG57,IF(G56&gt;E56,AG57-2000,AG57))</f>
        <v>7018</v>
      </c>
      <c r="AP56" s="329">
        <f>IF(Z58&lt;&gt;Z56,AG58,IF(G58&gt;E58,AG58-2000,AG58))</f>
        <v>2955</v>
      </c>
      <c r="AQ56" s="329">
        <f>IF(Z59&lt;&gt;Z56,AG59,IF(G60&gt;E60,AG59-2000,AG59))</f>
        <v>2965</v>
      </c>
      <c r="AR56" s="332">
        <f>AN60</f>
        <v>30150</v>
      </c>
      <c r="AS56" s="330">
        <f>RANK(AR56,AR56:AR59,1)</f>
        <v>4</v>
      </c>
      <c r="AT56" s="281" t="str">
        <f t="shared" ref="AT56:AW59" si="18">AI56</f>
        <v>Irland</v>
      </c>
      <c r="AU56" s="281">
        <f t="shared" si="18"/>
        <v>0</v>
      </c>
      <c r="AV56" s="281">
        <f t="shared" si="18"/>
        <v>0</v>
      </c>
      <c r="AW56" s="281">
        <f t="shared" si="18"/>
        <v>5</v>
      </c>
      <c r="AX56" s="182"/>
      <c r="AY56" s="182"/>
      <c r="AZ56" s="182"/>
      <c r="BA56" s="112">
        <v>1</v>
      </c>
      <c r="BB56" s="108" t="str">
        <f>VLOOKUP(1,AS56:AT59,2,FALSE)</f>
        <v>Belgien</v>
      </c>
      <c r="BC56" s="113"/>
      <c r="BD56" s="114">
        <f>VLOOKUP(1,AS56:AW59,3,FALSE)</f>
        <v>7</v>
      </c>
      <c r="BE56" s="115">
        <f>VLOOKUP(1,AS56:AW59,4,FALSE)</f>
        <v>5</v>
      </c>
      <c r="BF56" s="199" t="s">
        <v>12</v>
      </c>
      <c r="BG56" s="115">
        <f>VLOOKUP(1,AS56:AW59,5,FALSE)</f>
        <v>1</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1</v>
      </c>
      <c r="F57" s="411" t="s">
        <v>12</v>
      </c>
      <c r="G57" s="408">
        <v>1</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1</v>
      </c>
      <c r="T57" s="182">
        <f>G57</f>
        <v>1</v>
      </c>
      <c r="U57" s="182"/>
      <c r="V57" s="182"/>
      <c r="W57" s="182">
        <f>G57</f>
        <v>1</v>
      </c>
      <c r="X57" s="182">
        <f>E57</f>
        <v>1</v>
      </c>
      <c r="Y57" s="182"/>
      <c r="Z57" s="182">
        <f>N62</f>
        <v>3</v>
      </c>
      <c r="AA57" s="182">
        <f>R62</f>
        <v>2</v>
      </c>
      <c r="AB57" s="182">
        <f>V62</f>
        <v>4</v>
      </c>
      <c r="AC57" s="182">
        <f>AA57-AB57</f>
        <v>-2</v>
      </c>
      <c r="AD57" s="182">
        <f>IF(Z57&gt;Z56,-1,0)</f>
        <v>-1</v>
      </c>
      <c r="AE57" s="182">
        <f>IF(Z57&gt;Z58,-1,0)</f>
        <v>0</v>
      </c>
      <c r="AF57" s="182">
        <f>IF(Z57&gt;Z59,-1,0)</f>
        <v>0</v>
      </c>
      <c r="AG57" s="329">
        <f>10000-(AJ57*1000+AM57*10+AK57)</f>
        <v>7018</v>
      </c>
      <c r="AH57" s="330">
        <f>RANK(AG57,AG56:AG59,1)</f>
        <v>3</v>
      </c>
      <c r="AI57" s="281" t="str">
        <f>H56</f>
        <v>Schweden</v>
      </c>
      <c r="AJ57" s="281">
        <f t="shared" si="17"/>
        <v>3</v>
      </c>
      <c r="AK57" s="281">
        <f t="shared" si="17"/>
        <v>2</v>
      </c>
      <c r="AL57" s="281">
        <f t="shared" si="17"/>
        <v>4</v>
      </c>
      <c r="AM57" s="281">
        <f>AK57-AL57</f>
        <v>-2</v>
      </c>
      <c r="AN57" s="329">
        <f>IF(Z56&lt;&gt;Z57,AG56,IF(E56&gt;G56,AG56-2000,AG56))</f>
        <v>10050</v>
      </c>
      <c r="AO57" s="337"/>
      <c r="AP57" s="329">
        <f>IF(Z57&lt;&gt;Z58,AG58,IF(G61&gt;E61,AG58-2000,AG58))</f>
        <v>2955</v>
      </c>
      <c r="AQ57" s="329">
        <f>IF(Z59&lt;&gt;Z57,AG59,IF(G59&gt;E59,AG59-2000,AG59))</f>
        <v>2965</v>
      </c>
      <c r="AR57" s="333">
        <f>AO60</f>
        <v>21054</v>
      </c>
      <c r="AS57" s="330">
        <f>RANK(AR57,AR56:AR59,1)</f>
        <v>3</v>
      </c>
      <c r="AT57" s="281" t="str">
        <f t="shared" si="18"/>
        <v>Schweden</v>
      </c>
      <c r="AU57" s="281">
        <f t="shared" si="18"/>
        <v>3</v>
      </c>
      <c r="AV57" s="281">
        <f t="shared" si="18"/>
        <v>2</v>
      </c>
      <c r="AW57" s="281">
        <f t="shared" si="18"/>
        <v>4</v>
      </c>
      <c r="AX57" s="182"/>
      <c r="AY57" s="182"/>
      <c r="AZ57" s="182"/>
      <c r="BA57" s="112">
        <v>2</v>
      </c>
      <c r="BB57" s="108" t="str">
        <f>VLOOKUP(2,AS56:AT59,2,FALSE)</f>
        <v>Italien</v>
      </c>
      <c r="BC57" s="113"/>
      <c r="BD57" s="114">
        <f>VLOOKUP(2,AS56:AW59,3,FALSE)</f>
        <v>7</v>
      </c>
      <c r="BE57" s="115">
        <f>VLOOKUP(2,AS56:AW59,4,FALSE)</f>
        <v>5</v>
      </c>
      <c r="BF57" s="199" t="s">
        <v>12</v>
      </c>
      <c r="BG57" s="115">
        <f>VLOOKUP(2,AS56:AW59,5,FALSE)</f>
        <v>2</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0</v>
      </c>
      <c r="F58" s="411" t="s">
        <v>12</v>
      </c>
      <c r="G58" s="40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7</v>
      </c>
      <c r="AA58" s="182">
        <f>S62</f>
        <v>5</v>
      </c>
      <c r="AB58" s="182">
        <f>W62</f>
        <v>1</v>
      </c>
      <c r="AC58" s="182">
        <f>AA58-AB58</f>
        <v>4</v>
      </c>
      <c r="AD58" s="182">
        <f>IF(Z58&gt;Z56,-1,0)</f>
        <v>-1</v>
      </c>
      <c r="AE58" s="182">
        <f>IF(Z58&gt;Z57,-1,0)</f>
        <v>-1</v>
      </c>
      <c r="AF58" s="182">
        <f>IF(Z58&gt;Z59,-1,0)</f>
        <v>0</v>
      </c>
      <c r="AG58" s="329">
        <f>10000-(AJ58*1000+AM58*10+AK58)</f>
        <v>2955</v>
      </c>
      <c r="AH58" s="330">
        <f>RANK(AG58,AG56:AG59,1)</f>
        <v>1</v>
      </c>
      <c r="AI58" s="281" t="str">
        <f>C57</f>
        <v>Belgien</v>
      </c>
      <c r="AJ58" s="281">
        <f t="shared" si="17"/>
        <v>7</v>
      </c>
      <c r="AK58" s="281">
        <f t="shared" si="17"/>
        <v>5</v>
      </c>
      <c r="AL58" s="281">
        <f t="shared" si="17"/>
        <v>1</v>
      </c>
      <c r="AM58" s="281">
        <f>AK58-AL58</f>
        <v>4</v>
      </c>
      <c r="AN58" s="329">
        <f>IF(Z56&lt;&gt;Z58,AG56,IF(E58&gt;G58,AG56-2000,AG56))</f>
        <v>10050</v>
      </c>
      <c r="AO58" s="329">
        <f>IF(Z57&lt;&gt;Z58,AG57,IF(E61&gt;G61,AG57-2000,AG57))</f>
        <v>7018</v>
      </c>
      <c r="AP58" s="337"/>
      <c r="AQ58" s="329">
        <f>IF(Z59&lt;&gt;Z58,AG59,IF(G57&gt;E57,AG59-2000,AG59))</f>
        <v>2965</v>
      </c>
      <c r="AR58" s="333">
        <f>AP60</f>
        <v>8865</v>
      </c>
      <c r="AS58" s="330">
        <f>RANK(AR58,AR56:AR59,1)</f>
        <v>1</v>
      </c>
      <c r="AT58" s="281" t="str">
        <f t="shared" si="18"/>
        <v>Belgien</v>
      </c>
      <c r="AU58" s="281">
        <f t="shared" si="18"/>
        <v>7</v>
      </c>
      <c r="AV58" s="281">
        <f t="shared" si="18"/>
        <v>5</v>
      </c>
      <c r="AW58" s="281">
        <f t="shared" si="18"/>
        <v>1</v>
      </c>
      <c r="AX58" s="182"/>
      <c r="AY58" s="182"/>
      <c r="AZ58" s="182"/>
      <c r="BA58" s="162">
        <v>3</v>
      </c>
      <c r="BB58" s="175" t="str">
        <f>VLOOKUP(3,AS56:AT59,2,FALSE)</f>
        <v>Schweden</v>
      </c>
      <c r="BC58" s="163"/>
      <c r="BD58" s="145">
        <f>VLOOKUP(3,AS56:AW59,3,FALSE)</f>
        <v>3</v>
      </c>
      <c r="BE58" s="145">
        <f>VLOOKUP(3,AS56:AW59,4,FALSE)</f>
        <v>2</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1</v>
      </c>
      <c r="F59" s="411" t="s">
        <v>12</v>
      </c>
      <c r="G59" s="40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7</v>
      </c>
      <c r="AA59" s="182">
        <f>T62</f>
        <v>5</v>
      </c>
      <c r="AB59" s="182">
        <f>X62</f>
        <v>2</v>
      </c>
      <c r="AC59" s="182">
        <f>AA59-AB59</f>
        <v>3</v>
      </c>
      <c r="AD59" s="182">
        <f>IF(Z59&gt;Z56,-1,0)</f>
        <v>-1</v>
      </c>
      <c r="AE59" s="182">
        <f>IF(Z59&gt;Z57,-1,0)</f>
        <v>-1</v>
      </c>
      <c r="AF59" s="182">
        <f>IF(Z59&gt;Z58,-1,0)</f>
        <v>0</v>
      </c>
      <c r="AG59" s="329">
        <f>10000-(AJ59*1000+AM59*10+AK59)</f>
        <v>2965</v>
      </c>
      <c r="AH59" s="330">
        <f>RANK(AG59,AG56:AG59,1)</f>
        <v>2</v>
      </c>
      <c r="AI59" s="281" t="str">
        <f>H57</f>
        <v>Italien</v>
      </c>
      <c r="AJ59" s="281">
        <f t="shared" si="17"/>
        <v>7</v>
      </c>
      <c r="AK59" s="281">
        <f t="shared" si="17"/>
        <v>5</v>
      </c>
      <c r="AL59" s="281">
        <f t="shared" si="17"/>
        <v>2</v>
      </c>
      <c r="AM59" s="281">
        <f>AK59-AL59</f>
        <v>3</v>
      </c>
      <c r="AN59" s="329">
        <f>IF(Z56&lt;&gt;Z59,AG56,IF(E60&gt;G60,AG56-2000,AG56))</f>
        <v>10050</v>
      </c>
      <c r="AO59" s="329">
        <f>IF(Z57&lt;&gt;Z59,AG57,IF(E59&gt;G59,AG57-2000,AG57))</f>
        <v>7018</v>
      </c>
      <c r="AP59" s="329">
        <f>IF(Z58&lt;&gt;Z59,AG58,IF(E57&gt;G57,AG58-2000,AG58))</f>
        <v>2955</v>
      </c>
      <c r="AQ59" s="337"/>
      <c r="AR59" s="333">
        <f>AQ60</f>
        <v>8895</v>
      </c>
      <c r="AS59" s="330">
        <f>RANK(AR59,AR56:AR59,1)</f>
        <v>2</v>
      </c>
      <c r="AT59" s="281" t="str">
        <f t="shared" si="18"/>
        <v>Italien</v>
      </c>
      <c r="AU59" s="281">
        <f t="shared" si="18"/>
        <v>7</v>
      </c>
      <c r="AV59" s="281">
        <f t="shared" si="18"/>
        <v>5</v>
      </c>
      <c r="AW59" s="281">
        <f t="shared" si="18"/>
        <v>2</v>
      </c>
      <c r="AX59" s="182"/>
      <c r="AY59" s="182"/>
      <c r="AZ59" s="182"/>
      <c r="BA59" s="68">
        <v>4</v>
      </c>
      <c r="BB59" s="69" t="str">
        <f>VLOOKUP(4,AS56:AT59,2,FALSE)</f>
        <v>Irland</v>
      </c>
      <c r="BC59" s="70"/>
      <c r="BD59" s="71">
        <f>VLOOKUP(4,AS56:AW59,3,FALSE)</f>
        <v>0</v>
      </c>
      <c r="BE59" s="71">
        <f>VLOOKUP(4,AS56:AW59,4,FALSE)</f>
        <v>0</v>
      </c>
      <c r="BF59" s="199" t="s">
        <v>12</v>
      </c>
      <c r="BG59" s="71">
        <f>VLOOKUP(4,AS56:AW59,5,FALSE)</f>
        <v>5</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0</v>
      </c>
      <c r="F60" s="411" t="s">
        <v>12</v>
      </c>
      <c r="G60" s="408">
        <v>2</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2</v>
      </c>
      <c r="U60" s="182">
        <f>G60</f>
        <v>2</v>
      </c>
      <c r="V60" s="182"/>
      <c r="W60" s="182"/>
      <c r="X60" s="182">
        <f>E60</f>
        <v>0</v>
      </c>
      <c r="Y60" s="182"/>
      <c r="Z60" s="182"/>
      <c r="AA60" s="182"/>
      <c r="AB60" s="182"/>
      <c r="AC60" s="182"/>
      <c r="AD60" s="182"/>
      <c r="AE60" s="182"/>
      <c r="AF60" s="182"/>
      <c r="AG60" s="281"/>
      <c r="AH60" s="281"/>
      <c r="AI60" s="281"/>
      <c r="AJ60" s="281"/>
      <c r="AK60" s="281"/>
      <c r="AL60" s="281"/>
      <c r="AM60" s="281"/>
      <c r="AN60" s="334">
        <f>SUM(AN56:AN59)</f>
        <v>30150</v>
      </c>
      <c r="AO60" s="335">
        <f>SUM(AO56:AO59)</f>
        <v>21054</v>
      </c>
      <c r="AP60" s="335">
        <f>SUM(AP56:AP59)</f>
        <v>8865</v>
      </c>
      <c r="AQ60" s="335">
        <f>SUM(AQ56:AQ59)</f>
        <v>8895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0</v>
      </c>
      <c r="F61" s="411" t="s">
        <v>12</v>
      </c>
      <c r="G61" s="408">
        <v>2</v>
      </c>
      <c r="H61" s="110" t="str">
        <f>C57</f>
        <v>Belgien</v>
      </c>
      <c r="I61" s="111"/>
      <c r="J61" s="182"/>
      <c r="K61" s="182" t="s">
        <v>81</v>
      </c>
      <c r="L61" s="182">
        <f t="shared" si="16"/>
        <v>-1</v>
      </c>
      <c r="M61" s="182"/>
      <c r="N61" s="182">
        <f>IF($E61="",0,IF($E61&gt;$G61,3,IF($E61=$G61,1,0)))</f>
        <v>0</v>
      </c>
      <c r="O61" s="182">
        <f>IF($G61="",0,IF($E61&gt;$G61,0,IF($E61=$G61,1,3)))</f>
        <v>3</v>
      </c>
      <c r="P61" s="182"/>
      <c r="Q61" s="182"/>
      <c r="R61" s="182">
        <f>E61</f>
        <v>0</v>
      </c>
      <c r="S61" s="182">
        <f>G61</f>
        <v>2</v>
      </c>
      <c r="T61" s="182"/>
      <c r="U61" s="182"/>
      <c r="V61" s="182">
        <f>G61</f>
        <v>2</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1</v>
      </c>
      <c r="BO61" s="61">
        <f>IF(G61=Spielplan!G61,Punktemodus!$B$7,0)</f>
        <v>0</v>
      </c>
      <c r="BP61" s="81">
        <f>IF(Spielplan!E61="",0,SUM(BJ61:BO61))</f>
        <v>11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0</v>
      </c>
      <c r="N62" s="182">
        <f t="shared" si="19"/>
        <v>3</v>
      </c>
      <c r="O62" s="182">
        <f t="shared" si="19"/>
        <v>7</v>
      </c>
      <c r="P62" s="182">
        <f t="shared" si="19"/>
        <v>7</v>
      </c>
      <c r="Q62" s="182">
        <f t="shared" si="19"/>
        <v>0</v>
      </c>
      <c r="R62" s="182">
        <f t="shared" si="19"/>
        <v>2</v>
      </c>
      <c r="S62" s="182">
        <f t="shared" si="19"/>
        <v>5</v>
      </c>
      <c r="T62" s="182">
        <f t="shared" si="19"/>
        <v>5</v>
      </c>
      <c r="U62" s="182">
        <f t="shared" si="19"/>
        <v>5</v>
      </c>
      <c r="V62" s="182">
        <f t="shared" si="19"/>
        <v>4</v>
      </c>
      <c r="W62" s="182">
        <f t="shared" si="19"/>
        <v>1</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33</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1</v>
      </c>
      <c r="F67" s="411" t="s">
        <v>12</v>
      </c>
      <c r="G67" s="40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7</v>
      </c>
      <c r="AA67" s="182">
        <f>Q73</f>
        <v>4</v>
      </c>
      <c r="AB67" s="182">
        <f>U73</f>
        <v>1</v>
      </c>
      <c r="AC67" s="182">
        <f>AA67-AB67</f>
        <v>3</v>
      </c>
      <c r="AD67" s="182">
        <f>IF(Z67&gt;Z68,-1,0)</f>
        <v>-1</v>
      </c>
      <c r="AE67" s="182">
        <f>IF(Z67&gt;Z69,-1,0)</f>
        <v>0</v>
      </c>
      <c r="AF67" s="182">
        <f>IF(Z67&gt;Z70,-1,0)</f>
        <v>-1</v>
      </c>
      <c r="AG67" s="329">
        <f>10000-(AJ67*1000+AM67*10+AK67)</f>
        <v>2966</v>
      </c>
      <c r="AH67" s="330">
        <f>RANK(AG67,AG67:AG70,1)</f>
        <v>2</v>
      </c>
      <c r="AI67" s="281" t="str">
        <f>C67</f>
        <v>Österreich</v>
      </c>
      <c r="AJ67" s="281">
        <f t="shared" ref="AJ67:AL70" si="21">Z67</f>
        <v>7</v>
      </c>
      <c r="AK67" s="281">
        <f t="shared" si="21"/>
        <v>4</v>
      </c>
      <c r="AL67" s="281">
        <f t="shared" si="21"/>
        <v>1</v>
      </c>
      <c r="AM67" s="281">
        <f>AK67-AL67</f>
        <v>3</v>
      </c>
      <c r="AN67" s="337"/>
      <c r="AO67" s="329">
        <f>IF(Z68&lt;&gt;Z67,AG68,IF(G67&gt;E67,AG68-2000,AG68))</f>
        <v>9040</v>
      </c>
      <c r="AP67" s="329">
        <f>IF(Z69&lt;&gt;Z67,AG69,IF(G69&gt;E69,AG69-2000,AG69))</f>
        <v>2933</v>
      </c>
      <c r="AQ67" s="329">
        <f>IF(Z70&lt;&gt;Z67,AG70,IF(G71&gt;E71,AG70-2000,AG70))</f>
        <v>9050</v>
      </c>
      <c r="AR67" s="332">
        <f>AN71</f>
        <v>8898</v>
      </c>
      <c r="AS67" s="330">
        <f>RANK(AR67,AR67:AR70,1)</f>
        <v>2</v>
      </c>
      <c r="AT67" s="281" t="str">
        <f t="shared" ref="AT67:AW70" si="22">AI67</f>
        <v>Österreich</v>
      </c>
      <c r="AU67" s="281">
        <f t="shared" si="22"/>
        <v>7</v>
      </c>
      <c r="AV67" s="281">
        <f t="shared" si="22"/>
        <v>4</v>
      </c>
      <c r="AW67" s="281">
        <f t="shared" si="22"/>
        <v>1</v>
      </c>
      <c r="AX67" s="182"/>
      <c r="AY67" s="182"/>
      <c r="AZ67" s="182"/>
      <c r="BA67" s="119">
        <v>1</v>
      </c>
      <c r="BB67" s="117" t="str">
        <f>VLOOKUP(1,AS67:AT70,2,FALSE)</f>
        <v>Portugal</v>
      </c>
      <c r="BC67" s="118"/>
      <c r="BD67" s="120">
        <f>VLOOKUP(1,AS67:AW70,3,FALSE)</f>
        <v>7</v>
      </c>
      <c r="BE67" s="121">
        <f>VLOOKUP(1,AS67:AW70,4,FALSE)</f>
        <v>7</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3</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0</v>
      </c>
      <c r="U68" s="182"/>
      <c r="V68" s="182"/>
      <c r="W68" s="182">
        <f>G68</f>
        <v>0</v>
      </c>
      <c r="X68" s="182">
        <f>E68</f>
        <v>3</v>
      </c>
      <c r="Y68" s="182"/>
      <c r="Z68" s="182">
        <f>N73</f>
        <v>1</v>
      </c>
      <c r="AA68" s="182">
        <f>R73</f>
        <v>0</v>
      </c>
      <c r="AB68" s="182">
        <f>V73</f>
        <v>4</v>
      </c>
      <c r="AC68" s="182">
        <f>AA68-AB68</f>
        <v>-4</v>
      </c>
      <c r="AD68" s="182">
        <f>IF(Z68&gt;Z67,-1,0)</f>
        <v>0</v>
      </c>
      <c r="AE68" s="182">
        <f>IF(Z68&gt;Z69,-1,0)</f>
        <v>0</v>
      </c>
      <c r="AF68" s="182">
        <f>IF(Z68&gt;Z70,-1,0)</f>
        <v>0</v>
      </c>
      <c r="AG68" s="329">
        <f>10000-(AJ68*1000+AM68*10+AK68)</f>
        <v>9040</v>
      </c>
      <c r="AH68" s="330">
        <f>RANK(AG68,AG67:AG70,1)</f>
        <v>3</v>
      </c>
      <c r="AI68" s="281" t="str">
        <f>H67</f>
        <v>Ungarn</v>
      </c>
      <c r="AJ68" s="281">
        <f t="shared" si="21"/>
        <v>1</v>
      </c>
      <c r="AK68" s="281">
        <f t="shared" si="21"/>
        <v>0</v>
      </c>
      <c r="AL68" s="281">
        <f t="shared" si="21"/>
        <v>4</v>
      </c>
      <c r="AM68" s="281">
        <f>AK68-AL68</f>
        <v>-4</v>
      </c>
      <c r="AN68" s="329">
        <f>IF(Z67&lt;&gt;Z68,AG67,IF(E67&gt;G67,AG67-2000,AG67))</f>
        <v>2966</v>
      </c>
      <c r="AO68" s="337"/>
      <c r="AP68" s="329">
        <f>IF(Z68&lt;&gt;Z69,AG69,IF(G72&gt;E72,AG69-2000,AG69))</f>
        <v>2933</v>
      </c>
      <c r="AQ68" s="329">
        <f>IF(Z70&lt;&gt;Z68,AG70,IF(G70&gt;E70,AG70-2000,AG70))</f>
        <v>9050</v>
      </c>
      <c r="AR68" s="333">
        <f>AO71</f>
        <v>27120</v>
      </c>
      <c r="AS68" s="330">
        <f>RANK(AR68,AR67:AR70,1)</f>
        <v>3</v>
      </c>
      <c r="AT68" s="281" t="str">
        <f t="shared" si="22"/>
        <v>Ungarn</v>
      </c>
      <c r="AU68" s="281">
        <f t="shared" si="22"/>
        <v>1</v>
      </c>
      <c r="AV68" s="281">
        <f t="shared" si="22"/>
        <v>0</v>
      </c>
      <c r="AW68" s="281">
        <f t="shared" si="22"/>
        <v>4</v>
      </c>
      <c r="AX68" s="182"/>
      <c r="AY68" s="182"/>
      <c r="AZ68" s="182"/>
      <c r="BA68" s="119">
        <v>2</v>
      </c>
      <c r="BB68" s="117" t="str">
        <f>VLOOKUP(2,AS67:AT70,2,FALSE)</f>
        <v>Österreich</v>
      </c>
      <c r="BC68" s="118"/>
      <c r="BD68" s="120">
        <f>VLOOKUP(2,AS67:AW70,3,FALSE)</f>
        <v>7</v>
      </c>
      <c r="BE68" s="121">
        <f>VLOOKUP(2,AS67:AW70,4,FALSE)</f>
        <v>4</v>
      </c>
      <c r="BF68" s="199" t="s">
        <v>12</v>
      </c>
      <c r="BG68" s="121">
        <f>VLOOKUP(2,AS67:AW70,5,FALSE)</f>
        <v>1</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1</v>
      </c>
      <c r="F69" s="411" t="s">
        <v>12</v>
      </c>
      <c r="G69" s="408">
        <v>1</v>
      </c>
      <c r="H69" s="117" t="str">
        <f>C68</f>
        <v>Portugal</v>
      </c>
      <c r="I69" s="118"/>
      <c r="J69" s="182"/>
      <c r="K69" s="182" t="s">
        <v>84</v>
      </c>
      <c r="L69" s="182">
        <f t="shared" si="20"/>
        <v>0</v>
      </c>
      <c r="M69" s="182">
        <f>IF($E69="",0,IF($E69&gt;$G69,3,IF($E69=G69,1,0)))</f>
        <v>1</v>
      </c>
      <c r="N69" s="182"/>
      <c r="O69" s="182">
        <f>IF($G69="",0,IF($E69&gt;$G69,0,IF($E69=$G69,1,3)))</f>
        <v>1</v>
      </c>
      <c r="P69" s="182"/>
      <c r="Q69" s="182">
        <f>E69</f>
        <v>1</v>
      </c>
      <c r="R69" s="182"/>
      <c r="S69" s="182">
        <f>G69</f>
        <v>1</v>
      </c>
      <c r="T69" s="182"/>
      <c r="U69" s="182">
        <f>G69</f>
        <v>1</v>
      </c>
      <c r="V69" s="182"/>
      <c r="W69" s="182">
        <f>E69</f>
        <v>1</v>
      </c>
      <c r="X69" s="182"/>
      <c r="Y69" s="182"/>
      <c r="Z69" s="182">
        <f>O73</f>
        <v>7</v>
      </c>
      <c r="AA69" s="182">
        <f>S73</f>
        <v>7</v>
      </c>
      <c r="AB69" s="182">
        <f>W73</f>
        <v>1</v>
      </c>
      <c r="AC69" s="182">
        <f>AA69-AB69</f>
        <v>6</v>
      </c>
      <c r="AD69" s="182">
        <f>IF(Z69&gt;Z67,-1,0)</f>
        <v>0</v>
      </c>
      <c r="AE69" s="182">
        <f>IF(Z69&gt;Z68,-1,0)</f>
        <v>-1</v>
      </c>
      <c r="AF69" s="182">
        <f>IF(Z69&gt;Z70,-1,0)</f>
        <v>-1</v>
      </c>
      <c r="AG69" s="329">
        <f>10000-(AJ69*1000+AM69*10+AK69)</f>
        <v>2933</v>
      </c>
      <c r="AH69" s="330">
        <f>RANK(AG69,AG67:AG70,1)</f>
        <v>1</v>
      </c>
      <c r="AI69" s="281" t="str">
        <f>C68</f>
        <v>Portugal</v>
      </c>
      <c r="AJ69" s="281">
        <f t="shared" si="21"/>
        <v>7</v>
      </c>
      <c r="AK69" s="281">
        <f t="shared" si="21"/>
        <v>7</v>
      </c>
      <c r="AL69" s="281">
        <f t="shared" si="21"/>
        <v>1</v>
      </c>
      <c r="AM69" s="281">
        <f>AK69-AL69</f>
        <v>6</v>
      </c>
      <c r="AN69" s="329">
        <f>IF(Z67&lt;&gt;Z69,AG67,IF(E69&gt;G69,AG67-2000,AG67))</f>
        <v>2966</v>
      </c>
      <c r="AO69" s="329">
        <f>IF(Z68&lt;&gt;Z69,AG68,IF(E72&gt;G72,AG68-2000,AG68))</f>
        <v>9040</v>
      </c>
      <c r="AP69" s="337"/>
      <c r="AQ69" s="329">
        <f>IF(Z70&lt;&gt;Z69,AG70,IF(G68&gt;E68,AG70-2000,AG70))</f>
        <v>9050</v>
      </c>
      <c r="AR69" s="333">
        <f>AP71</f>
        <v>8799</v>
      </c>
      <c r="AS69" s="330">
        <f>RANK(AR69,AR67:AR70,1)</f>
        <v>1</v>
      </c>
      <c r="AT69" s="281" t="str">
        <f t="shared" si="22"/>
        <v>Portugal</v>
      </c>
      <c r="AU69" s="281">
        <f t="shared" si="22"/>
        <v>7</v>
      </c>
      <c r="AV69" s="281">
        <f t="shared" si="22"/>
        <v>7</v>
      </c>
      <c r="AW69" s="281">
        <f t="shared" si="22"/>
        <v>1</v>
      </c>
      <c r="AX69" s="182"/>
      <c r="AY69" s="182"/>
      <c r="AZ69" s="182"/>
      <c r="BA69" s="162">
        <v>3</v>
      </c>
      <c r="BB69" s="175" t="str">
        <f>VLOOKUP(3,AS67:AT70,2,FALSE)</f>
        <v>Ungarn</v>
      </c>
      <c r="BC69" s="163"/>
      <c r="BD69" s="145">
        <f>VLOOKUP(3,AS67:AW70,3,FALSE)</f>
        <v>1</v>
      </c>
      <c r="BE69" s="145">
        <f>VLOOKUP(3,AS67:AW70,4,FALSE)</f>
        <v>0</v>
      </c>
      <c r="BF69" s="199" t="s">
        <v>12</v>
      </c>
      <c r="BG69" s="145">
        <f>VLOOKUP(3,AS67:AW70,5,FALSE)</f>
        <v>4</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0</v>
      </c>
      <c r="F70" s="411" t="s">
        <v>12</v>
      </c>
      <c r="G70" s="408">
        <v>0</v>
      </c>
      <c r="H70" s="123" t="str">
        <f>H68</f>
        <v>Island</v>
      </c>
      <c r="I70" s="124"/>
      <c r="J70" s="182"/>
      <c r="K70" s="182" t="s">
        <v>85</v>
      </c>
      <c r="L70" s="182">
        <f t="shared" si="20"/>
        <v>0</v>
      </c>
      <c r="M70" s="182"/>
      <c r="N70" s="182">
        <f>IF($E70="",0,IF($E70&gt;$G70,3,IF($E70=$G70,1,0)))</f>
        <v>1</v>
      </c>
      <c r="O70" s="182"/>
      <c r="P70" s="182">
        <f>IF($G70="",0,IF($E70&gt;$G70,0,IF($E70=$G70,1,3)))</f>
        <v>1</v>
      </c>
      <c r="Q70" s="182"/>
      <c r="R70" s="182">
        <f>E70</f>
        <v>0</v>
      </c>
      <c r="S70" s="182"/>
      <c r="T70" s="182">
        <f>G70</f>
        <v>0</v>
      </c>
      <c r="U70" s="182"/>
      <c r="V70" s="182">
        <f>G70</f>
        <v>0</v>
      </c>
      <c r="W70" s="182"/>
      <c r="X70" s="182">
        <f>E70</f>
        <v>0</v>
      </c>
      <c r="Y70" s="182"/>
      <c r="Z70" s="182">
        <f>P73</f>
        <v>1</v>
      </c>
      <c r="AA70" s="182">
        <f>T73</f>
        <v>0</v>
      </c>
      <c r="AB70" s="182">
        <f>X73</f>
        <v>5</v>
      </c>
      <c r="AC70" s="182">
        <f>AA70-AB70</f>
        <v>-5</v>
      </c>
      <c r="AD70" s="182">
        <f>IF(Z70&gt;Z67,-1,0)</f>
        <v>0</v>
      </c>
      <c r="AE70" s="182">
        <f>IF(Z70&gt;Z68,-1,0)</f>
        <v>0</v>
      </c>
      <c r="AF70" s="182">
        <f>IF(Z70&gt;Z69,-1,0)</f>
        <v>0</v>
      </c>
      <c r="AG70" s="329">
        <f>10000-(AJ70*1000+AM70*10+AK70)</f>
        <v>9050</v>
      </c>
      <c r="AH70" s="330">
        <f>RANK(AG70,AG67:AG70,1)</f>
        <v>4</v>
      </c>
      <c r="AI70" s="281" t="str">
        <f>H68</f>
        <v>Island</v>
      </c>
      <c r="AJ70" s="281">
        <f t="shared" si="21"/>
        <v>1</v>
      </c>
      <c r="AK70" s="281">
        <f t="shared" si="21"/>
        <v>0</v>
      </c>
      <c r="AL70" s="281">
        <f t="shared" si="21"/>
        <v>5</v>
      </c>
      <c r="AM70" s="281">
        <f>AK70-AL70</f>
        <v>-5</v>
      </c>
      <c r="AN70" s="329">
        <f>IF(Z67&lt;&gt;Z70,AG67,IF(E71&gt;G71,AG67-2000,AG67))</f>
        <v>2966</v>
      </c>
      <c r="AO70" s="329">
        <f>IF(Z68&lt;&gt;Z70,AG68,IF(E70&gt;G70,AG68-2000,AG68))</f>
        <v>9040</v>
      </c>
      <c r="AP70" s="329">
        <f>IF(Z69&lt;&gt;Z70,AG69,IF(E68&gt;G68,AG69-2000,AG69))</f>
        <v>2933</v>
      </c>
      <c r="AQ70" s="337"/>
      <c r="AR70" s="333">
        <f>AQ71</f>
        <v>27150</v>
      </c>
      <c r="AS70" s="330">
        <f>RANK(AR70,AR67:AR70,1)</f>
        <v>4</v>
      </c>
      <c r="AT70" s="281" t="str">
        <f t="shared" si="22"/>
        <v>Island</v>
      </c>
      <c r="AU70" s="281">
        <f t="shared" si="22"/>
        <v>1</v>
      </c>
      <c r="AV70" s="281">
        <f t="shared" si="22"/>
        <v>0</v>
      </c>
      <c r="AW70" s="281">
        <f t="shared" si="22"/>
        <v>5</v>
      </c>
      <c r="AX70" s="182"/>
      <c r="AY70" s="182"/>
      <c r="AZ70" s="182"/>
      <c r="BA70" s="68">
        <v>4</v>
      </c>
      <c r="BB70" s="69" t="str">
        <f>VLOOKUP(4,AS67:AT70,2,FALSE)</f>
        <v>Island</v>
      </c>
      <c r="BC70" s="70"/>
      <c r="BD70" s="71">
        <f>VLOOKUP(4,AS67:AW70,3,FALSE)</f>
        <v>1</v>
      </c>
      <c r="BE70" s="71">
        <f>VLOOKUP(4,AS67:AW70,4,FALSE)</f>
        <v>0</v>
      </c>
      <c r="BF70" s="199" t="s">
        <v>12</v>
      </c>
      <c r="BG70" s="71">
        <f>VLOOKUP(4,AS67:AW70,5,FALSE)</f>
        <v>5</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2</v>
      </c>
      <c r="F71" s="411" t="s">
        <v>12</v>
      </c>
      <c r="G71" s="40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8898</v>
      </c>
      <c r="AO71" s="335">
        <f>SUM(AO67:AO70)</f>
        <v>27120</v>
      </c>
      <c r="AP71" s="335">
        <f>SUM(AP67:AP70)</f>
        <v>8799</v>
      </c>
      <c r="AQ71" s="335">
        <f>SUM(AQ67:AQ70)</f>
        <v>27150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0</v>
      </c>
      <c r="F72" s="411" t="s">
        <v>12</v>
      </c>
      <c r="G72" s="408">
        <v>3</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3</v>
      </c>
      <c r="T72" s="182"/>
      <c r="U72" s="182"/>
      <c r="V72" s="182">
        <f>G72</f>
        <v>3</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1</v>
      </c>
      <c r="BP72" s="81">
        <f>IF(Spielplan!E72="",0,SUM(BJ72:BO72))</f>
        <v>1</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7</v>
      </c>
      <c r="N73" s="182">
        <f t="shared" si="23"/>
        <v>1</v>
      </c>
      <c r="O73" s="182">
        <f t="shared" si="23"/>
        <v>7</v>
      </c>
      <c r="P73" s="182">
        <f t="shared" si="23"/>
        <v>1</v>
      </c>
      <c r="Q73" s="182">
        <f t="shared" si="23"/>
        <v>4</v>
      </c>
      <c r="R73" s="182">
        <f t="shared" si="23"/>
        <v>0</v>
      </c>
      <c r="S73" s="182">
        <f t="shared" si="23"/>
        <v>7</v>
      </c>
      <c r="T73" s="182">
        <f t="shared" si="23"/>
        <v>0</v>
      </c>
      <c r="U73" s="182">
        <f t="shared" si="23"/>
        <v>1</v>
      </c>
      <c r="V73" s="182">
        <f t="shared" si="23"/>
        <v>4</v>
      </c>
      <c r="W73" s="182">
        <f t="shared" si="23"/>
        <v>1</v>
      </c>
      <c r="X73" s="182">
        <f t="shared" si="23"/>
        <v>5</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21</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11</v>
      </c>
      <c r="N74" s="182">
        <f t="shared" si="23"/>
        <v>2</v>
      </c>
      <c r="O74" s="182">
        <f t="shared" si="23"/>
        <v>14</v>
      </c>
      <c r="P74" s="182">
        <f t="shared" si="23"/>
        <v>2</v>
      </c>
      <c r="Q74" s="182">
        <f t="shared" si="23"/>
        <v>7</v>
      </c>
      <c r="R74" s="182">
        <f t="shared" si="23"/>
        <v>0</v>
      </c>
      <c r="S74" s="182">
        <f t="shared" si="23"/>
        <v>14</v>
      </c>
      <c r="T74" s="182">
        <f t="shared" si="23"/>
        <v>0</v>
      </c>
      <c r="U74" s="182">
        <f t="shared" si="23"/>
        <v>2</v>
      </c>
      <c r="V74" s="182">
        <f t="shared" si="23"/>
        <v>7</v>
      </c>
      <c r="W74" s="182">
        <f t="shared" si="23"/>
        <v>2</v>
      </c>
      <c r="X74" s="182">
        <f t="shared" si="23"/>
        <v>10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192</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1</v>
      </c>
      <c r="E78" s="160">
        <f>BE14</f>
        <v>3</v>
      </c>
      <c r="F78" s="199" t="s">
        <v>12</v>
      </c>
      <c r="G78" s="160">
        <f>BG14</f>
        <v>5</v>
      </c>
      <c r="H78" s="161">
        <f>D78*1000+(E78-G78)*10+E78</f>
        <v>983</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Schweden</v>
      </c>
      <c r="BC78" s="201"/>
      <c r="BD78" s="202">
        <f>IF($BA78="","",INDEX(D$78:D$83,MATCH($BA78,$J$78:$J$83,0)))</f>
        <v>3</v>
      </c>
      <c r="BE78" s="150">
        <f>IF($BA78="","",INDEX(E$78:E$83,MATCH($BA78,$J$78:$J$83,0)))</f>
        <v>2</v>
      </c>
      <c r="BF78" s="199" t="s">
        <v>12</v>
      </c>
      <c r="BG78" s="202">
        <f t="shared" ref="BG78:BG83" si="26">IF($BA78="","",INDEX(G$78:G$83,MATCH($BA78,$J$78:$J$83,0)))</f>
        <v>4</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1</v>
      </c>
      <c r="E79" s="160">
        <f>BE25</f>
        <v>3</v>
      </c>
      <c r="F79" s="199" t="s">
        <v>12</v>
      </c>
      <c r="G79" s="160">
        <f>BG25</f>
        <v>5</v>
      </c>
      <c r="H79" s="161">
        <f t="shared" ref="H79:H83" si="27">D79*1000+(E79-G79)*10+E79</f>
        <v>983</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2.0004</v>
      </c>
      <c r="BB79" s="159" t="str">
        <f t="shared" ref="BB79:BB83" si="28">IF($BA79="","",INDEX(C$78:C$83,MATCH($BA79,$J$78:$J$83,0)))</f>
        <v>Tschechien</v>
      </c>
      <c r="BC79" s="201"/>
      <c r="BD79" s="202">
        <f t="shared" ref="BD79:BD83" si="29">IF($BA79="","",INDEX(D$78:D$83,MATCH($BA79,$J$78:$J$83,0)))</f>
        <v>3</v>
      </c>
      <c r="BE79" s="150">
        <f>IF($BA79="","",INDEX(E$78:E$83,MATCH($BA79,$J$78:$J$83,0)))</f>
        <v>1</v>
      </c>
      <c r="BF79" s="199" t="s">
        <v>12</v>
      </c>
      <c r="BG79" s="202">
        <f t="shared" si="26"/>
        <v>4</v>
      </c>
      <c r="BH79" s="150" t="str">
        <f t="shared" ref="BH79:BH83" si="30">IF($BA79="","",INDEX(I$78:I$83,MATCH($BA79,$J$78:$J$83,0)))</f>
        <v>D</v>
      </c>
      <c r="BI79" s="231">
        <f t="shared" ref="BI79:BI81" si="31">IF(BH79="A",0,IF(BH79="B",1,IF(BH79="C",2,IF(BH79="D",4,IF(BH79="E",8,IF(BH79="F",16,777777777))))))</f>
        <v>4</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1</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80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1</v>
      </c>
      <c r="E80" s="160">
        <f>BE36</f>
        <v>0</v>
      </c>
      <c r="F80" s="199" t="s">
        <v>12</v>
      </c>
      <c r="G80" s="160">
        <f>BG36</f>
        <v>4</v>
      </c>
      <c r="H80" s="161">
        <f t="shared" si="27"/>
        <v>960</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Rumänien</v>
      </c>
      <c r="BC80" s="201"/>
      <c r="BD80" s="202">
        <f t="shared" si="29"/>
        <v>1</v>
      </c>
      <c r="BE80" s="150">
        <f>IF($BA80="","",INDEX(E$78:E$83,MATCH($BA80,$J$78:$J$83,0)))</f>
        <v>3</v>
      </c>
      <c r="BF80" s="199" t="s">
        <v>12</v>
      </c>
      <c r="BG80" s="202">
        <f t="shared" si="26"/>
        <v>5</v>
      </c>
      <c r="BH80" s="150" t="str">
        <f t="shared" si="30"/>
        <v>A</v>
      </c>
      <c r="BI80" s="231">
        <f t="shared" si="31"/>
        <v>0</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3</v>
      </c>
      <c r="E81" s="160">
        <f>BE47</f>
        <v>1</v>
      </c>
      <c r="F81" s="199" t="s">
        <v>12</v>
      </c>
      <c r="G81" s="160">
        <f>BG47</f>
        <v>4</v>
      </c>
      <c r="H81" s="161">
        <f t="shared" si="27"/>
        <v>2971</v>
      </c>
      <c r="I81" s="250" t="s">
        <v>257</v>
      </c>
      <c r="J81" s="164">
        <f t="shared" si="24"/>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3.0002</v>
      </c>
      <c r="BB81" s="159" t="str">
        <f t="shared" si="28"/>
        <v>Slowakei</v>
      </c>
      <c r="BC81" s="201"/>
      <c r="BD81" s="202">
        <f t="shared" si="29"/>
        <v>1</v>
      </c>
      <c r="BE81" s="150">
        <f>IF($BA81="","",INDEX(E$78:E$83,MATCH($BA81,$J$78:$J$83,0)))</f>
        <v>3</v>
      </c>
      <c r="BF81" s="199" t="s">
        <v>12</v>
      </c>
      <c r="BG81" s="202">
        <f t="shared" si="26"/>
        <v>5</v>
      </c>
      <c r="BH81" s="150" t="str">
        <f t="shared" si="30"/>
        <v>B</v>
      </c>
      <c r="BI81" s="231">
        <f t="shared" si="31"/>
        <v>1</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3</v>
      </c>
      <c r="E82" s="160">
        <f>BE58</f>
        <v>2</v>
      </c>
      <c r="F82" s="199" t="s">
        <v>12</v>
      </c>
      <c r="G82" s="160">
        <f>BG58</f>
        <v>4</v>
      </c>
      <c r="H82" s="161">
        <f t="shared" si="27"/>
        <v>2982</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Ukraine</v>
      </c>
      <c r="BC82" s="163"/>
      <c r="BD82" s="145">
        <f t="shared" si="29"/>
        <v>1</v>
      </c>
      <c r="BE82" s="145">
        <f>IF($BA82="","",INDEX(E$78:E$83,MATCH($BA82,$J$78:$J$83,0)))</f>
        <v>0</v>
      </c>
      <c r="BF82" s="199" t="s">
        <v>12</v>
      </c>
      <c r="BG82" s="145">
        <f t="shared" si="26"/>
        <v>4</v>
      </c>
      <c r="BH82" s="145" t="str">
        <f t="shared" si="30"/>
        <v>C</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3</v>
      </c>
      <c r="BN82" s="61">
        <f>IF(E82=Spielplan!E82,Punktemodus!$B$7,0)</f>
        <v>1</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1</v>
      </c>
      <c r="E83" s="160">
        <f>BE69</f>
        <v>0</v>
      </c>
      <c r="F83" s="199" t="s">
        <v>12</v>
      </c>
      <c r="G83" s="160">
        <f>BG69</f>
        <v>4</v>
      </c>
      <c r="H83" s="161">
        <f t="shared" si="27"/>
        <v>960</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5.0006000000000004</v>
      </c>
      <c r="BB83" s="175" t="str">
        <f t="shared" si="28"/>
        <v>Ungarn</v>
      </c>
      <c r="BC83" s="163"/>
      <c r="BD83" s="145">
        <f t="shared" si="29"/>
        <v>1</v>
      </c>
      <c r="BE83" s="145">
        <f>IF($BA83="","",INDEX(E$78:E$83,MATCH($BA83,$J$78:$J$83,0)))</f>
        <v>0</v>
      </c>
      <c r="BF83" s="199" t="s">
        <v>12</v>
      </c>
      <c r="BG83" s="145">
        <f t="shared" si="26"/>
        <v>4</v>
      </c>
      <c r="BH83" s="145" t="str">
        <f t="shared" si="30"/>
        <v>F</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Tschechien</v>
      </c>
      <c r="E86" s="459"/>
      <c r="F86" s="479" t="str">
        <f>$C$78</f>
        <v>Rumänien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192</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Slowakei</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Tschechien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Slowakei</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Rumänien</v>
      </c>
      <c r="E89" s="461"/>
      <c r="F89" s="470" t="str">
        <f>$C$79</f>
        <v>Slowakei</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250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Rumänien</v>
      </c>
      <c r="E90" s="461"/>
      <c r="F90" s="470" t="str">
        <f>$C$79</f>
        <v>Slowakei</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Schweden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Rumänien</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Tschechien</v>
      </c>
      <c r="E92" s="459"/>
      <c r="F92" s="471" t="str">
        <f>$C$78</f>
        <v>Rumänien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442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Tschechien</v>
      </c>
      <c r="E93" s="459"/>
      <c r="F93" s="471" t="str">
        <f>$C$78</f>
        <v>Rumänien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Ungarn</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Rumänien</v>
      </c>
      <c r="E95" s="461"/>
      <c r="F95" s="460" t="str">
        <f>$C$83</f>
        <v>Ungarn</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Tschechien</v>
      </c>
      <c r="E96" s="459"/>
      <c r="F96" s="470" t="str">
        <f>$C$79</f>
        <v>Slowakei</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Tschechien</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Ukraine</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Tschechien</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Tschechien</v>
      </c>
      <c r="E100" s="459"/>
      <c r="F100" s="460" t="str">
        <f>$C$83</f>
        <v>Ungarn</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365</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438</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1</v>
      </c>
      <c r="F12" s="411" t="s">
        <v>12</v>
      </c>
      <c r="G12" s="408">
        <v>1</v>
      </c>
      <c r="H12" s="6" t="str">
        <f>Spielplan!$H$12</f>
        <v>Rumänien</v>
      </c>
      <c r="I12" s="32"/>
      <c r="J12" s="182"/>
      <c r="K12" s="182" t="s">
        <v>50</v>
      </c>
      <c r="L12" s="182">
        <f t="shared" ref="L12:L17" si="0">IF(E12-G12&gt;0,1,IF(G12=E12,0,-1))</f>
        <v>0</v>
      </c>
      <c r="M12" s="182">
        <f>IF($E12="",0,IF($E12&gt;$G12,3,IF($E12=G12,1,0)))</f>
        <v>1</v>
      </c>
      <c r="N12" s="182">
        <f>IF($G12="",0,IF($E12&gt;$G12,0,IF($E12=G12,1,3)))</f>
        <v>1</v>
      </c>
      <c r="O12" s="182"/>
      <c r="P12" s="182"/>
      <c r="Q12" s="182">
        <f>E12</f>
        <v>1</v>
      </c>
      <c r="R12" s="182">
        <f>G12</f>
        <v>1</v>
      </c>
      <c r="S12" s="182"/>
      <c r="T12" s="182"/>
      <c r="U12" s="182">
        <f>G12</f>
        <v>1</v>
      </c>
      <c r="V12" s="182">
        <f>E12</f>
        <v>1</v>
      </c>
      <c r="W12" s="182"/>
      <c r="X12" s="182"/>
      <c r="Y12" s="182"/>
      <c r="Z12" s="182">
        <f>M18</f>
        <v>7</v>
      </c>
      <c r="AA12" s="182">
        <f>Q18</f>
        <v>4</v>
      </c>
      <c r="AB12" s="182">
        <f>U18</f>
        <v>2</v>
      </c>
      <c r="AC12" s="182">
        <f>AA12-AB12</f>
        <v>2</v>
      </c>
      <c r="AD12" s="182">
        <f>IF(Z12&gt;Z13,-1,0)</f>
        <v>-1</v>
      </c>
      <c r="AE12" s="182">
        <f>IF(Z12&gt;Z14,-1,0)</f>
        <v>-1</v>
      </c>
      <c r="AF12" s="182">
        <f>IF(Z12&gt;Z15,-1,0)</f>
        <v>-1</v>
      </c>
      <c r="AG12" s="329">
        <f>10000-(AJ12*1000+AM12*10+AK12)</f>
        <v>2976</v>
      </c>
      <c r="AH12" s="330">
        <f>RANK(AG12,AG12:AG15,1)</f>
        <v>1</v>
      </c>
      <c r="AI12" s="281" t="str">
        <f>C12</f>
        <v>Frankreich</v>
      </c>
      <c r="AJ12" s="281">
        <f t="shared" ref="AJ12:AL15" si="1">Z12</f>
        <v>7</v>
      </c>
      <c r="AK12" s="281">
        <f t="shared" si="1"/>
        <v>4</v>
      </c>
      <c r="AL12" s="281">
        <f t="shared" si="1"/>
        <v>2</v>
      </c>
      <c r="AM12" s="281">
        <f>AK12-AL12</f>
        <v>2</v>
      </c>
      <c r="AN12" s="337"/>
      <c r="AO12" s="329">
        <f>IF(Z13&lt;&gt;Z12,AG13,IF(G12&gt;E12,AG13-2000,AG13))</f>
        <v>6996</v>
      </c>
      <c r="AP12" s="329">
        <f>IF(Z14&lt;&gt;Z12,AG14,IF(G14&gt;E14,AG14-2000,AG14))</f>
        <v>9017</v>
      </c>
      <c r="AQ12" s="329">
        <f>IF(Z15&lt;&gt;Z12,AG15,IF(G16&gt;E16,AG15-2000,AG15))</f>
        <v>5996</v>
      </c>
      <c r="AR12" s="332">
        <f>AN16</f>
        <v>8928</v>
      </c>
      <c r="AS12" s="330">
        <f>RANK(AR12,AR12:AR15,1)</f>
        <v>1</v>
      </c>
      <c r="AT12" s="281" t="str">
        <f t="shared" ref="AT12:AW15" si="2">AI12</f>
        <v>Frankreich</v>
      </c>
      <c r="AU12" s="281">
        <f t="shared" si="2"/>
        <v>7</v>
      </c>
      <c r="AV12" s="281">
        <f t="shared" si="2"/>
        <v>4</v>
      </c>
      <c r="AW12" s="281">
        <f t="shared" si="2"/>
        <v>2</v>
      </c>
      <c r="AX12" s="182"/>
      <c r="AY12" s="182"/>
      <c r="AZ12" s="182"/>
      <c r="BA12" s="3">
        <v>1</v>
      </c>
      <c r="BB12" s="6" t="str">
        <f>VLOOKUP(1,AS12:AT15,2,FALSE)</f>
        <v>Frankreich</v>
      </c>
      <c r="BC12" s="2"/>
      <c r="BD12" s="5">
        <f>VLOOKUP(1,AS12:AW15,3,FALSE)</f>
        <v>7</v>
      </c>
      <c r="BE12" s="4">
        <f>VLOOKUP(1,AS12:AW15,4,FALSE)</f>
        <v>4</v>
      </c>
      <c r="BF12" s="199" t="s">
        <v>12</v>
      </c>
      <c r="BG12" s="4">
        <f>VLOOKUP(1,AS12:AW15,5,FALSE)</f>
        <v>2</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v>
      </c>
      <c r="BQ12" s="182"/>
      <c r="BR12" s="213"/>
      <c r="BS12" s="146" t="s">
        <v>90</v>
      </c>
      <c r="BT12" s="158" t="str">
        <f>BB13</f>
        <v>Schweiz</v>
      </c>
      <c r="BU12" s="163"/>
      <c r="BV12" s="408">
        <v>1</v>
      </c>
      <c r="BW12" s="409"/>
      <c r="BX12" s="408">
        <v>6</v>
      </c>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2</v>
      </c>
      <c r="U13" s="182"/>
      <c r="V13" s="182"/>
      <c r="W13" s="182">
        <f>G13</f>
        <v>2</v>
      </c>
      <c r="X13" s="182">
        <f>E13</f>
        <v>1</v>
      </c>
      <c r="Y13" s="182"/>
      <c r="Z13" s="182">
        <f>N18</f>
        <v>3</v>
      </c>
      <c r="AA13" s="182">
        <f>R18</f>
        <v>4</v>
      </c>
      <c r="AB13" s="182">
        <f>V18</f>
        <v>4</v>
      </c>
      <c r="AC13" s="182">
        <f>AA13-AB13</f>
        <v>0</v>
      </c>
      <c r="AD13" s="182">
        <f>IF(Z13&gt;Z12,-1,0)</f>
        <v>0</v>
      </c>
      <c r="AE13" s="182">
        <f>IF(Z13&gt;Z14,-1,0)</f>
        <v>-1</v>
      </c>
      <c r="AF13" s="182">
        <f>IF(Z13&gt;Z15,-1,0)</f>
        <v>0</v>
      </c>
      <c r="AG13" s="329">
        <f>10000-(AJ13*1000+AM13*10+AK13)</f>
        <v>6996</v>
      </c>
      <c r="AH13" s="330">
        <f>RANK(AG13,AG12:AG15,1)</f>
        <v>3</v>
      </c>
      <c r="AI13" s="281" t="str">
        <f>H12</f>
        <v>Rumänien</v>
      </c>
      <c r="AJ13" s="281">
        <f t="shared" si="1"/>
        <v>3</v>
      </c>
      <c r="AK13" s="281">
        <f t="shared" si="1"/>
        <v>4</v>
      </c>
      <c r="AL13" s="281">
        <f t="shared" si="1"/>
        <v>4</v>
      </c>
      <c r="AM13" s="281">
        <f>AK13-AL13</f>
        <v>0</v>
      </c>
      <c r="AN13" s="329">
        <f>IF(Z12&lt;&gt;Z13,AG12,IF(E12&gt;G12,AG12-2000,AG12))</f>
        <v>2976</v>
      </c>
      <c r="AO13" s="337"/>
      <c r="AP13" s="329">
        <f>IF(Z13&lt;&gt;Z14,AG14,IF(G17&gt;E17,AG14-2000,AG14))</f>
        <v>9017</v>
      </c>
      <c r="AQ13" s="329">
        <f>IF(Z15&lt;&gt;Z13,AG15,IF(G15&gt;E15,AG15-2000,AG15))</f>
        <v>5996</v>
      </c>
      <c r="AR13" s="333">
        <f>AO16</f>
        <v>20988</v>
      </c>
      <c r="AS13" s="330">
        <f>RANK(AR13,AR12:AR15,1)</f>
        <v>3</v>
      </c>
      <c r="AT13" s="281" t="str">
        <f t="shared" si="2"/>
        <v>Rumänien</v>
      </c>
      <c r="AU13" s="281">
        <f t="shared" si="2"/>
        <v>3</v>
      </c>
      <c r="AV13" s="281">
        <f t="shared" si="2"/>
        <v>4</v>
      </c>
      <c r="AW13" s="281">
        <f t="shared" si="2"/>
        <v>4</v>
      </c>
      <c r="AX13" s="182"/>
      <c r="AY13" s="182"/>
      <c r="AZ13" s="182"/>
      <c r="BA13" s="3">
        <v>2</v>
      </c>
      <c r="BB13" s="6" t="str">
        <f>VLOOKUP(2,AS12:AT15,2,FALSE)</f>
        <v>Schweiz</v>
      </c>
      <c r="BC13" s="2"/>
      <c r="BD13" s="5">
        <f>VLOOKUP(2,AS12:AW15,3,FALSE)</f>
        <v>4</v>
      </c>
      <c r="BE13" s="4">
        <f>VLOOKUP(2,AS12:AW15,4,FALSE)</f>
        <v>4</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Nordirland</v>
      </c>
      <c r="BU13" s="163"/>
      <c r="BV13" s="408">
        <v>1</v>
      </c>
      <c r="BW13" s="409"/>
      <c r="BX13" s="408">
        <v>5</v>
      </c>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1</v>
      </c>
      <c r="F14" s="411" t="s">
        <v>12</v>
      </c>
      <c r="G14" s="408">
        <v>0</v>
      </c>
      <c r="H14" s="6" t="str">
        <f>C13</f>
        <v>Albanien</v>
      </c>
      <c r="I14" s="32"/>
      <c r="J14" s="182"/>
      <c r="K14" s="182" t="s">
        <v>52</v>
      </c>
      <c r="L14" s="182">
        <f t="shared" si="0"/>
        <v>1</v>
      </c>
      <c r="M14" s="182">
        <f>IF($E14="",0,IF($E14&gt;$G14,3,IF($E14=G14,1,0)))</f>
        <v>3</v>
      </c>
      <c r="N14" s="182"/>
      <c r="O14" s="182">
        <f>IF($G14="",0,IF($E14&gt;$G14,0,IF($E14=$G14,1,3)))</f>
        <v>0</v>
      </c>
      <c r="P14" s="182"/>
      <c r="Q14" s="182">
        <f>E14</f>
        <v>1</v>
      </c>
      <c r="R14" s="182"/>
      <c r="S14" s="182">
        <f>G14</f>
        <v>0</v>
      </c>
      <c r="T14" s="182"/>
      <c r="U14" s="182">
        <f>G14</f>
        <v>0</v>
      </c>
      <c r="V14" s="182"/>
      <c r="W14" s="182">
        <f>E14</f>
        <v>1</v>
      </c>
      <c r="X14" s="182"/>
      <c r="Y14" s="182"/>
      <c r="Z14" s="182">
        <f>O18</f>
        <v>1</v>
      </c>
      <c r="AA14" s="182">
        <f>S18</f>
        <v>3</v>
      </c>
      <c r="AB14" s="182">
        <f>W18</f>
        <v>5</v>
      </c>
      <c r="AC14" s="182">
        <f>AA14-AB14</f>
        <v>-2</v>
      </c>
      <c r="AD14" s="182">
        <f>IF(Z14&gt;Z12,-1,0)</f>
        <v>0</v>
      </c>
      <c r="AE14" s="182">
        <f>IF(Z14&gt;Z13,-1,0)</f>
        <v>0</v>
      </c>
      <c r="AF14" s="182">
        <f>IF(Z14&gt;Z15,-1,0)</f>
        <v>0</v>
      </c>
      <c r="AG14" s="329">
        <f>10000-(AJ14*1000+AM14*10+AK14)</f>
        <v>9017</v>
      </c>
      <c r="AH14" s="330">
        <f>RANK(AG14,AG12:AG15,1)</f>
        <v>4</v>
      </c>
      <c r="AI14" s="281" t="str">
        <f>C13</f>
        <v>Albanien</v>
      </c>
      <c r="AJ14" s="281">
        <f t="shared" si="1"/>
        <v>1</v>
      </c>
      <c r="AK14" s="281">
        <f t="shared" si="1"/>
        <v>3</v>
      </c>
      <c r="AL14" s="281">
        <f t="shared" si="1"/>
        <v>5</v>
      </c>
      <c r="AM14" s="281">
        <f>AK14-AL14</f>
        <v>-2</v>
      </c>
      <c r="AN14" s="329">
        <f>IF(Z12&lt;&gt;Z14,AG12,IF(E14&gt;G14,AG12-2000,AG12))</f>
        <v>2976</v>
      </c>
      <c r="AO14" s="329">
        <f>IF(Z13&lt;&gt;Z14,AG13,IF(E17&gt;G17,AG13-2000,AG13))</f>
        <v>6996</v>
      </c>
      <c r="AP14" s="337"/>
      <c r="AQ14" s="329">
        <f>IF(Z15&lt;&gt;Z14,AG15,IF(G13&gt;E13,AG15-2000,AG15))</f>
        <v>5996</v>
      </c>
      <c r="AR14" s="333">
        <f>AP16</f>
        <v>27051</v>
      </c>
      <c r="AS14" s="330">
        <f>RANK(AR14,AR12:AR15,1)</f>
        <v>4</v>
      </c>
      <c r="AT14" s="281" t="str">
        <f t="shared" si="2"/>
        <v>Albanien</v>
      </c>
      <c r="AU14" s="281">
        <f t="shared" si="2"/>
        <v>1</v>
      </c>
      <c r="AV14" s="281">
        <f t="shared" si="2"/>
        <v>3</v>
      </c>
      <c r="AW14" s="281">
        <f t="shared" si="2"/>
        <v>5</v>
      </c>
      <c r="AX14" s="182"/>
      <c r="AY14" s="182"/>
      <c r="AZ14" s="182"/>
      <c r="BA14" s="162">
        <v>3</v>
      </c>
      <c r="BB14" s="175" t="str">
        <f>VLOOKUP(3,AS12:AT15,2,FALSE)</f>
        <v>Rumänien</v>
      </c>
      <c r="BC14" s="163"/>
      <c r="BD14" s="145">
        <f>VLOOKUP(3,AS12:AW15,3,FALSE)</f>
        <v>3</v>
      </c>
      <c r="BE14" s="145">
        <f>VLOOKUP(3,AS12:AW15,4,FALSE)</f>
        <v>4</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409"/>
      <c r="BW14" s="409"/>
      <c r="BX14" s="409"/>
      <c r="BY14" s="182"/>
      <c r="BZ14" s="144">
        <v>49</v>
      </c>
      <c r="CA14" s="158" t="str">
        <f>IF(BX12="",IF(BV12&gt;BV13,BT12,BT13),IF(BX12&gt;BX13,BT12,BT13))</f>
        <v>Schweiz</v>
      </c>
      <c r="CB14" s="163"/>
      <c r="CC14" s="408">
        <v>2</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4</v>
      </c>
      <c r="AB15" s="182">
        <f>X18</f>
        <v>4</v>
      </c>
      <c r="AC15" s="182">
        <f>AA15-AB15</f>
        <v>0</v>
      </c>
      <c r="AD15" s="182">
        <f>IF(Z15&gt;Z12,-1,0)</f>
        <v>0</v>
      </c>
      <c r="AE15" s="182">
        <f>IF(Z15&gt;Z13,-1,0)</f>
        <v>-1</v>
      </c>
      <c r="AF15" s="182">
        <f>IF(Z15&gt;Z14,-1,0)</f>
        <v>-1</v>
      </c>
      <c r="AG15" s="329">
        <f>10000-(AJ15*1000+AM15*10+AK15)</f>
        <v>5996</v>
      </c>
      <c r="AH15" s="330">
        <f>RANK(AG15,AG12:AG15,1)</f>
        <v>2</v>
      </c>
      <c r="AI15" s="281" t="str">
        <f>H13</f>
        <v>Schweiz</v>
      </c>
      <c r="AJ15" s="281">
        <f t="shared" si="1"/>
        <v>4</v>
      </c>
      <c r="AK15" s="281">
        <f t="shared" si="1"/>
        <v>4</v>
      </c>
      <c r="AL15" s="281">
        <f t="shared" si="1"/>
        <v>4</v>
      </c>
      <c r="AM15" s="281">
        <f>AK15-AL15</f>
        <v>0</v>
      </c>
      <c r="AN15" s="329">
        <f>IF(Z12&lt;&gt;Z15,AG12,IF(E16&gt;G16,AG12-2000,AG12))</f>
        <v>2976</v>
      </c>
      <c r="AO15" s="329">
        <f>IF(Z13&lt;&gt;Z15,AG13,IF(E15&gt;G15,AG13-2000,AG13))</f>
        <v>6996</v>
      </c>
      <c r="AP15" s="329">
        <f>IF(Z14&lt;&gt;Z15,AG14,IF(E13&gt;G13,AG14-2000,AG14))</f>
        <v>9017</v>
      </c>
      <c r="AQ15" s="337"/>
      <c r="AR15" s="333">
        <f>AQ16</f>
        <v>17988</v>
      </c>
      <c r="AS15" s="330">
        <f>RANK(AR15,AR12:AR15,1)</f>
        <v>2</v>
      </c>
      <c r="AT15" s="281" t="str">
        <f t="shared" si="2"/>
        <v>Schweiz</v>
      </c>
      <c r="AU15" s="281">
        <f t="shared" si="2"/>
        <v>4</v>
      </c>
      <c r="AV15" s="281">
        <f t="shared" si="2"/>
        <v>4</v>
      </c>
      <c r="AW15" s="281">
        <f t="shared" si="2"/>
        <v>4</v>
      </c>
      <c r="AX15" s="182"/>
      <c r="AY15" s="182"/>
      <c r="AZ15" s="182"/>
      <c r="BA15" s="68">
        <v>4</v>
      </c>
      <c r="BB15" s="69" t="str">
        <f>VLOOKUP(4,AS12:AT15,2,FALSE)</f>
        <v>Albanien</v>
      </c>
      <c r="BC15" s="70"/>
      <c r="BD15" s="71">
        <f>VLOOKUP(4,AS12:AW15,3,FALSE)</f>
        <v>1</v>
      </c>
      <c r="BE15" s="71">
        <f>VLOOKUP(4,AS12:AW15,4,FALSE)</f>
        <v>3</v>
      </c>
      <c r="BF15" s="199" t="s">
        <v>12</v>
      </c>
      <c r="BG15" s="71">
        <f>VLOOKUP(4,AS12:AW15,5,FALSE)</f>
        <v>5</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409"/>
      <c r="BW15" s="409"/>
      <c r="BX15" s="409"/>
      <c r="BY15" s="182"/>
      <c r="BZ15" s="144">
        <v>50</v>
      </c>
      <c r="CA15" s="158" t="str">
        <f>IF(BX16="",IF(BV16&gt;BV17,BT16,BT17),IF(BX16&gt;BX17,BT16,BT17))</f>
        <v>Spanien</v>
      </c>
      <c r="CB15" s="163"/>
      <c r="CC15" s="40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2</v>
      </c>
      <c r="F16" s="411" t="s">
        <v>12</v>
      </c>
      <c r="G16" s="408">
        <v>1</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1</v>
      </c>
      <c r="U16" s="182">
        <f>G16</f>
        <v>1</v>
      </c>
      <c r="V16" s="182"/>
      <c r="W16" s="182"/>
      <c r="X16" s="182">
        <f>E16</f>
        <v>2</v>
      </c>
      <c r="Y16" s="182"/>
      <c r="Z16" s="182"/>
      <c r="AA16" s="182"/>
      <c r="AB16" s="182"/>
      <c r="AC16" s="182"/>
      <c r="AD16" s="182"/>
      <c r="AE16" s="182"/>
      <c r="AF16" s="182"/>
      <c r="AG16" s="281"/>
      <c r="AH16" s="281"/>
      <c r="AI16" s="281"/>
      <c r="AJ16" s="281"/>
      <c r="AK16" s="281"/>
      <c r="AL16" s="281"/>
      <c r="AM16" s="281"/>
      <c r="AN16" s="334">
        <f>SUM(AN12:AN15)</f>
        <v>8928</v>
      </c>
      <c r="AO16" s="335">
        <f>SUM(AO12:AO15)</f>
        <v>20988</v>
      </c>
      <c r="AP16" s="335">
        <f>SUM(AP12:AP15)</f>
        <v>27051</v>
      </c>
      <c r="AQ16" s="335">
        <f>SUM(AQ12:AQ15)</f>
        <v>17988</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408">
        <v>2</v>
      </c>
      <c r="BW16" s="409"/>
      <c r="BX16" s="408"/>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2</v>
      </c>
      <c r="F17" s="411" t="s">
        <v>12</v>
      </c>
      <c r="G17" s="408">
        <v>2</v>
      </c>
      <c r="H17" s="38" t="str">
        <f>C13</f>
        <v>Albanien</v>
      </c>
      <c r="I17" s="39"/>
      <c r="J17" s="182"/>
      <c r="K17" s="182" t="s">
        <v>54</v>
      </c>
      <c r="L17" s="182">
        <f t="shared" si="0"/>
        <v>0</v>
      </c>
      <c r="M17" s="182"/>
      <c r="N17" s="182">
        <f>IF($E17="",0,IF($E17&gt;$G17,3,IF($E17=$G17,1,0)))</f>
        <v>1</v>
      </c>
      <c r="O17" s="182">
        <f>IF($G17="",0,IF($E17&gt;$G17,0,IF($E17=$G17,1,3)))</f>
        <v>1</v>
      </c>
      <c r="P17" s="182"/>
      <c r="Q17" s="182"/>
      <c r="R17" s="182">
        <f>E17</f>
        <v>2</v>
      </c>
      <c r="S17" s="182">
        <f>G17</f>
        <v>2</v>
      </c>
      <c r="T17" s="182"/>
      <c r="U17" s="182"/>
      <c r="V17" s="182">
        <f>G17</f>
        <v>2</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0</v>
      </c>
      <c r="BP17" s="81">
        <f>IF(Spielplan!E17="",0,SUM(BJ17:BO17))</f>
        <v>0</v>
      </c>
      <c r="BQ17" s="182"/>
      <c r="BR17" s="213"/>
      <c r="BS17" s="150" t="str">
        <f>"3"&amp;BD90</f>
        <v>3F</v>
      </c>
      <c r="BT17" s="158" t="str">
        <f>BB90</f>
        <v>Island</v>
      </c>
      <c r="BU17" s="163"/>
      <c r="BV17" s="408">
        <v>1</v>
      </c>
      <c r="BW17" s="409"/>
      <c r="BX17" s="408"/>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7</v>
      </c>
      <c r="N18" s="182">
        <f t="shared" si="3"/>
        <v>3</v>
      </c>
      <c r="O18" s="182">
        <f t="shared" si="3"/>
        <v>1</v>
      </c>
      <c r="P18" s="182">
        <f t="shared" si="3"/>
        <v>4</v>
      </c>
      <c r="Q18" s="182">
        <f t="shared" si="3"/>
        <v>4</v>
      </c>
      <c r="R18" s="182">
        <f t="shared" si="3"/>
        <v>4</v>
      </c>
      <c r="S18" s="182">
        <f t="shared" si="3"/>
        <v>3</v>
      </c>
      <c r="T18" s="182">
        <f t="shared" si="3"/>
        <v>4</v>
      </c>
      <c r="U18" s="182">
        <f t="shared" si="3"/>
        <v>2</v>
      </c>
      <c r="V18" s="182">
        <f t="shared" si="3"/>
        <v>4</v>
      </c>
      <c r="W18" s="182">
        <f t="shared" si="3"/>
        <v>5</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37</v>
      </c>
      <c r="BQ18" s="182"/>
      <c r="BR18" s="213"/>
      <c r="BS18" s="182"/>
      <c r="BT18" s="182"/>
      <c r="BU18" s="409"/>
      <c r="BV18" s="409"/>
      <c r="BW18" s="409"/>
      <c r="BX18" s="409"/>
      <c r="BY18" s="182"/>
      <c r="BZ18" s="182"/>
      <c r="CA18" s="182"/>
      <c r="CB18" s="182"/>
      <c r="CC18" s="409"/>
      <c r="CD18" s="182"/>
      <c r="CE18" s="144">
        <v>58</v>
      </c>
      <c r="CF18" s="158" t="str">
        <f>IF(CE14="",IF(CC14&gt;CC15,CA14,CA15),IF(CE14&gt;CE15,CA14,CA15))</f>
        <v>Schweiz</v>
      </c>
      <c r="CG18" s="163"/>
      <c r="CH18" s="63">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409"/>
      <c r="BV19" s="409"/>
      <c r="BW19" s="409"/>
      <c r="BX19" s="409"/>
      <c r="BY19" s="182"/>
      <c r="BZ19" s="182"/>
      <c r="CA19" s="182"/>
      <c r="CB19" s="182"/>
      <c r="CC19" s="409"/>
      <c r="CD19" s="182"/>
      <c r="CE19" s="144">
        <v>57</v>
      </c>
      <c r="CF19" s="158" t="str">
        <f>IF(CE22="",IF(CC22&gt;CC23,CA22,CA23),IF(CE22&gt;CE23,CA22,CA23))</f>
        <v>Portugal</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2</v>
      </c>
      <c r="BW20" s="409"/>
      <c r="BX20" s="408"/>
      <c r="BY20" s="182"/>
      <c r="BZ20" s="182"/>
      <c r="CA20" s="182"/>
      <c r="CB20" s="182"/>
      <c r="CC20" s="40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408">
        <v>1</v>
      </c>
      <c r="BW21" s="409"/>
      <c r="BX21" s="408"/>
      <c r="BY21" s="182"/>
      <c r="BZ21" s="182"/>
      <c r="CA21" s="182"/>
      <c r="CB21" s="182"/>
      <c r="CC21" s="40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409"/>
      <c r="BV22" s="409"/>
      <c r="BW22" s="409"/>
      <c r="BX22" s="409"/>
      <c r="BY22" s="182"/>
      <c r="BZ22" s="144">
        <v>53</v>
      </c>
      <c r="CA22" s="158" t="str">
        <f>IF(BX20="",IF(BV20&gt;BV21,BT20,BT21),IF(BX20&gt;BX21,BT20,BT21))</f>
        <v>England</v>
      </c>
      <c r="CB22" s="163"/>
      <c r="CC22" s="408">
        <v>1</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1</v>
      </c>
      <c r="F23" s="411" t="s">
        <v>12</v>
      </c>
      <c r="G23" s="408">
        <v>1</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1</v>
      </c>
      <c r="R23" s="182">
        <f>G23</f>
        <v>1</v>
      </c>
      <c r="S23" s="182"/>
      <c r="T23" s="182"/>
      <c r="U23" s="182">
        <f>G23</f>
        <v>1</v>
      </c>
      <c r="V23" s="182">
        <f>E23</f>
        <v>1</v>
      </c>
      <c r="W23" s="182"/>
      <c r="X23" s="182"/>
      <c r="Y23" s="182"/>
      <c r="Z23" s="182">
        <f>M29</f>
        <v>5</v>
      </c>
      <c r="AA23" s="182">
        <f>Q29</f>
        <v>3</v>
      </c>
      <c r="AB23" s="182">
        <f>U29</f>
        <v>1</v>
      </c>
      <c r="AC23" s="182">
        <f>AA23-AB23</f>
        <v>2</v>
      </c>
      <c r="AD23" s="182">
        <f>IF(Z23&gt;Z24,-1,0)</f>
        <v>-1</v>
      </c>
      <c r="AE23" s="182">
        <f>IF(Z23&gt;Z25,-1,0)</f>
        <v>0</v>
      </c>
      <c r="AF23" s="182">
        <f>IF(Z23&gt;Z26,-1,0)</f>
        <v>-1</v>
      </c>
      <c r="AG23" s="329">
        <f>10000-(AJ23*1000+AM23*10+AK23)</f>
        <v>4977</v>
      </c>
      <c r="AH23" s="330">
        <f>RANK(AG23,AG23:AG26,1)</f>
        <v>2</v>
      </c>
      <c r="AI23" s="281" t="str">
        <f>C23</f>
        <v>Wales</v>
      </c>
      <c r="AJ23" s="281">
        <f t="shared" ref="AJ23:AL26" si="5">Z23</f>
        <v>5</v>
      </c>
      <c r="AK23" s="281">
        <f t="shared" si="5"/>
        <v>3</v>
      </c>
      <c r="AL23" s="281">
        <f t="shared" si="5"/>
        <v>1</v>
      </c>
      <c r="AM23" s="281">
        <f>AK23-AL23</f>
        <v>2</v>
      </c>
      <c r="AN23" s="337"/>
      <c r="AO23" s="329">
        <f>IF(Z24&lt;&gt;Z23,AG24,IF(G23&gt;E23,AG24-2000,AG24))</f>
        <v>6006</v>
      </c>
      <c r="AP23" s="329">
        <f>IF(Z25&lt;&gt;Z23,AG25,IF(G25&gt;E25,AG25-2000,AG25))</f>
        <v>3985</v>
      </c>
      <c r="AQ23" s="329">
        <f>IF(Z26&lt;&gt;Z23,AG26,IF(G27&gt;E27,AG26-2000,AG26))</f>
        <v>9018</v>
      </c>
      <c r="AR23" s="332">
        <f>AN27</f>
        <v>14931</v>
      </c>
      <c r="AS23" s="330">
        <f>RANK(AR23,AR23:AR26,1)</f>
        <v>2</v>
      </c>
      <c r="AT23" s="281" t="str">
        <f t="shared" ref="AT23:AW26" si="6">AI23</f>
        <v>Wales</v>
      </c>
      <c r="AU23" s="281">
        <f t="shared" si="6"/>
        <v>5</v>
      </c>
      <c r="AV23" s="281">
        <f t="shared" si="6"/>
        <v>3</v>
      </c>
      <c r="AW23" s="281">
        <f t="shared" si="6"/>
        <v>1</v>
      </c>
      <c r="AX23" s="182"/>
      <c r="AY23" s="182"/>
      <c r="AZ23" s="182"/>
      <c r="BA23" s="54">
        <v>1</v>
      </c>
      <c r="BB23" s="52" t="str">
        <f>VLOOKUP(1,AS23:AT26,2,FALSE)</f>
        <v>England</v>
      </c>
      <c r="BC23" s="53"/>
      <c r="BD23" s="55">
        <f>VLOOKUP(1,AS23:AW26,3,FALSE)</f>
        <v>6</v>
      </c>
      <c r="BE23" s="56">
        <f>VLOOKUP(1,AS23:AW26,4,FALSE)</f>
        <v>5</v>
      </c>
      <c r="BF23" s="199" t="s">
        <v>12</v>
      </c>
      <c r="BG23" s="56">
        <f>VLOOKUP(1,AS23:AW26,5,FALSE)</f>
        <v>4</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409"/>
      <c r="BV23" s="409"/>
      <c r="BW23" s="409"/>
      <c r="BX23" s="409"/>
      <c r="BY23" s="182"/>
      <c r="BZ23" s="144">
        <v>54</v>
      </c>
      <c r="CA23" s="158" t="str">
        <f>IF(BX24="",IF(BV24&gt;BV25,BT24,BT25),IF(BX24&gt;BX25,BT24,BT25))</f>
        <v>Portugal</v>
      </c>
      <c r="CB23" s="163"/>
      <c r="CC23" s="408">
        <v>3</v>
      </c>
      <c r="CD23" s="182"/>
      <c r="CE23" s="63"/>
      <c r="CF23" s="182"/>
      <c r="CG23" s="182"/>
      <c r="CH23" s="182"/>
      <c r="CI23" s="182"/>
      <c r="CJ23" s="144" t="s">
        <v>93</v>
      </c>
      <c r="CK23" s="158" t="str">
        <f>IF(CJ18="",IF(CH18&gt;CH19,CF18,CF19),IF(CJ18&gt;CJ19,CF18,CF19))</f>
        <v>Schweiz</v>
      </c>
      <c r="CL23" s="163"/>
      <c r="CM23" s="63">
        <v>2</v>
      </c>
      <c r="CN23" s="182"/>
      <c r="CO23" s="63"/>
      <c r="CP23" s="182"/>
      <c r="CQ23" s="511" t="str">
        <f>IF(CO23="",IF(CM23&gt;CM24,CK23,CK24),IF(CO23&gt;CO24,CK23,CK24))</f>
        <v>Schweiz</v>
      </c>
      <c r="CR23" s="512"/>
      <c r="CS23" s="512"/>
      <c r="CT23" s="512"/>
      <c r="CU23" s="512"/>
      <c r="CV23" s="513"/>
      <c r="CW23" s="182"/>
    </row>
    <row r="24" spans="1:101" ht="18.75" customHeight="1" thickBot="1" x14ac:dyDescent="0.3">
      <c r="A24" s="182"/>
      <c r="B24" s="182"/>
      <c r="C24" s="45" t="str">
        <f>Spielplan!$C$24</f>
        <v>England</v>
      </c>
      <c r="D24" s="51"/>
      <c r="E24" s="408">
        <v>2</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4</v>
      </c>
      <c r="AA24" s="182">
        <f>R29</f>
        <v>4</v>
      </c>
      <c r="AB24" s="182">
        <f>V29</f>
        <v>5</v>
      </c>
      <c r="AC24" s="182">
        <f>AA24-AB24</f>
        <v>-1</v>
      </c>
      <c r="AD24" s="182">
        <f>IF(Z24&gt;Z23,-1,0)</f>
        <v>0</v>
      </c>
      <c r="AE24" s="182">
        <f>IF(Z24&gt;Z25,-1,0)</f>
        <v>0</v>
      </c>
      <c r="AF24" s="182">
        <f>IF(Z24&gt;Z26,-1,0)</f>
        <v>-1</v>
      </c>
      <c r="AG24" s="329">
        <f>10000-(AJ24*1000+AM24*10+AK24)</f>
        <v>6006</v>
      </c>
      <c r="AH24" s="330">
        <f>RANK(AG24,AG23:AG26,1)</f>
        <v>3</v>
      </c>
      <c r="AI24" s="281" t="str">
        <f>H23</f>
        <v>Slowakei</v>
      </c>
      <c r="AJ24" s="281">
        <f t="shared" si="5"/>
        <v>4</v>
      </c>
      <c r="AK24" s="281">
        <f t="shared" si="5"/>
        <v>4</v>
      </c>
      <c r="AL24" s="281">
        <f t="shared" si="5"/>
        <v>5</v>
      </c>
      <c r="AM24" s="281">
        <f>AK24-AL24</f>
        <v>-1</v>
      </c>
      <c r="AN24" s="329">
        <f>IF(Z23&lt;&gt;Z24,AG23,IF(E23&gt;G23,AG23-2000,AG23))</f>
        <v>4977</v>
      </c>
      <c r="AO24" s="337"/>
      <c r="AP24" s="329">
        <f>IF(Z24&lt;&gt;Z25,AG25,IF(G28&gt;E28,AG25-2000,AG25))</f>
        <v>3985</v>
      </c>
      <c r="AQ24" s="329">
        <f>IF(Z26&lt;&gt;Z24,AG26,IF(G26&gt;E26,AG26-2000,AG26))</f>
        <v>9018</v>
      </c>
      <c r="AR24" s="333">
        <f>AO27</f>
        <v>18018</v>
      </c>
      <c r="AS24" s="330">
        <f>RANK(AR24,AR23:AR26,1)</f>
        <v>3</v>
      </c>
      <c r="AT24" s="281" t="str">
        <f t="shared" si="6"/>
        <v>Slowakei</v>
      </c>
      <c r="AU24" s="281">
        <f t="shared" si="6"/>
        <v>4</v>
      </c>
      <c r="AV24" s="281">
        <f t="shared" si="6"/>
        <v>4</v>
      </c>
      <c r="AW24" s="281">
        <f t="shared" si="6"/>
        <v>5</v>
      </c>
      <c r="AX24" s="182"/>
      <c r="AY24" s="182"/>
      <c r="AZ24" s="182"/>
      <c r="BA24" s="54">
        <v>2</v>
      </c>
      <c r="BB24" s="52" t="str">
        <f>VLOOKUP(2,AS23:AT26,2,FALSE)</f>
        <v>Wales</v>
      </c>
      <c r="BC24" s="53"/>
      <c r="BD24" s="55">
        <f>VLOOKUP(2,AS23:AW26,3,FALSE)</f>
        <v>5</v>
      </c>
      <c r="BE24" s="56">
        <f>VLOOKUP(2,AS23:AW26,4,FALSE)</f>
        <v>3</v>
      </c>
      <c r="BF24" s="199" t="s">
        <v>12</v>
      </c>
      <c r="BG24" s="56">
        <f>VLOOKUP(2,AS23:AW26,5,FALSE)</f>
        <v>1</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408">
        <v>0</v>
      </c>
      <c r="BW24" s="409"/>
      <c r="BX24" s="408">
        <v>5</v>
      </c>
      <c r="BY24" s="182"/>
      <c r="BZ24" s="182"/>
      <c r="CA24" s="182"/>
      <c r="CB24" s="182"/>
      <c r="CC24" s="409"/>
      <c r="CD24" s="182"/>
      <c r="CE24" s="182"/>
      <c r="CF24" s="182"/>
      <c r="CG24" s="182"/>
      <c r="CH24" s="182"/>
      <c r="CI24" s="182"/>
      <c r="CJ24" s="144" t="s">
        <v>94</v>
      </c>
      <c r="CK24" s="158" t="str">
        <f>IF(CJ34="",IF(CH34&gt;CH35,CF34,CF35),IF(CJ34&gt;CJ35,CF34,CF35))</f>
        <v>Deutschland</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2</v>
      </c>
      <c r="F25" s="411" t="s">
        <v>12</v>
      </c>
      <c r="G25" s="408">
        <v>0</v>
      </c>
      <c r="H25" s="52" t="str">
        <f>C24</f>
        <v>England</v>
      </c>
      <c r="I25" s="53"/>
      <c r="J25" s="182"/>
      <c r="K25" s="182" t="s">
        <v>59</v>
      </c>
      <c r="L25" s="182">
        <f t="shared" si="4"/>
        <v>1</v>
      </c>
      <c r="M25" s="182">
        <f>IF($E25="",0,IF($E25&gt;$G25,3,IF($E25=G25,1,0)))</f>
        <v>3</v>
      </c>
      <c r="N25" s="182"/>
      <c r="O25" s="182">
        <f>IF($G25="",0,IF($E25&gt;$G25,0,IF($E25=$G25,1,3)))</f>
        <v>0</v>
      </c>
      <c r="P25" s="182"/>
      <c r="Q25" s="182">
        <f>E25</f>
        <v>2</v>
      </c>
      <c r="R25" s="182"/>
      <c r="S25" s="182">
        <f>G25</f>
        <v>0</v>
      </c>
      <c r="T25" s="182"/>
      <c r="U25" s="182">
        <f>G25</f>
        <v>0</v>
      </c>
      <c r="V25" s="182"/>
      <c r="W25" s="182">
        <f>E25</f>
        <v>2</v>
      </c>
      <c r="X25" s="182"/>
      <c r="Y25" s="182"/>
      <c r="Z25" s="182">
        <f>O29</f>
        <v>6</v>
      </c>
      <c r="AA25" s="182">
        <f>S29</f>
        <v>5</v>
      </c>
      <c r="AB25" s="182">
        <f>W29</f>
        <v>4</v>
      </c>
      <c r="AC25" s="182">
        <f>AA25-AB25</f>
        <v>1</v>
      </c>
      <c r="AD25" s="182">
        <f>IF(Z25&gt;Z23,-1,0)</f>
        <v>-1</v>
      </c>
      <c r="AE25" s="182">
        <f>IF(Z25&gt;Z24,-1,0)</f>
        <v>-1</v>
      </c>
      <c r="AF25" s="182">
        <f>IF(Z25&gt;Z26,-1,0)</f>
        <v>-1</v>
      </c>
      <c r="AG25" s="329">
        <f>10000-(AJ25*1000+AM25*10+AK25)</f>
        <v>3985</v>
      </c>
      <c r="AH25" s="330">
        <f>RANK(AG25,AG23:AG26,1)</f>
        <v>1</v>
      </c>
      <c r="AI25" s="281" t="str">
        <f>C24</f>
        <v>England</v>
      </c>
      <c r="AJ25" s="281">
        <f t="shared" si="5"/>
        <v>6</v>
      </c>
      <c r="AK25" s="281">
        <f t="shared" si="5"/>
        <v>5</v>
      </c>
      <c r="AL25" s="281">
        <f t="shared" si="5"/>
        <v>4</v>
      </c>
      <c r="AM25" s="281">
        <f>AK25-AL25</f>
        <v>1</v>
      </c>
      <c r="AN25" s="329">
        <f>IF(Z23&lt;&gt;Z25,AG23,IF(E25&gt;G25,AG23-2000,AG23))</f>
        <v>4977</v>
      </c>
      <c r="AO25" s="329">
        <f>IF(Z24&lt;&gt;Z25,AG24,IF(E28&gt;G28,AG24-2000,AG24))</f>
        <v>6006</v>
      </c>
      <c r="AP25" s="337"/>
      <c r="AQ25" s="329">
        <f>IF(Z26&lt;&gt;Z25,AG26,IF(G24&gt;E24,AG26-2000,AG26))</f>
        <v>9018</v>
      </c>
      <c r="AR25" s="333">
        <f>AP27</f>
        <v>11955</v>
      </c>
      <c r="AS25" s="330">
        <f>RANK(AR25,AR23:AR26,1)</f>
        <v>1</v>
      </c>
      <c r="AT25" s="281" t="str">
        <f t="shared" si="6"/>
        <v>England</v>
      </c>
      <c r="AU25" s="281">
        <f t="shared" si="6"/>
        <v>6</v>
      </c>
      <c r="AV25" s="281">
        <f t="shared" si="6"/>
        <v>5</v>
      </c>
      <c r="AW25" s="281">
        <f t="shared" si="6"/>
        <v>4</v>
      </c>
      <c r="AX25" s="182"/>
      <c r="AY25" s="182"/>
      <c r="AZ25" s="182"/>
      <c r="BA25" s="162">
        <v>3</v>
      </c>
      <c r="BB25" s="175" t="str">
        <f>VLOOKUP(3,AS23:AT26,2,FALSE)</f>
        <v>Slowakei</v>
      </c>
      <c r="BC25" s="163"/>
      <c r="BD25" s="145">
        <f>VLOOKUP(3,AS23:AW26,3,FALSE)</f>
        <v>4</v>
      </c>
      <c r="BE25" s="145">
        <f>VLOOKUP(3,AS23:AW26,4,FALSE)</f>
        <v>4</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str">
        <f>BB57</f>
        <v>Italien</v>
      </c>
      <c r="BU25" s="163"/>
      <c r="BV25" s="408">
        <v>0</v>
      </c>
      <c r="BW25" s="409"/>
      <c r="BX25" s="408">
        <v>4</v>
      </c>
      <c r="BY25" s="182"/>
      <c r="BZ25" s="182"/>
      <c r="CA25" s="182"/>
      <c r="CB25" s="182"/>
      <c r="CC25" s="40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2</v>
      </c>
      <c r="F26" s="411" t="s">
        <v>12</v>
      </c>
      <c r="G26" s="408">
        <v>1</v>
      </c>
      <c r="H26" s="45" t="str">
        <f>H24</f>
        <v>Russland</v>
      </c>
      <c r="I26" s="51"/>
      <c r="J26" s="182"/>
      <c r="K26" s="182" t="s">
        <v>60</v>
      </c>
      <c r="L26" s="182">
        <f t="shared" si="4"/>
        <v>1</v>
      </c>
      <c r="M26" s="182"/>
      <c r="N26" s="182">
        <f>IF($E26="",0,IF($E26&gt;$G26,3,IF($E26=$G26,1,0)))</f>
        <v>3</v>
      </c>
      <c r="O26" s="182"/>
      <c r="P26" s="182">
        <f>IF($G26="",0,IF($E26&gt;$G26,0,IF($E26=$G26,1,3)))</f>
        <v>0</v>
      </c>
      <c r="Q26" s="182"/>
      <c r="R26" s="182">
        <f>E26</f>
        <v>2</v>
      </c>
      <c r="S26" s="182"/>
      <c r="T26" s="182">
        <f>G26</f>
        <v>1</v>
      </c>
      <c r="U26" s="182"/>
      <c r="V26" s="182">
        <f>G26</f>
        <v>1</v>
      </c>
      <c r="W26" s="182"/>
      <c r="X26" s="182">
        <f>E26</f>
        <v>2</v>
      </c>
      <c r="Y26" s="182"/>
      <c r="Z26" s="182">
        <f>P29</f>
        <v>1</v>
      </c>
      <c r="AA26" s="182">
        <f>T29</f>
        <v>2</v>
      </c>
      <c r="AB26" s="182">
        <f>X29</f>
        <v>4</v>
      </c>
      <c r="AC26" s="182">
        <f>AA26-AB26</f>
        <v>-2</v>
      </c>
      <c r="AD26" s="182">
        <f>IF(Z26&gt;Z23,-1,0)</f>
        <v>0</v>
      </c>
      <c r="AE26" s="182">
        <f>IF(Z26&gt;Z24,-1,0)</f>
        <v>0</v>
      </c>
      <c r="AF26" s="182">
        <f>IF(Z26&gt;Z25,-1,0)</f>
        <v>0</v>
      </c>
      <c r="AG26" s="329">
        <f>10000-(AJ26*1000+AM26*10+AK26)</f>
        <v>9018</v>
      </c>
      <c r="AH26" s="330">
        <f>RANK(AG26,AG23:AG26,1)</f>
        <v>4</v>
      </c>
      <c r="AI26" s="281" t="str">
        <f>H24</f>
        <v>Russland</v>
      </c>
      <c r="AJ26" s="281">
        <f t="shared" si="5"/>
        <v>1</v>
      </c>
      <c r="AK26" s="281">
        <f t="shared" si="5"/>
        <v>2</v>
      </c>
      <c r="AL26" s="281">
        <f t="shared" si="5"/>
        <v>4</v>
      </c>
      <c r="AM26" s="281">
        <f>AK26-AL26</f>
        <v>-2</v>
      </c>
      <c r="AN26" s="329">
        <f>IF(Z23&lt;&gt;Z26,AG23,IF(E27&gt;G27,AG23-2000,AG23))</f>
        <v>4977</v>
      </c>
      <c r="AO26" s="329">
        <f>IF(Z24&lt;&gt;Z26,AG24,IF(E26&gt;G26,AG24-2000,AG24))</f>
        <v>6006</v>
      </c>
      <c r="AP26" s="329">
        <f>IF(Z25&lt;&gt;Z26,AG25,IF(E24&gt;G24,AG25-2000,AG25))</f>
        <v>3985</v>
      </c>
      <c r="AQ26" s="337"/>
      <c r="AR26" s="333">
        <f>AQ27</f>
        <v>27054</v>
      </c>
      <c r="AS26" s="330">
        <f>RANK(AR26,AR23:AR26,1)</f>
        <v>4</v>
      </c>
      <c r="AT26" s="281" t="str">
        <f t="shared" si="6"/>
        <v>Russland</v>
      </c>
      <c r="AU26" s="281">
        <f t="shared" si="6"/>
        <v>1</v>
      </c>
      <c r="AV26" s="281">
        <f t="shared" si="6"/>
        <v>2</v>
      </c>
      <c r="AW26" s="281">
        <f t="shared" si="6"/>
        <v>4</v>
      </c>
      <c r="AX26" s="182"/>
      <c r="AY26" s="182"/>
      <c r="AZ26" s="182"/>
      <c r="BA26" s="68">
        <v>4</v>
      </c>
      <c r="BB26" s="69" t="str">
        <f>VLOOKUP(4,AS23:AT26,2,FALSE)</f>
        <v>Russland</v>
      </c>
      <c r="BC26" s="70"/>
      <c r="BD26" s="71">
        <f>VLOOKUP(4,AS23:AW26,3,FALSE)</f>
        <v>1</v>
      </c>
      <c r="BE26" s="71">
        <f>VLOOKUP(4,AS23:AW26,4,FALSE)</f>
        <v>2</v>
      </c>
      <c r="BF26" s="199" t="s">
        <v>12</v>
      </c>
      <c r="BG26" s="71">
        <f>VLOOKUP(4,AS23:AW26,5,FALSE)</f>
        <v>4</v>
      </c>
      <c r="BH26" s="182"/>
      <c r="BI26" s="182"/>
      <c r="BJ26" s="61">
        <f>IF(E26&gt;G26,IF(Spielplan!E26&gt;Spielplan!G26,Punktemodus!$B$3,0),0)</f>
        <v>10</v>
      </c>
      <c r="BK26" s="61">
        <f>IF(E26=G26,IF(Spielplan!E26=Spielplan!G26,Punktemodus!$B$3,0),0)</f>
        <v>0</v>
      </c>
      <c r="BL26" s="61">
        <f>IF(E26&lt;G26,IF(Spielplan!E26&lt;Spielplan!G26,Punktemodus!$B$3,0),0)</f>
        <v>0</v>
      </c>
      <c r="BM26" s="61">
        <f>IF(E26=Spielplan!E26,IF(G26=Spielplan!G26,Punktemodus!$B$5,0),0)</f>
        <v>3</v>
      </c>
      <c r="BN26" s="61">
        <f>IF(E26=Spielplan!E26,Punktemodus!$B$7,0)</f>
        <v>1</v>
      </c>
      <c r="BO26" s="61">
        <f>IF(G26=Spielplan!G26,Punktemodus!$B$7,0)</f>
        <v>1</v>
      </c>
      <c r="BP26" s="81">
        <f>IF(Spielplan!E26="",0,SUM(BJ26:BO26))</f>
        <v>15</v>
      </c>
      <c r="BQ26" s="182"/>
      <c r="BR26" s="213"/>
      <c r="BS26" s="182"/>
      <c r="BT26" s="182"/>
      <c r="BU26" s="409"/>
      <c r="BV26" s="409"/>
      <c r="BW26" s="409"/>
      <c r="BX26" s="409"/>
      <c r="BY26" s="182"/>
      <c r="BZ26" s="182"/>
      <c r="CA26" s="182"/>
      <c r="CB26" s="182"/>
      <c r="CC26" s="40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0</v>
      </c>
      <c r="F27" s="411" t="s">
        <v>12</v>
      </c>
      <c r="G27" s="408">
        <v>0</v>
      </c>
      <c r="H27" s="52" t="str">
        <f>H24</f>
        <v>Russland</v>
      </c>
      <c r="I27" s="53"/>
      <c r="J27" s="182"/>
      <c r="K27" s="182" t="s">
        <v>61</v>
      </c>
      <c r="L27" s="182">
        <f t="shared" si="4"/>
        <v>0</v>
      </c>
      <c r="M27" s="182">
        <f>IF($E27="",0,IF($E27&gt;$G27,3,IF($E27=G27,1,0)))</f>
        <v>1</v>
      </c>
      <c r="N27" s="182"/>
      <c r="O27" s="182"/>
      <c r="P27" s="182">
        <f>IF($G27="",0,IF($E27&gt;$G27,0,IF($E27=$G27,1,3)))</f>
        <v>1</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14931</v>
      </c>
      <c r="AO27" s="335">
        <f>SUM(AO23:AO26)</f>
        <v>18018</v>
      </c>
      <c r="AP27" s="335">
        <f>SUM(AP23:AP26)</f>
        <v>11955</v>
      </c>
      <c r="AQ27" s="335">
        <f>SUM(AQ23:AQ26)</f>
        <v>27054</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409"/>
      <c r="BV27" s="409"/>
      <c r="BW27" s="409"/>
      <c r="BX27" s="409"/>
      <c r="BY27" s="182"/>
      <c r="BZ27" s="182"/>
      <c r="CA27" s="182"/>
      <c r="CB27" s="182"/>
      <c r="CC27" s="40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3</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3</v>
      </c>
      <c r="T28" s="182"/>
      <c r="U28" s="182"/>
      <c r="V28" s="182">
        <f>G28</f>
        <v>3</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408">
        <v>2</v>
      </c>
      <c r="BW28" s="409"/>
      <c r="BX28" s="408"/>
      <c r="BY28" s="182"/>
      <c r="BZ28" s="182"/>
      <c r="CA28" s="182"/>
      <c r="CB28" s="182"/>
      <c r="CC28" s="40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5</v>
      </c>
      <c r="N29" s="182">
        <f t="shared" si="7"/>
        <v>4</v>
      </c>
      <c r="O29" s="182">
        <f t="shared" si="7"/>
        <v>6</v>
      </c>
      <c r="P29" s="182">
        <f t="shared" si="7"/>
        <v>1</v>
      </c>
      <c r="Q29" s="182">
        <f t="shared" si="7"/>
        <v>3</v>
      </c>
      <c r="R29" s="182">
        <f t="shared" si="7"/>
        <v>4</v>
      </c>
      <c r="S29" s="182">
        <f t="shared" si="7"/>
        <v>5</v>
      </c>
      <c r="T29" s="182">
        <f t="shared" si="7"/>
        <v>2</v>
      </c>
      <c r="U29" s="182">
        <f t="shared" si="7"/>
        <v>1</v>
      </c>
      <c r="V29" s="182">
        <f t="shared" si="7"/>
        <v>5</v>
      </c>
      <c r="W29" s="182">
        <f t="shared" si="7"/>
        <v>4</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18</v>
      </c>
      <c r="BQ29" s="182"/>
      <c r="BR29" s="213"/>
      <c r="BS29" s="150" t="str">
        <f>"3"&amp;BD89</f>
        <v>3B</v>
      </c>
      <c r="BT29" s="158" t="str">
        <f>BB89</f>
        <v>Slowakei</v>
      </c>
      <c r="BU29" s="163"/>
      <c r="BV29" s="408">
        <v>0</v>
      </c>
      <c r="BW29" s="409"/>
      <c r="BX29" s="408"/>
      <c r="BY29" s="182"/>
      <c r="BZ29" s="182"/>
      <c r="CA29" s="182"/>
      <c r="CB29" s="182"/>
      <c r="CC29" s="40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409"/>
      <c r="BV30" s="409"/>
      <c r="BW30" s="409"/>
      <c r="BX30" s="409"/>
      <c r="BY30" s="182"/>
      <c r="BZ30" s="144">
        <v>52</v>
      </c>
      <c r="CA30" s="158" t="str">
        <f>IF(BX28="",IF(BV28&gt;BV29,BT28,BT29),IF(BX28&gt;BX29,BT28,BT29))</f>
        <v>Deutschland</v>
      </c>
      <c r="CB30" s="163"/>
      <c r="CC30" s="408">
        <v>2</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409"/>
      <c r="BV31" s="409"/>
      <c r="BW31" s="409"/>
      <c r="BX31" s="409"/>
      <c r="BY31" s="182"/>
      <c r="BZ31" s="144">
        <v>51</v>
      </c>
      <c r="CA31" s="158" t="str">
        <f>IF(BX32="",IF(BV32&gt;BV33,BT32,BT33),IF(BX32&gt;BX33,BT32,BT33))</f>
        <v>Türkei</v>
      </c>
      <c r="CB31" s="163"/>
      <c r="CC31" s="408">
        <v>1</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Schweden</v>
      </c>
      <c r="BU32" s="163"/>
      <c r="BV32" s="408">
        <v>0</v>
      </c>
      <c r="BW32" s="409"/>
      <c r="BX32" s="408"/>
      <c r="BY32" s="182"/>
      <c r="BZ32" s="182"/>
      <c r="CA32" s="182"/>
      <c r="CB32" s="182"/>
      <c r="CC32" s="40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408">
        <v>2</v>
      </c>
      <c r="BW33" s="409"/>
      <c r="BX33" s="408"/>
      <c r="BY33" s="182"/>
      <c r="BZ33" s="182"/>
      <c r="CA33" s="182"/>
      <c r="CB33" s="182"/>
      <c r="CC33" s="40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0</v>
      </c>
      <c r="F34" s="411" t="s">
        <v>12</v>
      </c>
      <c r="G34" s="408">
        <v>3</v>
      </c>
      <c r="H34" s="18" t="str">
        <f>Spielplan!$H$34</f>
        <v>Nordirland</v>
      </c>
      <c r="I34" s="33"/>
      <c r="J34" s="182"/>
      <c r="K34" s="182" t="s">
        <v>65</v>
      </c>
      <c r="L34" s="182">
        <f t="shared" ref="L34:L39" si="8">IF(E34-G34&gt;0,1,IF(G34=E34,0,-1))</f>
        <v>-1</v>
      </c>
      <c r="M34" s="182">
        <f>IF($E34="",0,IF($E34&gt;$G34,3,IF($E34=G34,1,0)))</f>
        <v>0</v>
      </c>
      <c r="N34" s="182">
        <f>IF($G34="",0,IF($E34&gt;$G34,0,IF($E34=G34,1,3)))</f>
        <v>3</v>
      </c>
      <c r="O34" s="182"/>
      <c r="P34" s="182"/>
      <c r="Q34" s="182">
        <f>E34</f>
        <v>0</v>
      </c>
      <c r="R34" s="182">
        <f>G34</f>
        <v>3</v>
      </c>
      <c r="S34" s="182"/>
      <c r="T34" s="182"/>
      <c r="U34" s="182">
        <f>G34</f>
        <v>3</v>
      </c>
      <c r="V34" s="182">
        <f>E34</f>
        <v>0</v>
      </c>
      <c r="W34" s="182"/>
      <c r="X34" s="182"/>
      <c r="Y34" s="182"/>
      <c r="Z34" s="182">
        <f>M40</f>
        <v>1</v>
      </c>
      <c r="AA34" s="182">
        <f>Q40</f>
        <v>1</v>
      </c>
      <c r="AB34" s="182">
        <f>U40</f>
        <v>6</v>
      </c>
      <c r="AC34" s="182">
        <f>AA34-AB34</f>
        <v>-5</v>
      </c>
      <c r="AD34" s="182">
        <f>IF(Z34&gt;Z35,-1,0)</f>
        <v>0</v>
      </c>
      <c r="AE34" s="182">
        <f>IF(Z34&gt;Z36,-1,0)</f>
        <v>0</v>
      </c>
      <c r="AF34" s="182">
        <f>IF(Z34&gt;Z37,-1,0)</f>
        <v>0</v>
      </c>
      <c r="AG34" s="329">
        <f>10000-(AJ34*1000+AM34*10+AK34)</f>
        <v>9049</v>
      </c>
      <c r="AH34" s="330">
        <f>RANK(AG34,AG34:AG37,1)</f>
        <v>4</v>
      </c>
      <c r="AI34" s="281" t="str">
        <f>C34</f>
        <v>Polen</v>
      </c>
      <c r="AJ34" s="281">
        <f t="shared" ref="AJ34:AL37" si="9">Z34</f>
        <v>1</v>
      </c>
      <c r="AK34" s="281">
        <f t="shared" si="9"/>
        <v>1</v>
      </c>
      <c r="AL34" s="281">
        <f t="shared" si="9"/>
        <v>6</v>
      </c>
      <c r="AM34" s="281">
        <f>AK34-AL34</f>
        <v>-5</v>
      </c>
      <c r="AN34" s="337"/>
      <c r="AO34" s="329">
        <f>IF(Z35&lt;&gt;Z34,AG35,IF(G34&gt;E34,AG35-2000,AG35))</f>
        <v>5996</v>
      </c>
      <c r="AP34" s="329">
        <f>IF(Z36&lt;&gt;Z34,AG36,IF(G36&gt;E36,AG36-2000,AG36))</f>
        <v>2944</v>
      </c>
      <c r="AQ34" s="329">
        <f>IF(Z37&lt;&gt;Z34,AG37,IF(G38&gt;E38,AG37-2000,AG37))</f>
        <v>6997</v>
      </c>
      <c r="AR34" s="332">
        <f>AN38</f>
        <v>27147</v>
      </c>
      <c r="AS34" s="330">
        <f>RANK(AR34,AR34:AR37,1)</f>
        <v>4</v>
      </c>
      <c r="AT34" s="281" t="str">
        <f t="shared" ref="AT34:AW37" si="10">AI34</f>
        <v>Polen</v>
      </c>
      <c r="AU34" s="281">
        <f t="shared" si="10"/>
        <v>1</v>
      </c>
      <c r="AV34" s="281">
        <f t="shared" si="10"/>
        <v>1</v>
      </c>
      <c r="AW34" s="281">
        <f t="shared" si="10"/>
        <v>6</v>
      </c>
      <c r="AX34" s="182"/>
      <c r="AY34" s="182"/>
      <c r="AZ34" s="182"/>
      <c r="BA34" s="17">
        <v>1</v>
      </c>
      <c r="BB34" s="18" t="str">
        <f>VLOOKUP(1,AS34:AT37,2,FALSE)</f>
        <v>Deutschland</v>
      </c>
      <c r="BC34" s="16"/>
      <c r="BD34" s="19">
        <f>VLOOKUP(1,AS34:AW37,3,FALSE)</f>
        <v>7</v>
      </c>
      <c r="BE34" s="20">
        <f>VLOOKUP(1,AS34:AW37,4,FALSE)</f>
        <v>6</v>
      </c>
      <c r="BF34" s="199" t="s">
        <v>12</v>
      </c>
      <c r="BG34" s="20">
        <f>VLOOKUP(1,AS34:AW37,5,FALSE)</f>
        <v>1</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0</v>
      </c>
      <c r="BQ34" s="183"/>
      <c r="BR34" s="213"/>
      <c r="BS34" s="182"/>
      <c r="BT34" s="182"/>
      <c r="BU34" s="409"/>
      <c r="BV34" s="409"/>
      <c r="BW34" s="409"/>
      <c r="BX34" s="409"/>
      <c r="BY34" s="182"/>
      <c r="BZ34" s="182"/>
      <c r="CA34" s="182"/>
      <c r="CB34" s="182"/>
      <c r="CC34" s="409"/>
      <c r="CD34" s="182"/>
      <c r="CE34" s="144">
        <v>59</v>
      </c>
      <c r="CF34" s="158" t="str">
        <f>IF(CE30="",IF(CC30&gt;CC31,CA30,CA31),IF(CE30&gt;CE31,CA30,CA31))</f>
        <v>Deutschland</v>
      </c>
      <c r="CG34" s="163"/>
      <c r="CH34" s="63">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1</v>
      </c>
      <c r="F35" s="411" t="s">
        <v>12</v>
      </c>
      <c r="G35" s="408">
        <v>1</v>
      </c>
      <c r="H35" s="13" t="str">
        <f>Spielplan!$H$35</f>
        <v>Ukraine</v>
      </c>
      <c r="I35" s="34"/>
      <c r="J35" s="182"/>
      <c r="K35" s="182" t="s">
        <v>66</v>
      </c>
      <c r="L35" s="182">
        <f t="shared" si="8"/>
        <v>0</v>
      </c>
      <c r="M35" s="182"/>
      <c r="N35" s="182"/>
      <c r="O35" s="182">
        <f>IF($E35="",0,IF($E35&gt;$G35,3,IF($E35=$G35,1,0)))</f>
        <v>1</v>
      </c>
      <c r="P35" s="182">
        <f>IF($G35="",0,IF($E35&gt;$G35,0,IF($E35=$G35,1,3)))</f>
        <v>1</v>
      </c>
      <c r="Q35" s="182"/>
      <c r="R35" s="182"/>
      <c r="S35" s="182">
        <f>E35</f>
        <v>1</v>
      </c>
      <c r="T35" s="182">
        <f>G35</f>
        <v>1</v>
      </c>
      <c r="U35" s="182"/>
      <c r="V35" s="182"/>
      <c r="W35" s="182">
        <f>G35</f>
        <v>1</v>
      </c>
      <c r="X35" s="182">
        <f>E35</f>
        <v>1</v>
      </c>
      <c r="Y35" s="182"/>
      <c r="Z35" s="182">
        <f>N40</f>
        <v>4</v>
      </c>
      <c r="AA35" s="182">
        <f>R40</f>
        <v>4</v>
      </c>
      <c r="AB35" s="182">
        <f>V40</f>
        <v>4</v>
      </c>
      <c r="AC35" s="182">
        <f>AA35-AB35</f>
        <v>0</v>
      </c>
      <c r="AD35" s="182">
        <f>IF(Z35&gt;Z34,-1,0)</f>
        <v>-1</v>
      </c>
      <c r="AE35" s="182">
        <f>IF(Z35&gt;Z36,-1,0)</f>
        <v>0</v>
      </c>
      <c r="AF35" s="182">
        <f>IF(Z35&gt;Z37,-1,0)</f>
        <v>-1</v>
      </c>
      <c r="AG35" s="329">
        <f>10000-(AJ35*1000+AM35*10+AK35)</f>
        <v>5996</v>
      </c>
      <c r="AH35" s="330">
        <f>RANK(AG35,AG34:AG37,1)</f>
        <v>2</v>
      </c>
      <c r="AI35" s="281" t="str">
        <f>H34</f>
        <v>Nordirland</v>
      </c>
      <c r="AJ35" s="281">
        <f t="shared" si="9"/>
        <v>4</v>
      </c>
      <c r="AK35" s="281">
        <f t="shared" si="9"/>
        <v>4</v>
      </c>
      <c r="AL35" s="281">
        <f t="shared" si="9"/>
        <v>4</v>
      </c>
      <c r="AM35" s="281">
        <f>AK35-AL35</f>
        <v>0</v>
      </c>
      <c r="AN35" s="329">
        <f>IF(Z34&lt;&gt;Z35,AG34,IF(E34&gt;G34,AG34-2000,AG34))</f>
        <v>9049</v>
      </c>
      <c r="AO35" s="337"/>
      <c r="AP35" s="329">
        <f>IF(Z35&lt;&gt;Z36,AG36,IF(G39&gt;E39,AG36-2000,AG36))</f>
        <v>2944</v>
      </c>
      <c r="AQ35" s="329">
        <f>IF(Z37&lt;&gt;Z35,AG37,IF(G37&gt;E37,AG37-2000,AG37))</f>
        <v>6997</v>
      </c>
      <c r="AR35" s="333">
        <f>AO38</f>
        <v>17988</v>
      </c>
      <c r="AS35" s="330">
        <f>RANK(AR35,AR34:AR37,1)</f>
        <v>2</v>
      </c>
      <c r="AT35" s="281" t="str">
        <f t="shared" si="10"/>
        <v>Nordirland</v>
      </c>
      <c r="AU35" s="281">
        <f t="shared" si="10"/>
        <v>4</v>
      </c>
      <c r="AV35" s="281">
        <f t="shared" si="10"/>
        <v>4</v>
      </c>
      <c r="AW35" s="281">
        <f t="shared" si="10"/>
        <v>4</v>
      </c>
      <c r="AX35" s="182"/>
      <c r="AY35" s="182"/>
      <c r="AZ35" s="182"/>
      <c r="BA35" s="17">
        <v>2</v>
      </c>
      <c r="BB35" s="18" t="str">
        <f>VLOOKUP(2,AS34:AT37,2,FALSE)</f>
        <v>Nordirland</v>
      </c>
      <c r="BC35" s="16"/>
      <c r="BD35" s="19">
        <f>VLOOKUP(2,AS34:AW37,3,FALSE)</f>
        <v>4</v>
      </c>
      <c r="BE35" s="20">
        <f>VLOOKUP(2,AS34:AW37,4,FALSE)</f>
        <v>4</v>
      </c>
      <c r="BF35" s="199" t="s">
        <v>12</v>
      </c>
      <c r="BG35" s="20">
        <f>VLOOKUP(2,AS34:AW37,5,FALSE)</f>
        <v>4</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0</v>
      </c>
      <c r="BQ35" s="183"/>
      <c r="BR35" s="213"/>
      <c r="BS35" s="182"/>
      <c r="BT35" s="182"/>
      <c r="BU35" s="409"/>
      <c r="BV35" s="409"/>
      <c r="BW35" s="409"/>
      <c r="BX35" s="409"/>
      <c r="BY35" s="182"/>
      <c r="BZ35" s="182"/>
      <c r="CA35" s="182"/>
      <c r="CB35" s="182"/>
      <c r="CC35" s="409"/>
      <c r="CD35" s="182"/>
      <c r="CE35" s="144">
        <v>60</v>
      </c>
      <c r="CF35" s="158" t="str">
        <f>IF(CE38="",IF(CC38&gt;CC39,CA38,CA39),IF(CE38&gt;CE39,CA38,CA39))</f>
        <v>Frankreich</v>
      </c>
      <c r="CG35" s="163"/>
      <c r="CH35" s="63">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0</v>
      </c>
      <c r="F36" s="411" t="s">
        <v>12</v>
      </c>
      <c r="G36" s="408">
        <v>2</v>
      </c>
      <c r="H36" s="18" t="str">
        <f>C35</f>
        <v>Deutschland</v>
      </c>
      <c r="I36" s="33"/>
      <c r="J36" s="182"/>
      <c r="K36" s="182" t="s">
        <v>68</v>
      </c>
      <c r="L36" s="182">
        <f t="shared" si="8"/>
        <v>-1</v>
      </c>
      <c r="M36" s="182">
        <f>IF($E36="",0,IF($E36&gt;$G36,3,IF($E36=G36,1,0)))</f>
        <v>0</v>
      </c>
      <c r="N36" s="182"/>
      <c r="O36" s="182">
        <f>IF($G36="",0,IF($E36&gt;$G36,0,IF($E36=$G36,1,3)))</f>
        <v>3</v>
      </c>
      <c r="P36" s="182"/>
      <c r="Q36" s="182">
        <f>E36</f>
        <v>0</v>
      </c>
      <c r="R36" s="182"/>
      <c r="S36" s="182">
        <f>G36</f>
        <v>2</v>
      </c>
      <c r="T36" s="182"/>
      <c r="U36" s="182">
        <f>G36</f>
        <v>2</v>
      </c>
      <c r="V36" s="182"/>
      <c r="W36" s="182">
        <f>E36</f>
        <v>0</v>
      </c>
      <c r="X36" s="182"/>
      <c r="Y36" s="182"/>
      <c r="Z36" s="182">
        <f>O40</f>
        <v>7</v>
      </c>
      <c r="AA36" s="182">
        <f>S40</f>
        <v>6</v>
      </c>
      <c r="AB36" s="182">
        <f>W40</f>
        <v>1</v>
      </c>
      <c r="AC36" s="182">
        <f>AA36-AB36</f>
        <v>5</v>
      </c>
      <c r="AD36" s="182">
        <f>IF(Z36&gt;Z34,-1,0)</f>
        <v>-1</v>
      </c>
      <c r="AE36" s="182">
        <f>IF(Z36&gt;Z35,-1,0)</f>
        <v>-1</v>
      </c>
      <c r="AF36" s="182">
        <f>IF(Z36&gt;Z37,-1,0)</f>
        <v>-1</v>
      </c>
      <c r="AG36" s="329">
        <f>10000-(AJ36*1000+AM36*10+AK36)</f>
        <v>2944</v>
      </c>
      <c r="AH36" s="330">
        <f>RANK(AG36,AG34:AG37,1)</f>
        <v>1</v>
      </c>
      <c r="AI36" s="281" t="str">
        <f>C35</f>
        <v>Deutschland</v>
      </c>
      <c r="AJ36" s="281">
        <f t="shared" si="9"/>
        <v>7</v>
      </c>
      <c r="AK36" s="281">
        <f t="shared" si="9"/>
        <v>6</v>
      </c>
      <c r="AL36" s="281">
        <f t="shared" si="9"/>
        <v>1</v>
      </c>
      <c r="AM36" s="281">
        <f>AK36-AL36</f>
        <v>5</v>
      </c>
      <c r="AN36" s="329">
        <f>IF(Z34&lt;&gt;Z36,AG34,IF(E36&gt;G36,AG34-2000,AG34))</f>
        <v>9049</v>
      </c>
      <c r="AO36" s="329">
        <f>IF(Z35&lt;&gt;Z36,AG35,IF(E39&gt;G39,AG35-2000,AG35))</f>
        <v>5996</v>
      </c>
      <c r="AP36" s="337"/>
      <c r="AQ36" s="329">
        <f>IF(Z37&lt;&gt;Z36,AG37,IF(G35&gt;E35,AG37-2000,AG37))</f>
        <v>6997</v>
      </c>
      <c r="AR36" s="333">
        <f>AP38</f>
        <v>8832</v>
      </c>
      <c r="AS36" s="330">
        <f>RANK(AR36,AR34:AR37,1)</f>
        <v>1</v>
      </c>
      <c r="AT36" s="281" t="str">
        <f t="shared" si="10"/>
        <v>Deutschland</v>
      </c>
      <c r="AU36" s="281">
        <f t="shared" si="10"/>
        <v>7</v>
      </c>
      <c r="AV36" s="281">
        <f t="shared" si="10"/>
        <v>6</v>
      </c>
      <c r="AW36" s="281">
        <f t="shared" si="10"/>
        <v>1</v>
      </c>
      <c r="AX36" s="182"/>
      <c r="AY36" s="182"/>
      <c r="AZ36" s="182"/>
      <c r="BA36" s="162">
        <v>3</v>
      </c>
      <c r="BB36" s="175" t="str">
        <f>VLOOKUP(3,AS34:AT37,2,FALSE)</f>
        <v>Ukraine</v>
      </c>
      <c r="BC36" s="163"/>
      <c r="BD36" s="145">
        <f>VLOOKUP(3,AS34:AW37,3,FALSE)</f>
        <v>3</v>
      </c>
      <c r="BE36" s="145">
        <f>VLOOKUP(3,AS34:AW37,4,FALSE)</f>
        <v>3</v>
      </c>
      <c r="BF36" s="199" t="s">
        <v>12</v>
      </c>
      <c r="BG36" s="145">
        <f>VLOOKUP(3,AS34:AW37,5,FALSE)</f>
        <v>3</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1</v>
      </c>
      <c r="BO36" s="61">
        <f>IF(G36=Spielplan!G36,Punktemodus!$B$7,0)</f>
        <v>0</v>
      </c>
      <c r="BP36" s="81">
        <f>IF(Spielplan!E36="",0,SUM(BJ36:BO36))</f>
        <v>1</v>
      </c>
      <c r="BQ36" s="183"/>
      <c r="BR36" s="213"/>
      <c r="BS36" s="146" t="s">
        <v>250</v>
      </c>
      <c r="BT36" s="158" t="str">
        <f>BB12</f>
        <v>Frankreich</v>
      </c>
      <c r="BU36" s="163"/>
      <c r="BV36" s="408">
        <v>2</v>
      </c>
      <c r="BW36" s="409"/>
      <c r="BX36" s="408"/>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1</v>
      </c>
      <c r="F37" s="411" t="s">
        <v>12</v>
      </c>
      <c r="G37" s="40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3</v>
      </c>
      <c r="AA37" s="182">
        <f>T40</f>
        <v>3</v>
      </c>
      <c r="AB37" s="182">
        <f>X40</f>
        <v>3</v>
      </c>
      <c r="AC37" s="182">
        <f>AA37-AB37</f>
        <v>0</v>
      </c>
      <c r="AD37" s="182">
        <f>IF(Z37&gt;Z34,-1,0)</f>
        <v>-1</v>
      </c>
      <c r="AE37" s="182">
        <f>IF(Z37&gt;Z35,-1,0)</f>
        <v>0</v>
      </c>
      <c r="AF37" s="182">
        <f>IF(Z37&gt;Z36,-1,0)</f>
        <v>0</v>
      </c>
      <c r="AG37" s="329">
        <f>10000-(AJ37*1000+AM37*10+AK37)</f>
        <v>6997</v>
      </c>
      <c r="AH37" s="330">
        <f>RANK(AG37,AG34:AG37,1)</f>
        <v>3</v>
      </c>
      <c r="AI37" s="281" t="str">
        <f>H35</f>
        <v>Ukraine</v>
      </c>
      <c r="AJ37" s="281">
        <f t="shared" si="9"/>
        <v>3</v>
      </c>
      <c r="AK37" s="281">
        <f t="shared" si="9"/>
        <v>3</v>
      </c>
      <c r="AL37" s="281">
        <f t="shared" si="9"/>
        <v>3</v>
      </c>
      <c r="AM37" s="281">
        <f>AK37-AL37</f>
        <v>0</v>
      </c>
      <c r="AN37" s="329">
        <f>IF(Z34&lt;&gt;Z37,AG34,IF(E38&gt;G38,AG34-2000,AG34))</f>
        <v>9049</v>
      </c>
      <c r="AO37" s="329">
        <f>IF(Z35&lt;&gt;Z37,AG35,IF(E37&gt;G37,AG35-2000,AG35))</f>
        <v>5996</v>
      </c>
      <c r="AP37" s="329">
        <f>IF(Z36&lt;&gt;Z37,AG36,IF(E35&gt;G35,AG36-2000,AG36))</f>
        <v>2944</v>
      </c>
      <c r="AQ37" s="337"/>
      <c r="AR37" s="333">
        <f>AQ38</f>
        <v>20991</v>
      </c>
      <c r="AS37" s="330">
        <f>RANK(AR37,AR34:AR37,1)</f>
        <v>3</v>
      </c>
      <c r="AT37" s="281" t="str">
        <f t="shared" si="10"/>
        <v>Ukraine</v>
      </c>
      <c r="AU37" s="281">
        <f t="shared" si="10"/>
        <v>3</v>
      </c>
      <c r="AV37" s="281">
        <f t="shared" si="10"/>
        <v>3</v>
      </c>
      <c r="AW37" s="281">
        <f t="shared" si="10"/>
        <v>3</v>
      </c>
      <c r="AX37" s="182"/>
      <c r="AY37" s="182"/>
      <c r="AZ37" s="182"/>
      <c r="BA37" s="68">
        <v>4</v>
      </c>
      <c r="BB37" s="69" t="str">
        <f>VLOOKUP(4,AS34:AT37,2,FALSE)</f>
        <v>Polen</v>
      </c>
      <c r="BC37" s="70"/>
      <c r="BD37" s="71">
        <f>VLOOKUP(4,AS34:AW37,3,FALSE)</f>
        <v>1</v>
      </c>
      <c r="BE37" s="71">
        <f>VLOOKUP(4,AS34:AW37,4,FALSE)</f>
        <v>1</v>
      </c>
      <c r="BF37" s="199" t="s">
        <v>12</v>
      </c>
      <c r="BG37" s="71">
        <f>VLOOKUP(4,AS34:AW37,5,FALSE)</f>
        <v>6</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408">
        <v>1</v>
      </c>
      <c r="BW37" s="409"/>
      <c r="BX37" s="408"/>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27147</v>
      </c>
      <c r="AO38" s="335">
        <f>SUM(AO34:AO37)</f>
        <v>17988</v>
      </c>
      <c r="AP38" s="335">
        <f>SUM(AP34:AP37)</f>
        <v>8832</v>
      </c>
      <c r="AQ38" s="335">
        <f>SUM(AQ34:AQ37)</f>
        <v>20991</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409"/>
      <c r="BV38" s="409"/>
      <c r="BW38" s="409"/>
      <c r="BX38" s="409"/>
      <c r="BY38" s="182"/>
      <c r="BZ38" s="144">
        <v>55</v>
      </c>
      <c r="CA38" s="158" t="str">
        <f>IF(BX36="",IF(BV36&gt;BV37,BT36,BT37),IF(BX36&gt;BX37,BT36,BT37))</f>
        <v>Frankreich</v>
      </c>
      <c r="CB38" s="163"/>
      <c r="CC38" s="408">
        <v>1</v>
      </c>
      <c r="CD38" s="182"/>
      <c r="CE38" s="63">
        <v>6</v>
      </c>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0</v>
      </c>
      <c r="F39" s="411" t="s">
        <v>12</v>
      </c>
      <c r="G39" s="40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409"/>
      <c r="BV39" s="409"/>
      <c r="BW39" s="409"/>
      <c r="BX39" s="409"/>
      <c r="BY39" s="182"/>
      <c r="BZ39" s="144">
        <v>56</v>
      </c>
      <c r="CA39" s="158" t="str">
        <f>IF(BX40="",IF(BV40&gt;BV41,BT40,BT41),IF(BX40&gt;BX41,BT40,BT41))</f>
        <v>Wales</v>
      </c>
      <c r="CB39" s="163"/>
      <c r="CC39" s="408">
        <v>1</v>
      </c>
      <c r="CD39" s="182"/>
      <c r="CE39" s="63">
        <v>5</v>
      </c>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1</v>
      </c>
      <c r="N40" s="182">
        <f t="shared" si="11"/>
        <v>4</v>
      </c>
      <c r="O40" s="182">
        <f t="shared" si="11"/>
        <v>7</v>
      </c>
      <c r="P40" s="182">
        <f t="shared" si="11"/>
        <v>3</v>
      </c>
      <c r="Q40" s="182">
        <f t="shared" si="11"/>
        <v>1</v>
      </c>
      <c r="R40" s="182">
        <f t="shared" si="11"/>
        <v>4</v>
      </c>
      <c r="S40" s="182">
        <f t="shared" si="11"/>
        <v>6</v>
      </c>
      <c r="T40" s="182">
        <f t="shared" si="11"/>
        <v>3</v>
      </c>
      <c r="U40" s="182">
        <f t="shared" si="11"/>
        <v>6</v>
      </c>
      <c r="V40" s="182">
        <f t="shared" si="11"/>
        <v>4</v>
      </c>
      <c r="W40" s="182">
        <f t="shared" si="11"/>
        <v>1</v>
      </c>
      <c r="X40" s="182">
        <f t="shared" si="11"/>
        <v>3</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13</v>
      </c>
      <c r="BQ40" s="182"/>
      <c r="BR40" s="213"/>
      <c r="BS40" s="151" t="s">
        <v>252</v>
      </c>
      <c r="BT40" s="158" t="str">
        <f>BB24</f>
        <v>Wales</v>
      </c>
      <c r="BU40" s="163"/>
      <c r="BV40" s="408">
        <v>0</v>
      </c>
      <c r="BW40" s="409"/>
      <c r="BX40" s="408">
        <v>5</v>
      </c>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Ungarn</v>
      </c>
      <c r="BU41" s="163"/>
      <c r="BV41" s="408">
        <v>0</v>
      </c>
      <c r="BW41" s="409"/>
      <c r="BX41" s="408">
        <v>4</v>
      </c>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4</v>
      </c>
      <c r="F45" s="411" t="s">
        <v>12</v>
      </c>
      <c r="G45" s="408">
        <v>2</v>
      </c>
      <c r="H45" s="40" t="str">
        <f>Spielplan!$H$45</f>
        <v>Kroatien</v>
      </c>
      <c r="I45" s="41"/>
      <c r="J45" s="182"/>
      <c r="K45" s="182" t="s">
        <v>70</v>
      </c>
      <c r="L45" s="182">
        <f t="shared" ref="L45:L50" si="12">IF(E45-G45&gt;0,1,IF(G45=E45,0,-1))</f>
        <v>1</v>
      </c>
      <c r="M45" s="182">
        <f>IF($E45="",0,IF($E45&gt;$G45,3,IF($E45=G45,1,0)))</f>
        <v>3</v>
      </c>
      <c r="N45" s="182">
        <f>IF($G45="",0,IF($E45&gt;$G45,0,IF($E45=G45,1,3)))</f>
        <v>0</v>
      </c>
      <c r="O45" s="182"/>
      <c r="P45" s="182"/>
      <c r="Q45" s="182">
        <f>E45</f>
        <v>4</v>
      </c>
      <c r="R45" s="182">
        <f>G45</f>
        <v>2</v>
      </c>
      <c r="S45" s="182"/>
      <c r="T45" s="182"/>
      <c r="U45" s="182">
        <f>G45</f>
        <v>2</v>
      </c>
      <c r="V45" s="182">
        <f>E45</f>
        <v>4</v>
      </c>
      <c r="W45" s="182"/>
      <c r="X45" s="182"/>
      <c r="Y45" s="182"/>
      <c r="Z45" s="182">
        <f>M51</f>
        <v>7</v>
      </c>
      <c r="AA45" s="182">
        <f>Q51</f>
        <v>8</v>
      </c>
      <c r="AB45" s="182">
        <f>U51</f>
        <v>4</v>
      </c>
      <c r="AC45" s="182">
        <f>AA45-AB45</f>
        <v>4</v>
      </c>
      <c r="AD45" s="182">
        <f>IF(Z45&gt;Z46,-1,0)</f>
        <v>-1</v>
      </c>
      <c r="AE45" s="182">
        <f>IF(Z45&gt;Z47,-1,0)</f>
        <v>0</v>
      </c>
      <c r="AF45" s="182">
        <f>IF(Z45&gt;Z48,-1,0)</f>
        <v>-1</v>
      </c>
      <c r="AG45" s="329">
        <f>10000-(AJ45*1000+AM45*10+AK45)</f>
        <v>2952</v>
      </c>
      <c r="AH45" s="330">
        <f>RANK(AG45,AG45:AG48,1)</f>
        <v>2</v>
      </c>
      <c r="AI45" s="281" t="str">
        <f>C45</f>
        <v>Türkei</v>
      </c>
      <c r="AJ45" s="281">
        <f t="shared" ref="AJ45:AL48" si="13">Z45</f>
        <v>7</v>
      </c>
      <c r="AK45" s="281">
        <f t="shared" si="13"/>
        <v>8</v>
      </c>
      <c r="AL45" s="281">
        <f t="shared" si="13"/>
        <v>4</v>
      </c>
      <c r="AM45" s="281">
        <f>AK45-AL45</f>
        <v>4</v>
      </c>
      <c r="AN45" s="337"/>
      <c r="AO45" s="329">
        <f>IF(Z46&lt;&gt;Z45,AG46,IF(G45&gt;E45,AG46-2000,AG46))</f>
        <v>7037</v>
      </c>
      <c r="AP45" s="329">
        <f>IF(Z47&lt;&gt;Z45,AG47,IF(G47&gt;E47,AG47-2000,AG47))</f>
        <v>2943</v>
      </c>
      <c r="AQ45" s="329">
        <f>IF(Z48&lt;&gt;Z45,AG48,IF(G49&gt;E49,AG48-2000,AG48))</f>
        <v>10050</v>
      </c>
      <c r="AR45" s="332">
        <f>AN49</f>
        <v>8856</v>
      </c>
      <c r="AS45" s="330">
        <f>RANK(AR45,AR45:AR48,1)</f>
        <v>2</v>
      </c>
      <c r="AT45" s="281" t="str">
        <f t="shared" ref="AT45:AW48" si="14">AI45</f>
        <v>Türkei</v>
      </c>
      <c r="AU45" s="281">
        <f t="shared" si="14"/>
        <v>7</v>
      </c>
      <c r="AV45" s="281">
        <f t="shared" si="14"/>
        <v>8</v>
      </c>
      <c r="AW45" s="281">
        <f t="shared" si="14"/>
        <v>4</v>
      </c>
      <c r="AX45" s="182"/>
      <c r="AY45" s="182"/>
      <c r="AZ45" s="182"/>
      <c r="BA45" s="42">
        <v>1</v>
      </c>
      <c r="BB45" s="40" t="str">
        <f>VLOOKUP(1,AS45:AT48,2,FALSE)</f>
        <v>Spanien</v>
      </c>
      <c r="BC45" s="41"/>
      <c r="BD45" s="43">
        <f>VLOOKUP(1,AS45:AW48,3,FALSE)</f>
        <v>7</v>
      </c>
      <c r="BE45" s="44">
        <f>VLOOKUP(1,AS45:AW48,4,FALSE)</f>
        <v>7</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0</v>
      </c>
      <c r="BP45" s="81">
        <f>IF(Spielplan!E45="",0,SUM(BJ45:BO45))</f>
        <v>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2</v>
      </c>
      <c r="F46" s="411" t="s">
        <v>12</v>
      </c>
      <c r="G46" s="40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3</v>
      </c>
      <c r="AA46" s="182">
        <f>R51</f>
        <v>3</v>
      </c>
      <c r="AB46" s="182">
        <f>V51</f>
        <v>7</v>
      </c>
      <c r="AC46" s="182">
        <f>AA46-AB46</f>
        <v>-4</v>
      </c>
      <c r="AD46" s="182">
        <f>IF(Z46&gt;Z45,-1,0)</f>
        <v>0</v>
      </c>
      <c r="AE46" s="182">
        <f>IF(Z46&gt;Z47,-1,0)</f>
        <v>0</v>
      </c>
      <c r="AF46" s="182">
        <f>IF(Z46&gt;Z48,-1,0)</f>
        <v>-1</v>
      </c>
      <c r="AG46" s="329">
        <f>10000-(AJ46*1000+AM46*10+AK46)</f>
        <v>7037</v>
      </c>
      <c r="AH46" s="330">
        <f>RANK(AG46,AG45:AG48,1)</f>
        <v>3</v>
      </c>
      <c r="AI46" s="281" t="str">
        <f>H45</f>
        <v>Kroatien</v>
      </c>
      <c r="AJ46" s="281">
        <f t="shared" si="13"/>
        <v>3</v>
      </c>
      <c r="AK46" s="281">
        <f t="shared" si="13"/>
        <v>3</v>
      </c>
      <c r="AL46" s="281">
        <f t="shared" si="13"/>
        <v>7</v>
      </c>
      <c r="AM46" s="281">
        <f>AK46-AL46</f>
        <v>-4</v>
      </c>
      <c r="AN46" s="329">
        <f>IF(Z45&lt;&gt;Z46,AG45,IF(E45&gt;G45,AG45-2000,AG45))</f>
        <v>2952</v>
      </c>
      <c r="AO46" s="337"/>
      <c r="AP46" s="329">
        <f>IF(Z46&lt;&gt;Z47,AG47,IF(G50&gt;E50,AG47-2000,AG47))</f>
        <v>2943</v>
      </c>
      <c r="AQ46" s="329">
        <f>IF(Z48&lt;&gt;Z46,AG48,IF(G48&gt;E48,AG48-2000,AG48))</f>
        <v>10050</v>
      </c>
      <c r="AR46" s="333">
        <f>AO49</f>
        <v>21111</v>
      </c>
      <c r="AS46" s="330">
        <f>RANK(AR46,AR45:AR48,1)</f>
        <v>3</v>
      </c>
      <c r="AT46" s="281" t="str">
        <f t="shared" si="14"/>
        <v>Kroatien</v>
      </c>
      <c r="AU46" s="281">
        <f t="shared" si="14"/>
        <v>3</v>
      </c>
      <c r="AV46" s="281">
        <f t="shared" si="14"/>
        <v>3</v>
      </c>
      <c r="AW46" s="281">
        <f t="shared" si="14"/>
        <v>7</v>
      </c>
      <c r="AX46" s="182"/>
      <c r="AY46" s="182"/>
      <c r="AZ46" s="182"/>
      <c r="BA46" s="42">
        <v>2</v>
      </c>
      <c r="BB46" s="40" t="str">
        <f>VLOOKUP(2,AS45:AT48,2,FALSE)</f>
        <v>Türkei</v>
      </c>
      <c r="BC46" s="41"/>
      <c r="BD46" s="43">
        <f>VLOOKUP(2,AS45:AW48,3,FALSE)</f>
        <v>7</v>
      </c>
      <c r="BE46" s="44">
        <f>VLOOKUP(2,AS45:AW48,4,FALSE)</f>
        <v>8</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2</v>
      </c>
      <c r="F47" s="411" t="s">
        <v>12</v>
      </c>
      <c r="G47" s="408">
        <v>2</v>
      </c>
      <c r="H47" s="40" t="str">
        <f>C46</f>
        <v>Spanien</v>
      </c>
      <c r="I47" s="41"/>
      <c r="J47" s="182"/>
      <c r="K47" s="182" t="s">
        <v>72</v>
      </c>
      <c r="L47" s="182">
        <f t="shared" si="12"/>
        <v>0</v>
      </c>
      <c r="M47" s="182">
        <f>IF($E47="",0,IF($E47&gt;$G47,3,IF($E47=G47,1,0)))</f>
        <v>1</v>
      </c>
      <c r="N47" s="182"/>
      <c r="O47" s="182">
        <f>IF($G47="",0,IF($E47&gt;$G47,0,IF($E47=$G47,1,3)))</f>
        <v>1</v>
      </c>
      <c r="P47" s="182"/>
      <c r="Q47" s="182">
        <f>E47</f>
        <v>2</v>
      </c>
      <c r="R47" s="182"/>
      <c r="S47" s="182">
        <f>G47</f>
        <v>2</v>
      </c>
      <c r="T47" s="182"/>
      <c r="U47" s="182">
        <f>G47</f>
        <v>2</v>
      </c>
      <c r="V47" s="182"/>
      <c r="W47" s="182">
        <f>E47</f>
        <v>2</v>
      </c>
      <c r="X47" s="182"/>
      <c r="Y47" s="182"/>
      <c r="Z47" s="182">
        <f>O51</f>
        <v>7</v>
      </c>
      <c r="AA47" s="182">
        <f>S51</f>
        <v>7</v>
      </c>
      <c r="AB47" s="182">
        <f>W51</f>
        <v>2</v>
      </c>
      <c r="AC47" s="182">
        <f>AA47-AB47</f>
        <v>5</v>
      </c>
      <c r="AD47" s="182">
        <f>IF(Z47&gt;Z45,-1,0)</f>
        <v>0</v>
      </c>
      <c r="AE47" s="182">
        <f>IF(Z47&gt;Z46,-1,0)</f>
        <v>-1</v>
      </c>
      <c r="AF47" s="182">
        <f>IF(Z47&gt;Z48,-1,0)</f>
        <v>-1</v>
      </c>
      <c r="AG47" s="329">
        <f>10000-(AJ47*1000+AM47*10+AK47)</f>
        <v>2943</v>
      </c>
      <c r="AH47" s="330">
        <f>RANK(AG47,AG45:AG48,1)</f>
        <v>1</v>
      </c>
      <c r="AI47" s="281" t="str">
        <f>C46</f>
        <v>Spanien</v>
      </c>
      <c r="AJ47" s="281">
        <f t="shared" si="13"/>
        <v>7</v>
      </c>
      <c r="AK47" s="281">
        <f t="shared" si="13"/>
        <v>7</v>
      </c>
      <c r="AL47" s="281">
        <f t="shared" si="13"/>
        <v>2</v>
      </c>
      <c r="AM47" s="281">
        <f>AK47-AL47</f>
        <v>5</v>
      </c>
      <c r="AN47" s="329">
        <f>IF(Z45&lt;&gt;Z47,AG45,IF(E47&gt;G47,AG45-2000,AG45))</f>
        <v>2952</v>
      </c>
      <c r="AO47" s="329">
        <f>IF(Z46&lt;&gt;Z47,AG46,IF(E50&gt;G50,AG46-2000,AG46))</f>
        <v>7037</v>
      </c>
      <c r="AP47" s="337"/>
      <c r="AQ47" s="329">
        <f>IF(Z48&lt;&gt;Z47,AG48,IF(G46&gt;E46,AG48-2000,AG48))</f>
        <v>10050</v>
      </c>
      <c r="AR47" s="333">
        <f>AP49</f>
        <v>8829</v>
      </c>
      <c r="AS47" s="330">
        <f>RANK(AR47,AR45:AR48,1)</f>
        <v>1</v>
      </c>
      <c r="AT47" s="281" t="str">
        <f t="shared" si="14"/>
        <v>Spanien</v>
      </c>
      <c r="AU47" s="281">
        <f t="shared" si="14"/>
        <v>7</v>
      </c>
      <c r="AV47" s="281">
        <f t="shared" si="14"/>
        <v>7</v>
      </c>
      <c r="AW47" s="281">
        <f t="shared" si="14"/>
        <v>2</v>
      </c>
      <c r="AX47" s="182"/>
      <c r="AY47" s="182"/>
      <c r="AZ47" s="182"/>
      <c r="BA47" s="162">
        <v>3</v>
      </c>
      <c r="BB47" s="175" t="str">
        <f>VLOOKUP(3,AS45:AT48,2,FALSE)</f>
        <v>Kroatien</v>
      </c>
      <c r="BC47" s="163"/>
      <c r="BD47" s="145">
        <f>VLOOKUP(3,AS45:AW48,3,FALSE)</f>
        <v>3</v>
      </c>
      <c r="BE47" s="145">
        <f>VLOOKUP(3,AS45:AW48,4,FALSE)</f>
        <v>3</v>
      </c>
      <c r="BF47" s="199" t="s">
        <v>12</v>
      </c>
      <c r="BG47" s="145">
        <f>VLOOKUP(3,AS45:AW48,5,FALSE)</f>
        <v>7</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0</v>
      </c>
      <c r="BO47" s="61">
        <f>IF(G47=Spielplan!G47,Punktemodus!$B$7,0)</f>
        <v>0</v>
      </c>
      <c r="BP47" s="81">
        <f>IF(Spielplan!E47="",0,SUM(BJ47:BO47))</f>
        <v>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0</v>
      </c>
      <c r="H48" s="125" t="str">
        <f>H46</f>
        <v>Tschechien</v>
      </c>
      <c r="I48" s="126"/>
      <c r="J48" s="182"/>
      <c r="K48" s="182" t="s">
        <v>73</v>
      </c>
      <c r="L48" s="182">
        <f t="shared" si="12"/>
        <v>1</v>
      </c>
      <c r="M48" s="182"/>
      <c r="N48" s="182">
        <f>IF($E48="",0,IF($E48&gt;$G48,3,IF($E48=$G48,1,0)))</f>
        <v>3</v>
      </c>
      <c r="O48" s="182"/>
      <c r="P48" s="182">
        <f>IF($G48="",0,IF($E48&gt;$G48,0,IF($E48=$G48,1,3)))</f>
        <v>0</v>
      </c>
      <c r="Q48" s="182"/>
      <c r="R48" s="182">
        <f>E48</f>
        <v>1</v>
      </c>
      <c r="S48" s="182"/>
      <c r="T48" s="182">
        <f>G48</f>
        <v>0</v>
      </c>
      <c r="U48" s="182"/>
      <c r="V48" s="182">
        <f>G48</f>
        <v>0</v>
      </c>
      <c r="W48" s="182"/>
      <c r="X48" s="182">
        <f>E48</f>
        <v>1</v>
      </c>
      <c r="Y48" s="182"/>
      <c r="Z48" s="182">
        <f>P51</f>
        <v>0</v>
      </c>
      <c r="AA48" s="182">
        <f>T51</f>
        <v>0</v>
      </c>
      <c r="AB48" s="182">
        <f>X51</f>
        <v>5</v>
      </c>
      <c r="AC48" s="182">
        <f>AA48-AB48</f>
        <v>-5</v>
      </c>
      <c r="AD48" s="182">
        <f>IF(Z48&gt;Z45,-1,0)</f>
        <v>0</v>
      </c>
      <c r="AE48" s="182">
        <f>IF(Z48&gt;Z46,-1,0)</f>
        <v>0</v>
      </c>
      <c r="AF48" s="182">
        <f>IF(Z48&gt;Z47,-1,0)</f>
        <v>0</v>
      </c>
      <c r="AG48" s="329">
        <f>10000-(AJ48*1000+AM48*10+AK48)</f>
        <v>10050</v>
      </c>
      <c r="AH48" s="330">
        <f>RANK(AG48,AG45:AG48,1)</f>
        <v>4</v>
      </c>
      <c r="AI48" s="281" t="str">
        <f>H46</f>
        <v>Tschechien</v>
      </c>
      <c r="AJ48" s="281">
        <f t="shared" si="13"/>
        <v>0</v>
      </c>
      <c r="AK48" s="281">
        <f t="shared" si="13"/>
        <v>0</v>
      </c>
      <c r="AL48" s="281">
        <f t="shared" si="13"/>
        <v>5</v>
      </c>
      <c r="AM48" s="281">
        <f>AK48-AL48</f>
        <v>-5</v>
      </c>
      <c r="AN48" s="329">
        <f>IF(Z45&lt;&gt;Z48,AG45,IF(E49&gt;G49,AG45-2000,AG45))</f>
        <v>2952</v>
      </c>
      <c r="AO48" s="329">
        <f>IF(Z46&lt;&gt;Z48,AG46,IF(E48&gt;G48,AG46-2000,AG46))</f>
        <v>7037</v>
      </c>
      <c r="AP48" s="329">
        <f>IF(Z47&lt;&gt;Z48,AG47,IF(E46&gt;G46,AG47-2000,AG47))</f>
        <v>2943</v>
      </c>
      <c r="AQ48" s="337"/>
      <c r="AR48" s="333">
        <f>AQ49</f>
        <v>30150</v>
      </c>
      <c r="AS48" s="330">
        <f>RANK(AR48,AR45:AR48,1)</f>
        <v>4</v>
      </c>
      <c r="AT48" s="281" t="str">
        <f t="shared" si="14"/>
        <v>Tschechien</v>
      </c>
      <c r="AU48" s="281">
        <f t="shared" si="14"/>
        <v>0</v>
      </c>
      <c r="AV48" s="281">
        <f t="shared" si="14"/>
        <v>0</v>
      </c>
      <c r="AW48" s="281">
        <f t="shared" si="14"/>
        <v>5</v>
      </c>
      <c r="AX48" s="182"/>
      <c r="AY48" s="182"/>
      <c r="AZ48" s="182"/>
      <c r="BA48" s="68">
        <v>4</v>
      </c>
      <c r="BB48" s="69" t="str">
        <f>VLOOKUP(4,AS45:AT48,2,FALSE)</f>
        <v>Tschechien</v>
      </c>
      <c r="BC48" s="70"/>
      <c r="BD48" s="71">
        <f>VLOOKUP(4,AS45:AW48,3,FALSE)</f>
        <v>0</v>
      </c>
      <c r="BE48" s="71">
        <f>VLOOKUP(4,AS45:AW48,4,FALSE)</f>
        <v>0</v>
      </c>
      <c r="BF48" s="199" t="s">
        <v>12</v>
      </c>
      <c r="BG48" s="71">
        <f>VLOOKUP(4,AS45:AW48,5,FALSE)</f>
        <v>5</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2</v>
      </c>
      <c r="F49" s="411" t="s">
        <v>12</v>
      </c>
      <c r="G49" s="408">
        <v>0</v>
      </c>
      <c r="H49" s="40" t="str">
        <f>H46</f>
        <v>Tschechien</v>
      </c>
      <c r="I49" s="41"/>
      <c r="J49" s="182"/>
      <c r="K49" s="182" t="s">
        <v>74</v>
      </c>
      <c r="L49" s="182">
        <f t="shared" si="12"/>
        <v>1</v>
      </c>
      <c r="M49" s="182">
        <f>IF($E49="",0,IF($E49&gt;$G49,3,IF($E49=G49,1,0)))</f>
        <v>3</v>
      </c>
      <c r="N49" s="182"/>
      <c r="O49" s="182"/>
      <c r="P49" s="182">
        <f>IF($G49="",0,IF($E49&gt;$G49,0,IF($E49=$G49,1,3)))</f>
        <v>0</v>
      </c>
      <c r="Q49" s="182">
        <f>E49</f>
        <v>2</v>
      </c>
      <c r="R49" s="182"/>
      <c r="S49" s="182"/>
      <c r="T49" s="182">
        <f>G49</f>
        <v>0</v>
      </c>
      <c r="U49" s="182">
        <f>G49</f>
        <v>0</v>
      </c>
      <c r="V49" s="182"/>
      <c r="W49" s="182"/>
      <c r="X49" s="182">
        <f>E49</f>
        <v>2</v>
      </c>
      <c r="Y49" s="182"/>
      <c r="Z49" s="182"/>
      <c r="AA49" s="182"/>
      <c r="AB49" s="182"/>
      <c r="AC49" s="182"/>
      <c r="AD49" s="182"/>
      <c r="AE49" s="182"/>
      <c r="AF49" s="182"/>
      <c r="AG49" s="281"/>
      <c r="AH49" s="281"/>
      <c r="AI49" s="281"/>
      <c r="AJ49" s="281"/>
      <c r="AK49" s="281"/>
      <c r="AL49" s="281"/>
      <c r="AM49" s="281"/>
      <c r="AN49" s="334">
        <f>SUM(AN45:AN48)</f>
        <v>8856</v>
      </c>
      <c r="AO49" s="335">
        <f>SUM(AO45:AO48)</f>
        <v>21111</v>
      </c>
      <c r="AP49" s="335">
        <f>SUM(AP45:AP48)</f>
        <v>8829</v>
      </c>
      <c r="AQ49" s="335">
        <f>SUM(AQ45:AQ48)</f>
        <v>30150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3</v>
      </c>
      <c r="BN49" s="61">
        <f>IF(E49=Spielplan!E49,Punktemodus!$B$7,0)</f>
        <v>1</v>
      </c>
      <c r="BO49" s="61">
        <f>IF(G49=Spielplan!G49,Punktemodus!$B$7,0)</f>
        <v>1</v>
      </c>
      <c r="BP49" s="81">
        <f>IF(Spielplan!E49="",0,SUM(BJ49:BO49))</f>
        <v>15</v>
      </c>
      <c r="BQ49" s="182"/>
      <c r="BR49" s="85"/>
      <c r="BS49" s="147" t="str">
        <f>Spielplan!$BK$13</f>
        <v>2C</v>
      </c>
      <c r="BT49" s="87" t="str">
        <f>Spielplan!$BL$13</f>
        <v>Polen</v>
      </c>
      <c r="BU49" s="88"/>
      <c r="BV49" s="89">
        <f>Spielplan!$BN$13</f>
        <v>1</v>
      </c>
      <c r="BW49" s="357"/>
      <c r="BX49" s="356">
        <f>COUNTIF($BT$12:$BT$41,BT49)*(Punktemodus!$B$11)</f>
        <v>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0</v>
      </c>
      <c r="F50" s="411" t="s">
        <v>12</v>
      </c>
      <c r="G50" s="408">
        <v>3</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3</v>
      </c>
      <c r="T50" s="182"/>
      <c r="U50" s="182"/>
      <c r="V50" s="182">
        <f>G50</f>
        <v>3</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7</v>
      </c>
      <c r="N51" s="182">
        <f t="shared" si="15"/>
        <v>3</v>
      </c>
      <c r="O51" s="182">
        <f t="shared" si="15"/>
        <v>7</v>
      </c>
      <c r="P51" s="182">
        <f t="shared" si="15"/>
        <v>0</v>
      </c>
      <c r="Q51" s="182">
        <f t="shared" si="15"/>
        <v>8</v>
      </c>
      <c r="R51" s="182">
        <f t="shared" si="15"/>
        <v>3</v>
      </c>
      <c r="S51" s="182">
        <f t="shared" si="15"/>
        <v>7</v>
      </c>
      <c r="T51" s="182">
        <f t="shared" si="15"/>
        <v>0</v>
      </c>
      <c r="U51" s="182">
        <f t="shared" si="15"/>
        <v>4</v>
      </c>
      <c r="V51" s="182">
        <f t="shared" si="15"/>
        <v>7</v>
      </c>
      <c r="W51" s="182">
        <f t="shared" si="15"/>
        <v>2</v>
      </c>
      <c r="X51" s="182">
        <f t="shared" si="15"/>
        <v>5</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26</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1</v>
      </c>
      <c r="F56" s="411" t="s">
        <v>12</v>
      </c>
      <c r="G56" s="408">
        <v>3</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3</v>
      </c>
      <c r="S56" s="182"/>
      <c r="T56" s="182"/>
      <c r="U56" s="182">
        <f>G56</f>
        <v>3</v>
      </c>
      <c r="V56" s="182">
        <f>E56</f>
        <v>1</v>
      </c>
      <c r="W56" s="182"/>
      <c r="X56" s="182"/>
      <c r="Y56" s="182"/>
      <c r="Z56" s="182">
        <f>M62</f>
        <v>2</v>
      </c>
      <c r="AA56" s="182">
        <f>Q62</f>
        <v>2</v>
      </c>
      <c r="AB56" s="182">
        <f>U62</f>
        <v>4</v>
      </c>
      <c r="AC56" s="182">
        <f>AA56-AB56</f>
        <v>-2</v>
      </c>
      <c r="AD56" s="182">
        <f>IF(Z56&gt;Z57,-1,0)</f>
        <v>0</v>
      </c>
      <c r="AE56" s="182">
        <f>IF(Z56&gt;Z58,-1,0)</f>
        <v>-1</v>
      </c>
      <c r="AF56" s="182">
        <f>IF(Z56&gt;Z59,-1,0)</f>
        <v>0</v>
      </c>
      <c r="AG56" s="329">
        <f>10000-(AJ56*1000+AM56*10+AK56)</f>
        <v>8018</v>
      </c>
      <c r="AH56" s="330">
        <f>RANK(AG56,AG56:AG59,1)</f>
        <v>3</v>
      </c>
      <c r="AI56" s="281" t="str">
        <f>C56</f>
        <v>Irland</v>
      </c>
      <c r="AJ56" s="281">
        <f t="shared" ref="AJ56:AL59" si="17">Z56</f>
        <v>2</v>
      </c>
      <c r="AK56" s="281">
        <f t="shared" si="17"/>
        <v>2</v>
      </c>
      <c r="AL56" s="281">
        <f t="shared" si="17"/>
        <v>4</v>
      </c>
      <c r="AM56" s="281">
        <f>AK56-AL56</f>
        <v>-2</v>
      </c>
      <c r="AN56" s="337"/>
      <c r="AO56" s="329">
        <f>IF(Z57&lt;&gt;Z56,AG57,IF(G56&gt;E56,AG57-2000,AG57))</f>
        <v>933</v>
      </c>
      <c r="AP56" s="329">
        <f>IF(Z58&lt;&gt;Z56,AG58,IF(G58&gt;E58,AG58-2000,AG58))</f>
        <v>9040</v>
      </c>
      <c r="AQ56" s="329">
        <f>IF(Z59&lt;&gt;Z56,AG59,IF(G60&gt;E60,AG59-2000,AG59))</f>
        <v>5997</v>
      </c>
      <c r="AR56" s="332">
        <f>AN60</f>
        <v>24054</v>
      </c>
      <c r="AS56" s="330">
        <f>RANK(AR56,AR56:AR59,1)</f>
        <v>3</v>
      </c>
      <c r="AT56" s="281" t="str">
        <f t="shared" ref="AT56:AW59" si="18">AI56</f>
        <v>Irland</v>
      </c>
      <c r="AU56" s="281">
        <f t="shared" si="18"/>
        <v>2</v>
      </c>
      <c r="AV56" s="281">
        <f t="shared" si="18"/>
        <v>2</v>
      </c>
      <c r="AW56" s="281">
        <f t="shared" si="18"/>
        <v>4</v>
      </c>
      <c r="AX56" s="182"/>
      <c r="AY56" s="182"/>
      <c r="AZ56" s="182"/>
      <c r="BA56" s="112">
        <v>1</v>
      </c>
      <c r="BB56" s="108" t="str">
        <f>VLOOKUP(1,AS56:AT59,2,FALSE)</f>
        <v>Schweden</v>
      </c>
      <c r="BC56" s="113"/>
      <c r="BD56" s="114">
        <f>VLOOKUP(1,AS56:AW59,3,FALSE)</f>
        <v>9</v>
      </c>
      <c r="BE56" s="115">
        <f>VLOOKUP(1,AS56:AW59,4,FALSE)</f>
        <v>7</v>
      </c>
      <c r="BF56" s="199" t="s">
        <v>12</v>
      </c>
      <c r="BG56" s="115">
        <f>VLOOKUP(1,AS56:AW59,5,FALSE)</f>
        <v>1</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0</v>
      </c>
      <c r="F57" s="411" t="s">
        <v>12</v>
      </c>
      <c r="G57" s="408">
        <v>2</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0</v>
      </c>
      <c r="T57" s="182">
        <f>G57</f>
        <v>2</v>
      </c>
      <c r="U57" s="182"/>
      <c r="V57" s="182"/>
      <c r="W57" s="182">
        <f>G57</f>
        <v>2</v>
      </c>
      <c r="X57" s="182">
        <f>E57</f>
        <v>0</v>
      </c>
      <c r="Y57" s="182"/>
      <c r="Z57" s="182">
        <f>N62</f>
        <v>9</v>
      </c>
      <c r="AA57" s="182">
        <f>R62</f>
        <v>7</v>
      </c>
      <c r="AB57" s="182">
        <f>V62</f>
        <v>1</v>
      </c>
      <c r="AC57" s="182">
        <f>AA57-AB57</f>
        <v>6</v>
      </c>
      <c r="AD57" s="182">
        <f>IF(Z57&gt;Z56,-1,0)</f>
        <v>-1</v>
      </c>
      <c r="AE57" s="182">
        <f>IF(Z57&gt;Z58,-1,0)</f>
        <v>-1</v>
      </c>
      <c r="AF57" s="182">
        <f>IF(Z57&gt;Z59,-1,0)</f>
        <v>-1</v>
      </c>
      <c r="AG57" s="329">
        <f>10000-(AJ57*1000+AM57*10+AK57)</f>
        <v>933</v>
      </c>
      <c r="AH57" s="330">
        <f>RANK(AG57,AG56:AG59,1)</f>
        <v>1</v>
      </c>
      <c r="AI57" s="281" t="str">
        <f>H56</f>
        <v>Schweden</v>
      </c>
      <c r="AJ57" s="281">
        <f t="shared" si="17"/>
        <v>9</v>
      </c>
      <c r="AK57" s="281">
        <f t="shared" si="17"/>
        <v>7</v>
      </c>
      <c r="AL57" s="281">
        <f t="shared" si="17"/>
        <v>1</v>
      </c>
      <c r="AM57" s="281">
        <f>AK57-AL57</f>
        <v>6</v>
      </c>
      <c r="AN57" s="329">
        <f>IF(Z56&lt;&gt;Z57,AG56,IF(E56&gt;G56,AG56-2000,AG56))</f>
        <v>8018</v>
      </c>
      <c r="AO57" s="337"/>
      <c r="AP57" s="329">
        <f>IF(Z57&lt;&gt;Z58,AG58,IF(G61&gt;E61,AG58-2000,AG58))</f>
        <v>9040</v>
      </c>
      <c r="AQ57" s="329">
        <f>IF(Z59&lt;&gt;Z57,AG59,IF(G59&gt;E59,AG59-2000,AG59))</f>
        <v>5997</v>
      </c>
      <c r="AR57" s="333">
        <f>AO60</f>
        <v>2799</v>
      </c>
      <c r="AS57" s="330">
        <f>RANK(AR57,AR56:AR59,1)</f>
        <v>1</v>
      </c>
      <c r="AT57" s="281" t="str">
        <f t="shared" si="18"/>
        <v>Schweden</v>
      </c>
      <c r="AU57" s="281">
        <f t="shared" si="18"/>
        <v>9</v>
      </c>
      <c r="AV57" s="281">
        <f t="shared" si="18"/>
        <v>7</v>
      </c>
      <c r="AW57" s="281">
        <f t="shared" si="18"/>
        <v>1</v>
      </c>
      <c r="AX57" s="182"/>
      <c r="AY57" s="182"/>
      <c r="AZ57" s="182"/>
      <c r="BA57" s="112">
        <v>2</v>
      </c>
      <c r="BB57" s="108" t="str">
        <f>VLOOKUP(2,AS56:AT59,2,FALSE)</f>
        <v>Italien</v>
      </c>
      <c r="BC57" s="113"/>
      <c r="BD57" s="114">
        <f>VLOOKUP(2,AS56:AW59,3,FALSE)</f>
        <v>4</v>
      </c>
      <c r="BE57" s="115">
        <f>VLOOKUP(2,AS56:AW59,4,FALSE)</f>
        <v>3</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3</v>
      </c>
      <c r="BN57" s="61">
        <f>IF(E57=Spielplan!E57,Punktemodus!$B$7,0)</f>
        <v>1</v>
      </c>
      <c r="BO57" s="61">
        <f>IF(G57=Spielplan!G57,Punktemodus!$B$7,0)</f>
        <v>1</v>
      </c>
      <c r="BP57" s="81">
        <f>IF(Spielplan!E57="",0,SUM(BJ57:BO57))</f>
        <v>15</v>
      </c>
      <c r="BQ57" s="183"/>
      <c r="BR57" s="85"/>
      <c r="BS57" s="150" t="str">
        <f>Spielplan!$BK$21</f>
        <v>3C</v>
      </c>
      <c r="BT57" s="87" t="str">
        <f>Spielplan!$BL$21</f>
        <v>Nordirland</v>
      </c>
      <c r="BU57" s="88"/>
      <c r="BV57" s="89">
        <f>Spielplan!$BN$21</f>
        <v>0</v>
      </c>
      <c r="BW57" s="74"/>
      <c r="BX57" s="356">
        <f>COUNTIF($BT$12:$BT$41,BT57)*(Punktemodus!$B$11)</f>
        <v>10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0</v>
      </c>
      <c r="F58" s="411" t="s">
        <v>12</v>
      </c>
      <c r="G58" s="408">
        <v>0</v>
      </c>
      <c r="H58" s="108" t="str">
        <f>C57</f>
        <v>Belgien</v>
      </c>
      <c r="I58" s="109"/>
      <c r="J58" s="182"/>
      <c r="K58" s="182" t="s">
        <v>79</v>
      </c>
      <c r="L58" s="182">
        <f t="shared" si="16"/>
        <v>0</v>
      </c>
      <c r="M58" s="182">
        <f>IF($E58="",0,IF($E58&gt;$G58,3,IF($E58=G58,1,0)))</f>
        <v>1</v>
      </c>
      <c r="N58" s="182"/>
      <c r="O58" s="182">
        <f>IF($G58="",0,IF($E58&gt;$G58,0,IF($E58=$G58,1,3)))</f>
        <v>1</v>
      </c>
      <c r="P58" s="182"/>
      <c r="Q58" s="182">
        <f>E58</f>
        <v>0</v>
      </c>
      <c r="R58" s="182"/>
      <c r="S58" s="182">
        <f>G58</f>
        <v>0</v>
      </c>
      <c r="T58" s="182"/>
      <c r="U58" s="182">
        <f>G58</f>
        <v>0</v>
      </c>
      <c r="V58" s="182"/>
      <c r="W58" s="182">
        <f>E58</f>
        <v>0</v>
      </c>
      <c r="X58" s="182"/>
      <c r="Y58" s="182"/>
      <c r="Z58" s="182">
        <f>O62</f>
        <v>1</v>
      </c>
      <c r="AA58" s="182">
        <f>S62</f>
        <v>0</v>
      </c>
      <c r="AB58" s="182">
        <f>W62</f>
        <v>4</v>
      </c>
      <c r="AC58" s="182">
        <f>AA58-AB58</f>
        <v>-4</v>
      </c>
      <c r="AD58" s="182">
        <f>IF(Z58&gt;Z56,-1,0)</f>
        <v>0</v>
      </c>
      <c r="AE58" s="182">
        <f>IF(Z58&gt;Z57,-1,0)</f>
        <v>0</v>
      </c>
      <c r="AF58" s="182">
        <f>IF(Z58&gt;Z59,-1,0)</f>
        <v>0</v>
      </c>
      <c r="AG58" s="329">
        <f>10000-(AJ58*1000+AM58*10+AK58)</f>
        <v>9040</v>
      </c>
      <c r="AH58" s="330">
        <f>RANK(AG58,AG56:AG59,1)</f>
        <v>4</v>
      </c>
      <c r="AI58" s="281" t="str">
        <f>C57</f>
        <v>Belgien</v>
      </c>
      <c r="AJ58" s="281">
        <f t="shared" si="17"/>
        <v>1</v>
      </c>
      <c r="AK58" s="281">
        <f t="shared" si="17"/>
        <v>0</v>
      </c>
      <c r="AL58" s="281">
        <f t="shared" si="17"/>
        <v>4</v>
      </c>
      <c r="AM58" s="281">
        <f>AK58-AL58</f>
        <v>-4</v>
      </c>
      <c r="AN58" s="329">
        <f>IF(Z56&lt;&gt;Z58,AG56,IF(E58&gt;G58,AG56-2000,AG56))</f>
        <v>8018</v>
      </c>
      <c r="AO58" s="329">
        <f>IF(Z57&lt;&gt;Z58,AG57,IF(E61&gt;G61,AG57-2000,AG57))</f>
        <v>933</v>
      </c>
      <c r="AP58" s="337"/>
      <c r="AQ58" s="329">
        <f>IF(Z59&lt;&gt;Z58,AG59,IF(G57&gt;E57,AG59-2000,AG59))</f>
        <v>5997</v>
      </c>
      <c r="AR58" s="333">
        <f>AP60</f>
        <v>27120</v>
      </c>
      <c r="AS58" s="330">
        <f>RANK(AR58,AR56:AR59,1)</f>
        <v>4</v>
      </c>
      <c r="AT58" s="281" t="str">
        <f t="shared" si="18"/>
        <v>Belgien</v>
      </c>
      <c r="AU58" s="281">
        <f t="shared" si="18"/>
        <v>1</v>
      </c>
      <c r="AV58" s="281">
        <f t="shared" si="18"/>
        <v>0</v>
      </c>
      <c r="AW58" s="281">
        <f t="shared" si="18"/>
        <v>4</v>
      </c>
      <c r="AX58" s="182"/>
      <c r="AY58" s="182"/>
      <c r="AZ58" s="182"/>
      <c r="BA58" s="162">
        <v>3</v>
      </c>
      <c r="BB58" s="175" t="str">
        <f>VLOOKUP(3,AS56:AT59,2,FALSE)</f>
        <v>Irland</v>
      </c>
      <c r="BC58" s="163"/>
      <c r="BD58" s="145">
        <f>VLOOKUP(3,AS56:AW59,3,FALSE)</f>
        <v>2</v>
      </c>
      <c r="BE58" s="145">
        <f>VLOOKUP(3,AS56:AW59,4,FALSE)</f>
        <v>2</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2</v>
      </c>
      <c r="F59" s="411" t="s">
        <v>12</v>
      </c>
      <c r="G59" s="408">
        <v>0</v>
      </c>
      <c r="H59" s="110" t="str">
        <f>H57</f>
        <v>Italien</v>
      </c>
      <c r="I59" s="111"/>
      <c r="J59" s="182"/>
      <c r="K59" s="182" t="s">
        <v>80</v>
      </c>
      <c r="L59" s="182">
        <f t="shared" si="16"/>
        <v>1</v>
      </c>
      <c r="M59" s="182"/>
      <c r="N59" s="182">
        <f>IF($E59="",0,IF($E59&gt;$G59,3,IF($E59=$G59,1,0)))</f>
        <v>3</v>
      </c>
      <c r="O59" s="182"/>
      <c r="P59" s="182">
        <f>IF($G59="",0,IF($E59&gt;$G59,0,IF($E59=$G59,1,3)))</f>
        <v>0</v>
      </c>
      <c r="Q59" s="182"/>
      <c r="R59" s="182">
        <f>E59</f>
        <v>2</v>
      </c>
      <c r="S59" s="182"/>
      <c r="T59" s="182">
        <f>G59</f>
        <v>0</v>
      </c>
      <c r="U59" s="182"/>
      <c r="V59" s="182">
        <f>G59</f>
        <v>0</v>
      </c>
      <c r="W59" s="182"/>
      <c r="X59" s="182">
        <f>E59</f>
        <v>2</v>
      </c>
      <c r="Y59" s="182"/>
      <c r="Z59" s="182">
        <f>P62</f>
        <v>4</v>
      </c>
      <c r="AA59" s="182">
        <f>T62</f>
        <v>3</v>
      </c>
      <c r="AB59" s="182">
        <f>X62</f>
        <v>3</v>
      </c>
      <c r="AC59" s="182">
        <f>AA59-AB59</f>
        <v>0</v>
      </c>
      <c r="AD59" s="182">
        <f>IF(Z59&gt;Z56,-1,0)</f>
        <v>-1</v>
      </c>
      <c r="AE59" s="182">
        <f>IF(Z59&gt;Z57,-1,0)</f>
        <v>0</v>
      </c>
      <c r="AF59" s="182">
        <f>IF(Z59&gt;Z58,-1,0)</f>
        <v>-1</v>
      </c>
      <c r="AG59" s="329">
        <f>10000-(AJ59*1000+AM59*10+AK59)</f>
        <v>5997</v>
      </c>
      <c r="AH59" s="330">
        <f>RANK(AG59,AG56:AG59,1)</f>
        <v>2</v>
      </c>
      <c r="AI59" s="281" t="str">
        <f>H57</f>
        <v>Italien</v>
      </c>
      <c r="AJ59" s="281">
        <f t="shared" si="17"/>
        <v>4</v>
      </c>
      <c r="AK59" s="281">
        <f t="shared" si="17"/>
        <v>3</v>
      </c>
      <c r="AL59" s="281">
        <f t="shared" si="17"/>
        <v>3</v>
      </c>
      <c r="AM59" s="281">
        <f>AK59-AL59</f>
        <v>0</v>
      </c>
      <c r="AN59" s="329">
        <f>IF(Z56&lt;&gt;Z59,AG56,IF(E60&gt;G60,AG56-2000,AG56))</f>
        <v>8018</v>
      </c>
      <c r="AO59" s="329">
        <f>IF(Z57&lt;&gt;Z59,AG57,IF(E59&gt;G59,AG57-2000,AG57))</f>
        <v>933</v>
      </c>
      <c r="AP59" s="329">
        <f>IF(Z58&lt;&gt;Z59,AG58,IF(E57&gt;G57,AG58-2000,AG58))</f>
        <v>9040</v>
      </c>
      <c r="AQ59" s="337"/>
      <c r="AR59" s="333">
        <f>AQ60</f>
        <v>17991</v>
      </c>
      <c r="AS59" s="330">
        <f>RANK(AR59,AR56:AR59,1)</f>
        <v>2</v>
      </c>
      <c r="AT59" s="281" t="str">
        <f t="shared" si="18"/>
        <v>Italien</v>
      </c>
      <c r="AU59" s="281">
        <f t="shared" si="18"/>
        <v>4</v>
      </c>
      <c r="AV59" s="281">
        <f t="shared" si="18"/>
        <v>3</v>
      </c>
      <c r="AW59" s="281">
        <f t="shared" si="18"/>
        <v>3</v>
      </c>
      <c r="AX59" s="182"/>
      <c r="AY59" s="182"/>
      <c r="AZ59" s="182"/>
      <c r="BA59" s="68">
        <v>4</v>
      </c>
      <c r="BB59" s="69" t="str">
        <f>VLOOKUP(4,AS56:AT59,2,FALSE)</f>
        <v>Belgien</v>
      </c>
      <c r="BC59" s="70"/>
      <c r="BD59" s="71">
        <f>VLOOKUP(4,AS56:AW59,3,FALSE)</f>
        <v>1</v>
      </c>
      <c r="BE59" s="71">
        <f>VLOOKUP(4,AS56:AW59,4,FALSE)</f>
        <v>0</v>
      </c>
      <c r="BF59" s="199" t="s">
        <v>12</v>
      </c>
      <c r="BG59" s="71">
        <f>VLOOKUP(4,AS56:AW59,5,FALSE)</f>
        <v>4</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0</v>
      </c>
      <c r="BP59" s="81">
        <f>IF(Spielplan!E59="",0,SUM(BJ59:BO59))</f>
        <v>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1</v>
      </c>
      <c r="F60" s="411" t="s">
        <v>12</v>
      </c>
      <c r="G60" s="408">
        <v>1</v>
      </c>
      <c r="H60" s="108" t="str">
        <f>H57</f>
        <v>Italien</v>
      </c>
      <c r="I60" s="109"/>
      <c r="J60" s="182"/>
      <c r="K60" s="182" t="s">
        <v>81</v>
      </c>
      <c r="L60" s="182">
        <f t="shared" si="16"/>
        <v>0</v>
      </c>
      <c r="M60" s="182">
        <f>IF($E60="",0,IF($E60&gt;$G60,3,IF($E60=G60,1,0)))</f>
        <v>1</v>
      </c>
      <c r="N60" s="182"/>
      <c r="O60" s="182"/>
      <c r="P60" s="182">
        <f>IF($G60="",0,IF($E60&gt;$G60,0,IF($E60=$G60,1,3)))</f>
        <v>1</v>
      </c>
      <c r="Q60" s="182">
        <f>E60</f>
        <v>1</v>
      </c>
      <c r="R60" s="182"/>
      <c r="S60" s="182"/>
      <c r="T60" s="182">
        <f>G60</f>
        <v>1</v>
      </c>
      <c r="U60" s="182">
        <f>G60</f>
        <v>1</v>
      </c>
      <c r="V60" s="182"/>
      <c r="W60" s="182"/>
      <c r="X60" s="182">
        <f>E60</f>
        <v>1</v>
      </c>
      <c r="Y60" s="182"/>
      <c r="Z60" s="182"/>
      <c r="AA60" s="182"/>
      <c r="AB60" s="182"/>
      <c r="AC60" s="182"/>
      <c r="AD60" s="182"/>
      <c r="AE60" s="182"/>
      <c r="AF60" s="182"/>
      <c r="AG60" s="281"/>
      <c r="AH60" s="281"/>
      <c r="AI60" s="281"/>
      <c r="AJ60" s="281"/>
      <c r="AK60" s="281"/>
      <c r="AL60" s="281"/>
      <c r="AM60" s="281"/>
      <c r="AN60" s="334">
        <f>SUM(AN56:AN59)</f>
        <v>24054</v>
      </c>
      <c r="AO60" s="335">
        <f>SUM(AO56:AO59)</f>
        <v>2799</v>
      </c>
      <c r="AP60" s="335">
        <f>SUM(AP56:AP59)</f>
        <v>27120</v>
      </c>
      <c r="AQ60" s="335">
        <f>SUM(AQ56:AQ59)</f>
        <v>17991</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2</v>
      </c>
      <c r="F61" s="411" t="s">
        <v>12</v>
      </c>
      <c r="G61" s="408">
        <v>0</v>
      </c>
      <c r="H61" s="110" t="str">
        <f>C57</f>
        <v>Belgien</v>
      </c>
      <c r="I61" s="111"/>
      <c r="J61" s="182"/>
      <c r="K61" s="182" t="s">
        <v>81</v>
      </c>
      <c r="L61" s="182">
        <f t="shared" si="16"/>
        <v>1</v>
      </c>
      <c r="M61" s="182"/>
      <c r="N61" s="182">
        <f>IF($E61="",0,IF($E61&gt;$G61,3,IF($E61=$G61,1,0)))</f>
        <v>3</v>
      </c>
      <c r="O61" s="182">
        <f>IF($G61="",0,IF($E61&gt;$G61,0,IF($E61=$G61,1,3)))</f>
        <v>0</v>
      </c>
      <c r="P61" s="182"/>
      <c r="Q61" s="182"/>
      <c r="R61" s="182">
        <f>E61</f>
        <v>2</v>
      </c>
      <c r="S61" s="182">
        <f>G61</f>
        <v>0</v>
      </c>
      <c r="T61" s="182"/>
      <c r="U61" s="182"/>
      <c r="V61" s="182">
        <f>G61</f>
        <v>0</v>
      </c>
      <c r="W61" s="182">
        <f>E61</f>
        <v>2</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0</v>
      </c>
      <c r="BP61" s="81">
        <f>IF(Spielplan!E61="",0,SUM(BJ61:BO61))</f>
        <v>0</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2</v>
      </c>
      <c r="N62" s="182">
        <f t="shared" si="19"/>
        <v>9</v>
      </c>
      <c r="O62" s="182">
        <f t="shared" si="19"/>
        <v>1</v>
      </c>
      <c r="P62" s="182">
        <f t="shared" si="19"/>
        <v>4</v>
      </c>
      <c r="Q62" s="182">
        <f t="shared" si="19"/>
        <v>2</v>
      </c>
      <c r="R62" s="182">
        <f t="shared" si="19"/>
        <v>7</v>
      </c>
      <c r="S62" s="182">
        <f t="shared" si="19"/>
        <v>0</v>
      </c>
      <c r="T62" s="182">
        <f t="shared" si="19"/>
        <v>3</v>
      </c>
      <c r="U62" s="182">
        <f t="shared" si="19"/>
        <v>4</v>
      </c>
      <c r="V62" s="182">
        <f t="shared" si="19"/>
        <v>1</v>
      </c>
      <c r="W62" s="182">
        <f t="shared" si="19"/>
        <v>4</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18</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0</v>
      </c>
      <c r="F67" s="411" t="s">
        <v>12</v>
      </c>
      <c r="G67" s="408">
        <v>3</v>
      </c>
      <c r="H67" s="117" t="str">
        <f>Spielplan!$H$67</f>
        <v>Ungarn</v>
      </c>
      <c r="I67" s="118"/>
      <c r="J67" s="182"/>
      <c r="K67" s="182" t="s">
        <v>82</v>
      </c>
      <c r="L67" s="182">
        <f t="shared" ref="L67:L72" si="20">IF(E67-G67&gt;0,1,IF(G67=E67,0,-1))</f>
        <v>-1</v>
      </c>
      <c r="M67" s="182">
        <f>IF($E67="",0,IF($E67&gt;$G67,3,IF($E67=G67,1,0)))</f>
        <v>0</v>
      </c>
      <c r="N67" s="182">
        <f>IF($G67="",0,IF($E67&gt;$G67,0,IF($E67=G67,1,3)))</f>
        <v>3</v>
      </c>
      <c r="O67" s="182"/>
      <c r="P67" s="182"/>
      <c r="Q67" s="182">
        <f>E67</f>
        <v>0</v>
      </c>
      <c r="R67" s="182">
        <f>G67</f>
        <v>3</v>
      </c>
      <c r="S67" s="182"/>
      <c r="T67" s="182"/>
      <c r="U67" s="182">
        <f>G67</f>
        <v>3</v>
      </c>
      <c r="V67" s="182">
        <f>E67</f>
        <v>0</v>
      </c>
      <c r="W67" s="182"/>
      <c r="X67" s="182"/>
      <c r="Y67" s="182"/>
      <c r="Z67" s="182">
        <f>M73</f>
        <v>0</v>
      </c>
      <c r="AA67" s="182">
        <f>Q73</f>
        <v>2</v>
      </c>
      <c r="AB67" s="182">
        <f>U73</f>
        <v>8</v>
      </c>
      <c r="AC67" s="182">
        <f>AA67-AB67</f>
        <v>-6</v>
      </c>
      <c r="AD67" s="182">
        <f>IF(Z67&gt;Z68,-1,0)</f>
        <v>0</v>
      </c>
      <c r="AE67" s="182">
        <f>IF(Z67&gt;Z69,-1,0)</f>
        <v>0</v>
      </c>
      <c r="AF67" s="182">
        <f>IF(Z67&gt;Z70,-1,0)</f>
        <v>0</v>
      </c>
      <c r="AG67" s="329">
        <f>10000-(AJ67*1000+AM67*10+AK67)</f>
        <v>10058</v>
      </c>
      <c r="AH67" s="330">
        <f>RANK(AG67,AG67:AG70,1)</f>
        <v>4</v>
      </c>
      <c r="AI67" s="281" t="str">
        <f>C67</f>
        <v>Österreich</v>
      </c>
      <c r="AJ67" s="281">
        <f t="shared" ref="AJ67:AL70" si="21">Z67</f>
        <v>0</v>
      </c>
      <c r="AK67" s="281">
        <f t="shared" si="21"/>
        <v>2</v>
      </c>
      <c r="AL67" s="281">
        <f t="shared" si="21"/>
        <v>8</v>
      </c>
      <c r="AM67" s="281">
        <f>AK67-AL67</f>
        <v>-6</v>
      </c>
      <c r="AN67" s="337"/>
      <c r="AO67" s="329">
        <f>IF(Z68&lt;&gt;Z67,AG68,IF(G67&gt;E67,AG68-2000,AG68))</f>
        <v>5987</v>
      </c>
      <c r="AP67" s="329">
        <f>IF(Z69&lt;&gt;Z67,AG69,IF(G69&gt;E69,AG69-2000,AG69))</f>
        <v>933</v>
      </c>
      <c r="AQ67" s="329">
        <f>IF(Z70&lt;&gt;Z67,AG70,IF(G71&gt;E71,AG70-2000,AG70))</f>
        <v>6008</v>
      </c>
      <c r="AR67" s="332">
        <f>AN71</f>
        <v>30174</v>
      </c>
      <c r="AS67" s="330">
        <f>RANK(AR67,AR67:AR70,1)</f>
        <v>4</v>
      </c>
      <c r="AT67" s="281" t="str">
        <f t="shared" ref="AT67:AW70" si="22">AI67</f>
        <v>Österreich</v>
      </c>
      <c r="AU67" s="281">
        <f t="shared" si="22"/>
        <v>0</v>
      </c>
      <c r="AV67" s="281">
        <f t="shared" si="22"/>
        <v>2</v>
      </c>
      <c r="AW67" s="281">
        <f t="shared" si="22"/>
        <v>8</v>
      </c>
      <c r="AX67" s="182"/>
      <c r="AY67" s="182"/>
      <c r="AZ67" s="182"/>
      <c r="BA67" s="119">
        <v>1</v>
      </c>
      <c r="BB67" s="117" t="str">
        <f>VLOOKUP(1,AS67:AT70,2,FALSE)</f>
        <v>Portugal</v>
      </c>
      <c r="BC67" s="118"/>
      <c r="BD67" s="120">
        <f>VLOOKUP(1,AS67:AW70,3,FALSE)</f>
        <v>9</v>
      </c>
      <c r="BE67" s="121">
        <f>VLOOKUP(1,AS67:AW70,4,FALSE)</f>
        <v>7</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10</v>
      </c>
      <c r="BM67" s="61">
        <f>IF(E67=Spielplan!E67,IF(G67=Spielplan!G67,Punktemodus!$B$5,0),0)</f>
        <v>0</v>
      </c>
      <c r="BN67" s="61">
        <f>IF(E67=Spielplan!E67,Punktemodus!$B$7,0)</f>
        <v>1</v>
      </c>
      <c r="BO67" s="61">
        <f>IF(G67=Spielplan!G67,Punktemodus!$B$7,0)</f>
        <v>0</v>
      </c>
      <c r="BP67" s="81">
        <f>IF(Spielplan!E67="",0,SUM(BJ67:BO67))</f>
        <v>11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2</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0</v>
      </c>
      <c r="U68" s="182"/>
      <c r="V68" s="182"/>
      <c r="W68" s="182">
        <f>G68</f>
        <v>0</v>
      </c>
      <c r="X68" s="182">
        <f>E68</f>
        <v>2</v>
      </c>
      <c r="Y68" s="182"/>
      <c r="Z68" s="182">
        <f>N73</f>
        <v>4</v>
      </c>
      <c r="AA68" s="182">
        <f>R73</f>
        <v>3</v>
      </c>
      <c r="AB68" s="182">
        <f>V73</f>
        <v>2</v>
      </c>
      <c r="AC68" s="182">
        <f>AA68-AB68</f>
        <v>1</v>
      </c>
      <c r="AD68" s="182">
        <f>IF(Z68&gt;Z67,-1,0)</f>
        <v>-1</v>
      </c>
      <c r="AE68" s="182">
        <f>IF(Z68&gt;Z69,-1,0)</f>
        <v>0</v>
      </c>
      <c r="AF68" s="182">
        <f>IF(Z68&gt;Z70,-1,0)</f>
        <v>0</v>
      </c>
      <c r="AG68" s="329">
        <f>10000-(AJ68*1000+AM68*10+AK68)</f>
        <v>5987</v>
      </c>
      <c r="AH68" s="330">
        <f>RANK(AG68,AG67:AG70,1)</f>
        <v>2</v>
      </c>
      <c r="AI68" s="281" t="str">
        <f>H67</f>
        <v>Ungarn</v>
      </c>
      <c r="AJ68" s="281">
        <f t="shared" si="21"/>
        <v>4</v>
      </c>
      <c r="AK68" s="281">
        <f t="shared" si="21"/>
        <v>3</v>
      </c>
      <c r="AL68" s="281">
        <f t="shared" si="21"/>
        <v>2</v>
      </c>
      <c r="AM68" s="281">
        <f>AK68-AL68</f>
        <v>1</v>
      </c>
      <c r="AN68" s="329">
        <f>IF(Z67&lt;&gt;Z68,AG67,IF(E67&gt;G67,AG67-2000,AG67))</f>
        <v>10058</v>
      </c>
      <c r="AO68" s="337"/>
      <c r="AP68" s="329">
        <f>IF(Z68&lt;&gt;Z69,AG69,IF(G72&gt;E72,AG69-2000,AG69))</f>
        <v>933</v>
      </c>
      <c r="AQ68" s="329">
        <f>IF(Z70&lt;&gt;Z68,AG70,IF(G70&gt;E70,AG70-2000,AG70))</f>
        <v>6008</v>
      </c>
      <c r="AR68" s="333">
        <f>AO71</f>
        <v>17961</v>
      </c>
      <c r="AS68" s="330">
        <f>RANK(AR68,AR67:AR70,1)</f>
        <v>2</v>
      </c>
      <c r="AT68" s="281" t="str">
        <f t="shared" si="22"/>
        <v>Ungarn</v>
      </c>
      <c r="AU68" s="281">
        <f t="shared" si="22"/>
        <v>4</v>
      </c>
      <c r="AV68" s="281">
        <f t="shared" si="22"/>
        <v>3</v>
      </c>
      <c r="AW68" s="281">
        <f t="shared" si="22"/>
        <v>2</v>
      </c>
      <c r="AX68" s="182"/>
      <c r="AY68" s="182"/>
      <c r="AZ68" s="182"/>
      <c r="BA68" s="119">
        <v>2</v>
      </c>
      <c r="BB68" s="117" t="str">
        <f>VLOOKUP(2,AS67:AT70,2,FALSE)</f>
        <v>Ungarn</v>
      </c>
      <c r="BC68" s="118"/>
      <c r="BD68" s="120">
        <f>VLOOKUP(2,AS67:AW70,3,FALSE)</f>
        <v>4</v>
      </c>
      <c r="BE68" s="121">
        <f>VLOOKUP(2,AS67:AW70,4,FALSE)</f>
        <v>3</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1</v>
      </c>
      <c r="F69" s="411" t="s">
        <v>12</v>
      </c>
      <c r="G69" s="408">
        <v>3</v>
      </c>
      <c r="H69" s="117" t="str">
        <f>C68</f>
        <v>Portugal</v>
      </c>
      <c r="I69" s="118"/>
      <c r="J69" s="182"/>
      <c r="K69" s="182" t="s">
        <v>84</v>
      </c>
      <c r="L69" s="182">
        <f t="shared" si="20"/>
        <v>-1</v>
      </c>
      <c r="M69" s="182">
        <f>IF($E69="",0,IF($E69&gt;$G69,3,IF($E69=G69,1,0)))</f>
        <v>0</v>
      </c>
      <c r="N69" s="182"/>
      <c r="O69" s="182">
        <f>IF($G69="",0,IF($E69&gt;$G69,0,IF($E69=$G69,1,3)))</f>
        <v>3</v>
      </c>
      <c r="P69" s="182"/>
      <c r="Q69" s="182">
        <f>E69</f>
        <v>1</v>
      </c>
      <c r="R69" s="182"/>
      <c r="S69" s="182">
        <f>G69</f>
        <v>3</v>
      </c>
      <c r="T69" s="182"/>
      <c r="U69" s="182">
        <f>G69</f>
        <v>3</v>
      </c>
      <c r="V69" s="182"/>
      <c r="W69" s="182">
        <f>E69</f>
        <v>1</v>
      </c>
      <c r="X69" s="182"/>
      <c r="Y69" s="182"/>
      <c r="Z69" s="182">
        <f>O73</f>
        <v>9</v>
      </c>
      <c r="AA69" s="182">
        <f>S73</f>
        <v>7</v>
      </c>
      <c r="AB69" s="182">
        <f>W73</f>
        <v>1</v>
      </c>
      <c r="AC69" s="182">
        <f>AA69-AB69</f>
        <v>6</v>
      </c>
      <c r="AD69" s="182">
        <f>IF(Z69&gt;Z67,-1,0)</f>
        <v>-1</v>
      </c>
      <c r="AE69" s="182">
        <f>IF(Z69&gt;Z68,-1,0)</f>
        <v>-1</v>
      </c>
      <c r="AF69" s="182">
        <f>IF(Z69&gt;Z70,-1,0)</f>
        <v>-1</v>
      </c>
      <c r="AG69" s="329">
        <f>10000-(AJ69*1000+AM69*10+AK69)</f>
        <v>933</v>
      </c>
      <c r="AH69" s="330">
        <f>RANK(AG69,AG67:AG70,1)</f>
        <v>1</v>
      </c>
      <c r="AI69" s="281" t="str">
        <f>C68</f>
        <v>Portugal</v>
      </c>
      <c r="AJ69" s="281">
        <f t="shared" si="21"/>
        <v>9</v>
      </c>
      <c r="AK69" s="281">
        <f t="shared" si="21"/>
        <v>7</v>
      </c>
      <c r="AL69" s="281">
        <f t="shared" si="21"/>
        <v>1</v>
      </c>
      <c r="AM69" s="281">
        <f>AK69-AL69</f>
        <v>6</v>
      </c>
      <c r="AN69" s="329">
        <f>IF(Z67&lt;&gt;Z69,AG67,IF(E69&gt;G69,AG67-2000,AG67))</f>
        <v>10058</v>
      </c>
      <c r="AO69" s="329">
        <f>IF(Z68&lt;&gt;Z69,AG68,IF(E72&gt;G72,AG68-2000,AG68))</f>
        <v>5987</v>
      </c>
      <c r="AP69" s="337"/>
      <c r="AQ69" s="329">
        <f>IF(Z70&lt;&gt;Z69,AG70,IF(G68&gt;E68,AG70-2000,AG70))</f>
        <v>6008</v>
      </c>
      <c r="AR69" s="333">
        <f>AP71</f>
        <v>2799</v>
      </c>
      <c r="AS69" s="330">
        <f>RANK(AR69,AR67:AR70,1)</f>
        <v>1</v>
      </c>
      <c r="AT69" s="281" t="str">
        <f t="shared" si="22"/>
        <v>Portugal</v>
      </c>
      <c r="AU69" s="281">
        <f t="shared" si="22"/>
        <v>9</v>
      </c>
      <c r="AV69" s="281">
        <f t="shared" si="22"/>
        <v>7</v>
      </c>
      <c r="AW69" s="281">
        <f t="shared" si="22"/>
        <v>1</v>
      </c>
      <c r="AX69" s="182"/>
      <c r="AY69" s="182"/>
      <c r="AZ69" s="182"/>
      <c r="BA69" s="162">
        <v>3</v>
      </c>
      <c r="BB69" s="175" t="str">
        <f>VLOOKUP(3,AS67:AT70,2,FALSE)</f>
        <v>Island</v>
      </c>
      <c r="BC69" s="163"/>
      <c r="BD69" s="145">
        <f>VLOOKUP(3,AS67:AW70,3,FALSE)</f>
        <v>4</v>
      </c>
      <c r="BE69" s="145">
        <f>VLOOKUP(3,AS67:AW70,4,FALSE)</f>
        <v>2</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0</v>
      </c>
      <c r="F70" s="411" t="s">
        <v>12</v>
      </c>
      <c r="G70" s="408">
        <v>0</v>
      </c>
      <c r="H70" s="123" t="str">
        <f>H68</f>
        <v>Island</v>
      </c>
      <c r="I70" s="124"/>
      <c r="J70" s="182"/>
      <c r="K70" s="182" t="s">
        <v>85</v>
      </c>
      <c r="L70" s="182">
        <f t="shared" si="20"/>
        <v>0</v>
      </c>
      <c r="M70" s="182"/>
      <c r="N70" s="182">
        <f>IF($E70="",0,IF($E70&gt;$G70,3,IF($E70=$G70,1,0)))</f>
        <v>1</v>
      </c>
      <c r="O70" s="182"/>
      <c r="P70" s="182">
        <f>IF($G70="",0,IF($E70&gt;$G70,0,IF($E70=$G70,1,3)))</f>
        <v>1</v>
      </c>
      <c r="Q70" s="182"/>
      <c r="R70" s="182">
        <f>E70</f>
        <v>0</v>
      </c>
      <c r="S70" s="182"/>
      <c r="T70" s="182">
        <f>G70</f>
        <v>0</v>
      </c>
      <c r="U70" s="182"/>
      <c r="V70" s="182">
        <f>G70</f>
        <v>0</v>
      </c>
      <c r="W70" s="182"/>
      <c r="X70" s="182">
        <f>E70</f>
        <v>0</v>
      </c>
      <c r="Y70" s="182"/>
      <c r="Z70" s="182">
        <f>P73</f>
        <v>4</v>
      </c>
      <c r="AA70" s="182">
        <f>T73</f>
        <v>2</v>
      </c>
      <c r="AB70" s="182">
        <f>X73</f>
        <v>3</v>
      </c>
      <c r="AC70" s="182">
        <f>AA70-AB70</f>
        <v>-1</v>
      </c>
      <c r="AD70" s="182">
        <f>IF(Z70&gt;Z67,-1,0)</f>
        <v>-1</v>
      </c>
      <c r="AE70" s="182">
        <f>IF(Z70&gt;Z68,-1,0)</f>
        <v>0</v>
      </c>
      <c r="AF70" s="182">
        <f>IF(Z70&gt;Z69,-1,0)</f>
        <v>0</v>
      </c>
      <c r="AG70" s="329">
        <f>10000-(AJ70*1000+AM70*10+AK70)</f>
        <v>6008</v>
      </c>
      <c r="AH70" s="330">
        <f>RANK(AG70,AG67:AG70,1)</f>
        <v>3</v>
      </c>
      <c r="AI70" s="281" t="str">
        <f>H68</f>
        <v>Island</v>
      </c>
      <c r="AJ70" s="281">
        <f t="shared" si="21"/>
        <v>4</v>
      </c>
      <c r="AK70" s="281">
        <f t="shared" si="21"/>
        <v>2</v>
      </c>
      <c r="AL70" s="281">
        <f t="shared" si="21"/>
        <v>3</v>
      </c>
      <c r="AM70" s="281">
        <f>AK70-AL70</f>
        <v>-1</v>
      </c>
      <c r="AN70" s="329">
        <f>IF(Z67&lt;&gt;Z70,AG67,IF(E71&gt;G71,AG67-2000,AG67))</f>
        <v>10058</v>
      </c>
      <c r="AO70" s="329">
        <f>IF(Z68&lt;&gt;Z70,AG68,IF(E70&gt;G70,AG68-2000,AG68))</f>
        <v>5987</v>
      </c>
      <c r="AP70" s="329">
        <f>IF(Z69&lt;&gt;Z70,AG69,IF(E68&gt;G68,AG69-2000,AG69))</f>
        <v>933</v>
      </c>
      <c r="AQ70" s="337"/>
      <c r="AR70" s="333">
        <f>AQ71</f>
        <v>18024</v>
      </c>
      <c r="AS70" s="330">
        <f>RANK(AR70,AR67:AR70,1)</f>
        <v>3</v>
      </c>
      <c r="AT70" s="281" t="str">
        <f t="shared" si="22"/>
        <v>Island</v>
      </c>
      <c r="AU70" s="281">
        <f t="shared" si="22"/>
        <v>4</v>
      </c>
      <c r="AV70" s="281">
        <f t="shared" si="22"/>
        <v>2</v>
      </c>
      <c r="AW70" s="281">
        <f t="shared" si="22"/>
        <v>3</v>
      </c>
      <c r="AX70" s="182"/>
      <c r="AY70" s="182"/>
      <c r="AZ70" s="182"/>
      <c r="BA70" s="68">
        <v>4</v>
      </c>
      <c r="BB70" s="69" t="str">
        <f>VLOOKUP(4,AS67:AT70,2,FALSE)</f>
        <v>Österreich</v>
      </c>
      <c r="BC70" s="70"/>
      <c r="BD70" s="71">
        <f>VLOOKUP(4,AS67:AW70,3,FALSE)</f>
        <v>0</v>
      </c>
      <c r="BE70" s="71">
        <f>VLOOKUP(4,AS67:AW70,4,FALSE)</f>
        <v>2</v>
      </c>
      <c r="BF70" s="199" t="s">
        <v>12</v>
      </c>
      <c r="BG70" s="71">
        <f>VLOOKUP(4,AS67:AW70,5,FALSE)</f>
        <v>8</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1</v>
      </c>
      <c r="F71" s="411" t="s">
        <v>12</v>
      </c>
      <c r="G71" s="408">
        <v>2</v>
      </c>
      <c r="H71" s="117" t="str">
        <f>H68</f>
        <v>Island</v>
      </c>
      <c r="I71" s="118"/>
      <c r="J71" s="182"/>
      <c r="K71" s="182" t="s">
        <v>86</v>
      </c>
      <c r="L71" s="182">
        <f t="shared" si="20"/>
        <v>-1</v>
      </c>
      <c r="M71" s="182">
        <f>IF($E71="",0,IF($E71&gt;$G71,3,IF($E71=G71,1,0)))</f>
        <v>0</v>
      </c>
      <c r="N71" s="182"/>
      <c r="O71" s="182"/>
      <c r="P71" s="182">
        <f>IF($G71="",0,IF($E71&gt;$G71,0,IF($E71=$G71,1,3)))</f>
        <v>3</v>
      </c>
      <c r="Q71" s="182">
        <f>E71</f>
        <v>1</v>
      </c>
      <c r="R71" s="182"/>
      <c r="S71" s="182"/>
      <c r="T71" s="182">
        <f>G71</f>
        <v>2</v>
      </c>
      <c r="U71" s="182">
        <f>G71</f>
        <v>2</v>
      </c>
      <c r="V71" s="182"/>
      <c r="W71" s="182"/>
      <c r="X71" s="182">
        <f>E71</f>
        <v>1</v>
      </c>
      <c r="Y71" s="182"/>
      <c r="Z71" s="182"/>
      <c r="AA71" s="182"/>
      <c r="AB71" s="182"/>
      <c r="AC71" s="182"/>
      <c r="AD71" s="182"/>
      <c r="AE71" s="182"/>
      <c r="AF71" s="182"/>
      <c r="AG71" s="281"/>
      <c r="AH71" s="281"/>
      <c r="AI71" s="281"/>
      <c r="AJ71" s="281"/>
      <c r="AK71" s="281"/>
      <c r="AL71" s="281"/>
      <c r="AM71" s="281"/>
      <c r="AN71" s="334">
        <f>SUM(AN67:AN70)</f>
        <v>30174</v>
      </c>
      <c r="AO71" s="335">
        <f>SUM(AO67:AO70)</f>
        <v>17961</v>
      </c>
      <c r="AP71" s="335">
        <f>SUM(AP67:AP70)</f>
        <v>2799</v>
      </c>
      <c r="AQ71" s="335">
        <f>SUM(AQ67:AQ70)</f>
        <v>18024</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10</v>
      </c>
      <c r="BM71" s="61">
        <f>IF(E71=Spielplan!E71,IF(G71=Spielplan!G71,Punktemodus!$B$5,0),0)</f>
        <v>3</v>
      </c>
      <c r="BN71" s="61">
        <f>IF(E71=Spielplan!E71,Punktemodus!$B$7,0)</f>
        <v>1</v>
      </c>
      <c r="BO71" s="61">
        <f>IF(G71=Spielplan!G71,Punktemodus!$B$7,0)</f>
        <v>1</v>
      </c>
      <c r="BP71" s="81">
        <f>IF(Spielplan!E71="",0,SUM(BJ71:BO71))</f>
        <v>15</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0</v>
      </c>
      <c r="F72" s="411" t="s">
        <v>12</v>
      </c>
      <c r="G72" s="40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4</v>
      </c>
      <c r="O73" s="182">
        <f t="shared" si="23"/>
        <v>9</v>
      </c>
      <c r="P73" s="182">
        <f t="shared" si="23"/>
        <v>4</v>
      </c>
      <c r="Q73" s="182">
        <f t="shared" si="23"/>
        <v>2</v>
      </c>
      <c r="R73" s="182">
        <f t="shared" si="23"/>
        <v>3</v>
      </c>
      <c r="S73" s="182">
        <f t="shared" si="23"/>
        <v>7</v>
      </c>
      <c r="T73" s="182">
        <f t="shared" si="23"/>
        <v>2</v>
      </c>
      <c r="U73" s="182">
        <f t="shared" si="23"/>
        <v>8</v>
      </c>
      <c r="V73" s="182">
        <f t="shared" si="23"/>
        <v>2</v>
      </c>
      <c r="W73" s="182">
        <f t="shared" si="23"/>
        <v>1</v>
      </c>
      <c r="X73" s="182">
        <f t="shared" si="23"/>
        <v>3</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36</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5</v>
      </c>
      <c r="O74" s="182">
        <f t="shared" si="23"/>
        <v>18</v>
      </c>
      <c r="P74" s="182">
        <f t="shared" si="23"/>
        <v>8</v>
      </c>
      <c r="Q74" s="182">
        <f t="shared" si="23"/>
        <v>4</v>
      </c>
      <c r="R74" s="182">
        <f t="shared" si="23"/>
        <v>3</v>
      </c>
      <c r="S74" s="182">
        <f t="shared" si="23"/>
        <v>14</v>
      </c>
      <c r="T74" s="182">
        <f t="shared" si="23"/>
        <v>4</v>
      </c>
      <c r="U74" s="182">
        <f t="shared" si="23"/>
        <v>13</v>
      </c>
      <c r="V74" s="182">
        <f t="shared" si="23"/>
        <v>4</v>
      </c>
      <c r="W74" s="182">
        <f t="shared" si="23"/>
        <v>2</v>
      </c>
      <c r="X74" s="182">
        <f t="shared" si="23"/>
        <v>6</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148</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10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3</v>
      </c>
      <c r="E78" s="160">
        <f>BE14</f>
        <v>4</v>
      </c>
      <c r="F78" s="199" t="s">
        <v>12</v>
      </c>
      <c r="G78" s="160">
        <f>BG14</f>
        <v>4</v>
      </c>
      <c r="H78" s="161">
        <f>D78*1000+(E78-G78)*10+E78</f>
        <v>3004</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Slowakei</v>
      </c>
      <c r="BC78" s="201"/>
      <c r="BD78" s="202">
        <f>IF($BA78="","",INDEX(D$78:D$83,MATCH($BA78,$J$78:$J$83,0)))</f>
        <v>4</v>
      </c>
      <c r="BE78" s="150">
        <f>IF($BA78="","",INDEX(E$78:E$83,MATCH($BA78,$J$78:$J$83,0)))</f>
        <v>4</v>
      </c>
      <c r="BF78" s="199" t="s">
        <v>12</v>
      </c>
      <c r="BG78" s="202">
        <f t="shared" ref="BG78:BG83" si="26">IF($BA78="","",INDEX(G$78:G$83,MATCH($BA78,$J$78:$J$83,0)))</f>
        <v>5</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4</v>
      </c>
      <c r="E79" s="160">
        <f>BE25</f>
        <v>4</v>
      </c>
      <c r="F79" s="199" t="s">
        <v>12</v>
      </c>
      <c r="G79" s="160">
        <f>BG25</f>
        <v>5</v>
      </c>
      <c r="H79" s="161">
        <f t="shared" ref="H79:H83" si="27">D79*1000+(E79-G79)*10+E79</f>
        <v>3994</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2.0005999999999999</v>
      </c>
      <c r="BB79" s="159" t="str">
        <f t="shared" ref="BB79:BB83" si="28">IF($BA79="","",INDEX(C$78:C$83,MATCH($BA79,$J$78:$J$83,0)))</f>
        <v>Island</v>
      </c>
      <c r="BC79" s="201"/>
      <c r="BD79" s="202">
        <f t="shared" ref="BD79:BD83" si="29">IF($BA79="","",INDEX(D$78:D$83,MATCH($BA79,$J$78:$J$83,0)))</f>
        <v>4</v>
      </c>
      <c r="BE79" s="150">
        <f>IF($BA79="","",INDEX(E$78:E$83,MATCH($BA79,$J$78:$J$83,0)))</f>
        <v>2</v>
      </c>
      <c r="BF79" s="199" t="s">
        <v>12</v>
      </c>
      <c r="BG79" s="202">
        <f t="shared" si="26"/>
        <v>3</v>
      </c>
      <c r="BH79" s="150" t="str">
        <f t="shared" ref="BH79:BH83" si="30">IF($BA79="","",INDEX(I$78:I$83,MATCH($BA79,$J$78:$J$83,0)))</f>
        <v>F</v>
      </c>
      <c r="BI79" s="231">
        <f t="shared" ref="BI79:BI81" si="31">IF(BH79="A",0,IF(BH79="B",1,IF(BH79="C",2,IF(BH79="D",4,IF(BH79="E",8,IF(BH79="F",16,777777777))))))</f>
        <v>16</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80</v>
      </c>
      <c r="CF79" s="80"/>
      <c r="CG79" s="80"/>
      <c r="CH79" s="80"/>
      <c r="CI79" s="80"/>
      <c r="CJ79" s="361">
        <f>SUM(CJ54:CJ71)</f>
        <v>90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3</v>
      </c>
      <c r="E80" s="160">
        <f>BE36</f>
        <v>3</v>
      </c>
      <c r="F80" s="199" t="s">
        <v>12</v>
      </c>
      <c r="G80" s="160">
        <f>BG36</f>
        <v>3</v>
      </c>
      <c r="H80" s="161">
        <f t="shared" si="27"/>
        <v>3003</v>
      </c>
      <c r="I80" s="250" t="s">
        <v>256</v>
      </c>
      <c r="J80" s="164">
        <f t="shared" si="24"/>
        <v>4.0003000000000002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Rumänien</v>
      </c>
      <c r="BC80" s="201"/>
      <c r="BD80" s="202">
        <f t="shared" si="29"/>
        <v>3</v>
      </c>
      <c r="BE80" s="150">
        <f>IF($BA80="","",INDEX(E$78:E$83,MATCH($BA80,$J$78:$J$83,0)))</f>
        <v>4</v>
      </c>
      <c r="BF80" s="199" t="s">
        <v>12</v>
      </c>
      <c r="BG80" s="202">
        <f t="shared" si="26"/>
        <v>4</v>
      </c>
      <c r="BH80" s="150" t="str">
        <f t="shared" si="30"/>
        <v>A</v>
      </c>
      <c r="BI80" s="231">
        <f t="shared" si="31"/>
        <v>0</v>
      </c>
      <c r="BJ80" s="61">
        <f>IF(E80&gt;G80,IF(Spielplan!E80&gt;Spielplan!G80,Punktemodus!$B$3,0),0)</f>
        <v>0</v>
      </c>
      <c r="BK80" s="61">
        <f>IF(E80=G80,IF(Spielplan!E80=Spielplan!G80,Punktemodus!$B$3,0),0)</f>
        <v>10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3</v>
      </c>
      <c r="E81" s="160">
        <f>BE47</f>
        <v>3</v>
      </c>
      <c r="F81" s="199" t="s">
        <v>12</v>
      </c>
      <c r="G81" s="160">
        <f>BG47</f>
        <v>7</v>
      </c>
      <c r="H81" s="161">
        <f t="shared" si="27"/>
        <v>2963</v>
      </c>
      <c r="I81" s="250" t="s">
        <v>257</v>
      </c>
      <c r="J81" s="164">
        <f t="shared" si="24"/>
        <v>5.0004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4.0003000000000002</v>
      </c>
      <c r="BB81" s="159" t="str">
        <f t="shared" si="28"/>
        <v>Ukraine</v>
      </c>
      <c r="BC81" s="201"/>
      <c r="BD81" s="202">
        <f t="shared" si="29"/>
        <v>3</v>
      </c>
      <c r="BE81" s="150">
        <f>IF($BA81="","",INDEX(E$78:E$83,MATCH($BA81,$J$78:$J$83,0)))</f>
        <v>3</v>
      </c>
      <c r="BF81" s="199" t="s">
        <v>12</v>
      </c>
      <c r="BG81" s="202">
        <f t="shared" si="26"/>
        <v>3</v>
      </c>
      <c r="BH81" s="150" t="str">
        <f t="shared" si="30"/>
        <v>C</v>
      </c>
      <c r="BI81" s="231">
        <f t="shared" si="31"/>
        <v>2</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2</v>
      </c>
      <c r="E82" s="160">
        <f>BE58</f>
        <v>2</v>
      </c>
      <c r="F82" s="199" t="s">
        <v>12</v>
      </c>
      <c r="G82" s="160">
        <f>BG58</f>
        <v>4</v>
      </c>
      <c r="H82" s="161">
        <f t="shared" si="27"/>
        <v>1982</v>
      </c>
      <c r="I82" s="250" t="s">
        <v>258</v>
      </c>
      <c r="J82" s="164">
        <f t="shared" si="24"/>
        <v>6.0004999999999997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5.0004</v>
      </c>
      <c r="BB82" s="175" t="str">
        <f t="shared" si="28"/>
        <v>Kroatien</v>
      </c>
      <c r="BC82" s="163"/>
      <c r="BD82" s="145">
        <f t="shared" si="29"/>
        <v>3</v>
      </c>
      <c r="BE82" s="145">
        <f>IF($BA82="","",INDEX(E$78:E$83,MATCH($BA82,$J$78:$J$83,0)))</f>
        <v>3</v>
      </c>
      <c r="BF82" s="199" t="s">
        <v>12</v>
      </c>
      <c r="BG82" s="145">
        <f t="shared" si="26"/>
        <v>7</v>
      </c>
      <c r="BH82" s="145" t="str">
        <f t="shared" si="30"/>
        <v>D</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3</v>
      </c>
      <c r="BN82" s="61">
        <f>IF(E82=Spielplan!E82,Punktemodus!$B$7,0)</f>
        <v>1</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4</v>
      </c>
      <c r="E83" s="160">
        <f>BE69</f>
        <v>2</v>
      </c>
      <c r="F83" s="199" t="s">
        <v>12</v>
      </c>
      <c r="G83" s="160">
        <f>BG69</f>
        <v>3</v>
      </c>
      <c r="H83" s="161">
        <f t="shared" si="27"/>
        <v>3992</v>
      </c>
      <c r="I83" s="181" t="s">
        <v>259</v>
      </c>
      <c r="J83" s="164">
        <f t="shared" si="24"/>
        <v>2.0005999999999999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6.0004999999999997</v>
      </c>
      <c r="BB83" s="175" t="str">
        <f t="shared" si="28"/>
        <v>Irland</v>
      </c>
      <c r="BC83" s="163"/>
      <c r="BD83" s="145">
        <f t="shared" si="29"/>
        <v>2</v>
      </c>
      <c r="BE83" s="145">
        <f>IF($BA83="","",INDEX(E$78:E$83,MATCH($BA83,$J$78:$J$83,0)))</f>
        <v>2</v>
      </c>
      <c r="BF83" s="199" t="s">
        <v>12</v>
      </c>
      <c r="BG83" s="145">
        <f t="shared" si="26"/>
        <v>4</v>
      </c>
      <c r="BH83" s="145" t="str">
        <f t="shared" si="30"/>
        <v>E</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19</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Kroatien</v>
      </c>
      <c r="E86" s="459"/>
      <c r="F86" s="479" t="str">
        <f>$C$78</f>
        <v>Rumänien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148</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Slowakei</v>
      </c>
      <c r="G87" s="461"/>
      <c r="H87" s="246" t="str">
        <f>$C$82</f>
        <v>Irland</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Slowakei</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Rumänien</v>
      </c>
      <c r="E89" s="461"/>
      <c r="F89" s="470" t="str">
        <f>$C$79</f>
        <v>Slowakei</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Rumänien</v>
      </c>
      <c r="E90" s="461"/>
      <c r="F90" s="470" t="str">
        <f>$C$79</f>
        <v>Slowakei</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Island</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Rumänien</v>
      </c>
      <c r="E91" s="461"/>
      <c r="F91" s="470" t="str">
        <f>$C$79</f>
        <v>Slowakei</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Kroatien</v>
      </c>
      <c r="E92" s="459"/>
      <c r="F92" s="471" t="str">
        <f>$C$78</f>
        <v>Rumänien</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438</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Kroatien</v>
      </c>
      <c r="E93" s="459"/>
      <c r="F93" s="471" t="str">
        <f>$C$78</f>
        <v>Rumänien</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Island</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Rumänien</v>
      </c>
      <c r="E95" s="461"/>
      <c r="F95" s="460" t="str">
        <f>$C$83</f>
        <v>Island</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Kroatien</v>
      </c>
      <c r="E96" s="459"/>
      <c r="F96" s="470" t="str">
        <f>$C$79</f>
        <v>Slowakei</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Kroatien</v>
      </c>
      <c r="E97" s="459"/>
      <c r="F97" s="470" t="str">
        <f>$C$79</f>
        <v>Slowakei</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Ukraine</v>
      </c>
      <c r="E98" s="461"/>
      <c r="F98" s="470" t="str">
        <f>$C$79</f>
        <v>Slowakei</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Kroatien</v>
      </c>
      <c r="E99" s="459"/>
      <c r="F99" s="470" t="str">
        <f>$C$79</f>
        <v>Slowakei</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Kroatien</v>
      </c>
      <c r="E100" s="459"/>
      <c r="F100" s="460" t="str">
        <f>$C$83</f>
        <v>Island</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366</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547</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1</v>
      </c>
      <c r="S12" s="182"/>
      <c r="T12" s="182"/>
      <c r="U12" s="182">
        <f>G12</f>
        <v>1</v>
      </c>
      <c r="V12" s="182">
        <f>E12</f>
        <v>2</v>
      </c>
      <c r="W12" s="182"/>
      <c r="X12" s="182"/>
      <c r="Y12" s="182"/>
      <c r="Z12" s="182">
        <f>M18</f>
        <v>9</v>
      </c>
      <c r="AA12" s="182">
        <f>Q18</f>
        <v>7</v>
      </c>
      <c r="AB12" s="182">
        <f>U18</f>
        <v>3</v>
      </c>
      <c r="AC12" s="182">
        <f>AA12-AB12</f>
        <v>4</v>
      </c>
      <c r="AD12" s="182">
        <f>IF(Z12&gt;Z13,-1,0)</f>
        <v>-1</v>
      </c>
      <c r="AE12" s="182">
        <f>IF(Z12&gt;Z14,-1,0)</f>
        <v>-1</v>
      </c>
      <c r="AF12" s="182">
        <f>IF(Z12&gt;Z15,-1,0)</f>
        <v>-1</v>
      </c>
      <c r="AG12" s="329">
        <f>10000-(AJ12*1000+AM12*10+AK12)</f>
        <v>953</v>
      </c>
      <c r="AH12" s="330">
        <f>RANK(AG12,AG12:AG15,1)</f>
        <v>1</v>
      </c>
      <c r="AI12" s="281" t="str">
        <f>C12</f>
        <v>Frankreich</v>
      </c>
      <c r="AJ12" s="281">
        <f t="shared" ref="AJ12:AL15" si="1">Z12</f>
        <v>9</v>
      </c>
      <c r="AK12" s="281">
        <f t="shared" si="1"/>
        <v>7</v>
      </c>
      <c r="AL12" s="281">
        <f t="shared" si="1"/>
        <v>3</v>
      </c>
      <c r="AM12" s="281">
        <f>AK12-AL12</f>
        <v>4</v>
      </c>
      <c r="AN12" s="337"/>
      <c r="AO12" s="329">
        <f>IF(Z13&lt;&gt;Z12,AG13,IF(G12&gt;E12,AG13-2000,AG13))</f>
        <v>5997</v>
      </c>
      <c r="AP12" s="329">
        <f>IF(Z14&lt;&gt;Z12,AG14,IF(G14&gt;E14,AG14-2000,AG14))</f>
        <v>10038</v>
      </c>
      <c r="AQ12" s="329">
        <f>IF(Z15&lt;&gt;Z12,AG15,IF(G16&gt;E16,AG15-2000,AG15))</f>
        <v>5996</v>
      </c>
      <c r="AR12" s="332">
        <f>AN16</f>
        <v>2859</v>
      </c>
      <c r="AS12" s="330">
        <f>RANK(AR12,AR12:AR15,1)</f>
        <v>1</v>
      </c>
      <c r="AT12" s="281" t="str">
        <f t="shared" ref="AT12:AW15" si="2">AI12</f>
        <v>Frankreich</v>
      </c>
      <c r="AU12" s="281">
        <f t="shared" si="2"/>
        <v>9</v>
      </c>
      <c r="AV12" s="281">
        <f t="shared" si="2"/>
        <v>7</v>
      </c>
      <c r="AW12" s="281">
        <f t="shared" si="2"/>
        <v>3</v>
      </c>
      <c r="AX12" s="182"/>
      <c r="AY12" s="182"/>
      <c r="AZ12" s="182"/>
      <c r="BA12" s="3">
        <v>1</v>
      </c>
      <c r="BB12" s="6" t="str">
        <f>VLOOKUP(1,AS12:AT15,2,FALSE)</f>
        <v>Frankreich</v>
      </c>
      <c r="BC12" s="2"/>
      <c r="BD12" s="5">
        <f>VLOOKUP(1,AS12:AW15,3,FALSE)</f>
        <v>9</v>
      </c>
      <c r="BE12" s="4">
        <f>VLOOKUP(1,AS12:AW15,4,FALSE)</f>
        <v>7</v>
      </c>
      <c r="BF12" s="199" t="s">
        <v>12</v>
      </c>
      <c r="BG12" s="4">
        <f>VLOOKUP(1,AS12:AW15,5,FALSE)</f>
        <v>3</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3</v>
      </c>
      <c r="BN12" s="61">
        <f>IF(E12=Spielplan!E12,Punktemodus!$B$7,0)</f>
        <v>1</v>
      </c>
      <c r="BO12" s="61">
        <f>IF(G12=Spielplan!G12,Punktemodus!$B$7,0)</f>
        <v>1</v>
      </c>
      <c r="BP12" s="81">
        <f>IF(Spielplan!E12="",0,SUM(BJ12:BO12))</f>
        <v>15</v>
      </c>
      <c r="BQ12" s="182"/>
      <c r="BR12" s="213"/>
      <c r="BS12" s="146" t="s">
        <v>90</v>
      </c>
      <c r="BT12" s="158" t="str">
        <f>BB13</f>
        <v>Schweiz</v>
      </c>
      <c r="BU12" s="163"/>
      <c r="BV12" s="40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2</v>
      </c>
      <c r="U13" s="182"/>
      <c r="V13" s="182"/>
      <c r="W13" s="182">
        <f>G13</f>
        <v>2</v>
      </c>
      <c r="X13" s="182">
        <f>E13</f>
        <v>1</v>
      </c>
      <c r="Y13" s="182"/>
      <c r="Z13" s="182">
        <f>N18</f>
        <v>4</v>
      </c>
      <c r="AA13" s="182">
        <f>R18</f>
        <v>3</v>
      </c>
      <c r="AB13" s="182">
        <f>V18</f>
        <v>3</v>
      </c>
      <c r="AC13" s="182">
        <f>AA13-AB13</f>
        <v>0</v>
      </c>
      <c r="AD13" s="182">
        <f>IF(Z13&gt;Z12,-1,0)</f>
        <v>0</v>
      </c>
      <c r="AE13" s="182">
        <f>IF(Z13&gt;Z14,-1,0)</f>
        <v>-1</v>
      </c>
      <c r="AF13" s="182">
        <f>IF(Z13&gt;Z15,-1,0)</f>
        <v>0</v>
      </c>
      <c r="AG13" s="329">
        <f>10000-(AJ13*1000+AM13*10+AK13)</f>
        <v>5997</v>
      </c>
      <c r="AH13" s="330">
        <f>RANK(AG13,AG12:AG15,1)</f>
        <v>3</v>
      </c>
      <c r="AI13" s="281" t="str">
        <f>H12</f>
        <v>Rumänien</v>
      </c>
      <c r="AJ13" s="281">
        <f t="shared" si="1"/>
        <v>4</v>
      </c>
      <c r="AK13" s="281">
        <f t="shared" si="1"/>
        <v>3</v>
      </c>
      <c r="AL13" s="281">
        <f t="shared" si="1"/>
        <v>3</v>
      </c>
      <c r="AM13" s="281">
        <f>AK13-AL13</f>
        <v>0</v>
      </c>
      <c r="AN13" s="329">
        <f>IF(Z12&lt;&gt;Z13,AG12,IF(E12&gt;G12,AG12-2000,AG12))</f>
        <v>953</v>
      </c>
      <c r="AO13" s="337"/>
      <c r="AP13" s="329">
        <f>IF(Z13&lt;&gt;Z14,AG14,IF(G17&gt;E17,AG14-2000,AG14))</f>
        <v>10038</v>
      </c>
      <c r="AQ13" s="329">
        <f>IF(Z15&lt;&gt;Z13,AG15,IF(G15&gt;E15,AG15-2000,AG15))</f>
        <v>5996</v>
      </c>
      <c r="AR13" s="333">
        <f>AO16</f>
        <v>17991</v>
      </c>
      <c r="AS13" s="330">
        <f>RANK(AR13,AR12:AR15,1)</f>
        <v>3</v>
      </c>
      <c r="AT13" s="281" t="str">
        <f t="shared" si="2"/>
        <v>Rumänien</v>
      </c>
      <c r="AU13" s="281">
        <f t="shared" si="2"/>
        <v>4</v>
      </c>
      <c r="AV13" s="281">
        <f t="shared" si="2"/>
        <v>3</v>
      </c>
      <c r="AW13" s="281">
        <f t="shared" si="2"/>
        <v>3</v>
      </c>
      <c r="AX13" s="182"/>
      <c r="AY13" s="182"/>
      <c r="AZ13" s="182"/>
      <c r="BA13" s="3">
        <v>2</v>
      </c>
      <c r="BB13" s="6" t="str">
        <f>VLOOKUP(2,AS12:AT15,2,FALSE)</f>
        <v>Schweiz</v>
      </c>
      <c r="BC13" s="2"/>
      <c r="BD13" s="5">
        <f>VLOOKUP(2,AS12:AW15,3,FALSE)</f>
        <v>4</v>
      </c>
      <c r="BE13" s="4">
        <f>VLOOKUP(2,AS12:AW15,4,FALSE)</f>
        <v>4</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408">
        <v>2</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3</v>
      </c>
      <c r="F14" s="411" t="s">
        <v>12</v>
      </c>
      <c r="G14" s="408">
        <v>1</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1</v>
      </c>
      <c r="T14" s="182"/>
      <c r="U14" s="182">
        <f>G14</f>
        <v>1</v>
      </c>
      <c r="V14" s="182"/>
      <c r="W14" s="182">
        <f>E14</f>
        <v>3</v>
      </c>
      <c r="X14" s="182"/>
      <c r="Y14" s="182"/>
      <c r="Z14" s="182">
        <f>O18</f>
        <v>0</v>
      </c>
      <c r="AA14" s="182">
        <f>S18</f>
        <v>2</v>
      </c>
      <c r="AB14" s="182">
        <f>W18</f>
        <v>6</v>
      </c>
      <c r="AC14" s="182">
        <f>AA14-AB14</f>
        <v>-4</v>
      </c>
      <c r="AD14" s="182">
        <f>IF(Z14&gt;Z12,-1,0)</f>
        <v>0</v>
      </c>
      <c r="AE14" s="182">
        <f>IF(Z14&gt;Z13,-1,0)</f>
        <v>0</v>
      </c>
      <c r="AF14" s="182">
        <f>IF(Z14&gt;Z15,-1,0)</f>
        <v>0</v>
      </c>
      <c r="AG14" s="329">
        <f>10000-(AJ14*1000+AM14*10+AK14)</f>
        <v>10038</v>
      </c>
      <c r="AH14" s="330">
        <f>RANK(AG14,AG12:AG15,1)</f>
        <v>4</v>
      </c>
      <c r="AI14" s="281" t="str">
        <f>C13</f>
        <v>Albanien</v>
      </c>
      <c r="AJ14" s="281">
        <f t="shared" si="1"/>
        <v>0</v>
      </c>
      <c r="AK14" s="281">
        <f t="shared" si="1"/>
        <v>2</v>
      </c>
      <c r="AL14" s="281">
        <f t="shared" si="1"/>
        <v>6</v>
      </c>
      <c r="AM14" s="281">
        <f>AK14-AL14</f>
        <v>-4</v>
      </c>
      <c r="AN14" s="329">
        <f>IF(Z12&lt;&gt;Z14,AG12,IF(E14&gt;G14,AG12-2000,AG12))</f>
        <v>953</v>
      </c>
      <c r="AO14" s="329">
        <f>IF(Z13&lt;&gt;Z14,AG13,IF(E17&gt;G17,AG13-2000,AG13))</f>
        <v>5997</v>
      </c>
      <c r="AP14" s="337"/>
      <c r="AQ14" s="329">
        <f>IF(Z15&lt;&gt;Z14,AG15,IF(G13&gt;E13,AG15-2000,AG15))</f>
        <v>5996</v>
      </c>
      <c r="AR14" s="333">
        <f>AP16</f>
        <v>30114</v>
      </c>
      <c r="AS14" s="330">
        <f>RANK(AR14,AR12:AR15,1)</f>
        <v>4</v>
      </c>
      <c r="AT14" s="281" t="str">
        <f t="shared" si="2"/>
        <v>Albanien</v>
      </c>
      <c r="AU14" s="281">
        <f t="shared" si="2"/>
        <v>0</v>
      </c>
      <c r="AV14" s="281">
        <f t="shared" si="2"/>
        <v>2</v>
      </c>
      <c r="AW14" s="281">
        <f t="shared" si="2"/>
        <v>6</v>
      </c>
      <c r="AX14" s="182"/>
      <c r="AY14" s="182"/>
      <c r="AZ14" s="182"/>
      <c r="BA14" s="162">
        <v>3</v>
      </c>
      <c r="BB14" s="175" t="str">
        <f>VLOOKUP(3,AS12:AT15,2,FALSE)</f>
        <v>Rumänien</v>
      </c>
      <c r="BC14" s="163"/>
      <c r="BD14" s="145">
        <f>VLOOKUP(3,AS12:AW15,3,FALSE)</f>
        <v>4</v>
      </c>
      <c r="BE14" s="145">
        <f>VLOOKUP(3,AS12:AW15,4,FALSE)</f>
        <v>3</v>
      </c>
      <c r="BF14" s="199" t="s">
        <v>12</v>
      </c>
      <c r="BG14" s="145">
        <f>VLOOKUP(3,AS12:AW15,5,FALSE)</f>
        <v>3</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10</v>
      </c>
      <c r="BQ14" s="182"/>
      <c r="BR14" s="213"/>
      <c r="BS14" s="182"/>
      <c r="BT14" s="182"/>
      <c r="BU14" s="182"/>
      <c r="BV14" s="409"/>
      <c r="BW14" s="182"/>
      <c r="BX14" s="182"/>
      <c r="BY14" s="182"/>
      <c r="BZ14" s="144">
        <v>49</v>
      </c>
      <c r="CA14" s="158" t="str">
        <f>IF(BX12="",IF(BV12&gt;BV13,BT12,BT13),IF(BX12&gt;BX13,BT12,BT13))</f>
        <v>Polen</v>
      </c>
      <c r="CB14" s="163"/>
      <c r="CC14" s="40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4</v>
      </c>
      <c r="AB15" s="182">
        <f>X18</f>
        <v>4</v>
      </c>
      <c r="AC15" s="182">
        <f>AA15-AB15</f>
        <v>0</v>
      </c>
      <c r="AD15" s="182">
        <f>IF(Z15&gt;Z12,-1,0)</f>
        <v>0</v>
      </c>
      <c r="AE15" s="182">
        <f>IF(Z15&gt;Z13,-1,0)</f>
        <v>0</v>
      </c>
      <c r="AF15" s="182">
        <f>IF(Z15&gt;Z14,-1,0)</f>
        <v>-1</v>
      </c>
      <c r="AG15" s="329">
        <f>10000-(AJ15*1000+AM15*10+AK15)</f>
        <v>5996</v>
      </c>
      <c r="AH15" s="330">
        <f>RANK(AG15,AG12:AG15,1)</f>
        <v>2</v>
      </c>
      <c r="AI15" s="281" t="str">
        <f>H13</f>
        <v>Schweiz</v>
      </c>
      <c r="AJ15" s="281">
        <f t="shared" si="1"/>
        <v>4</v>
      </c>
      <c r="AK15" s="281">
        <f t="shared" si="1"/>
        <v>4</v>
      </c>
      <c r="AL15" s="281">
        <f t="shared" si="1"/>
        <v>4</v>
      </c>
      <c r="AM15" s="281">
        <f>AK15-AL15</f>
        <v>0</v>
      </c>
      <c r="AN15" s="329">
        <f>IF(Z12&lt;&gt;Z15,AG12,IF(E16&gt;G16,AG12-2000,AG12))</f>
        <v>953</v>
      </c>
      <c r="AO15" s="329">
        <f>IF(Z13&lt;&gt;Z15,AG13,IF(E15&gt;G15,AG13-2000,AG13))</f>
        <v>5997</v>
      </c>
      <c r="AP15" s="329">
        <f>IF(Z14&lt;&gt;Z15,AG14,IF(E13&gt;G13,AG14-2000,AG14))</f>
        <v>10038</v>
      </c>
      <c r="AQ15" s="337"/>
      <c r="AR15" s="333">
        <f>AQ16</f>
        <v>17988</v>
      </c>
      <c r="AS15" s="330">
        <f>RANK(AR15,AR12:AR15,1)</f>
        <v>2</v>
      </c>
      <c r="AT15" s="281" t="str">
        <f t="shared" si="2"/>
        <v>Schweiz</v>
      </c>
      <c r="AU15" s="281">
        <f t="shared" si="2"/>
        <v>4</v>
      </c>
      <c r="AV15" s="281">
        <f t="shared" si="2"/>
        <v>4</v>
      </c>
      <c r="AW15" s="281">
        <f t="shared" si="2"/>
        <v>4</v>
      </c>
      <c r="AX15" s="182"/>
      <c r="AY15" s="182"/>
      <c r="AZ15" s="182"/>
      <c r="BA15" s="68">
        <v>4</v>
      </c>
      <c r="BB15" s="69" t="str">
        <f>VLOOKUP(4,AS12:AT15,2,FALSE)</f>
        <v>Albanien</v>
      </c>
      <c r="BC15" s="70"/>
      <c r="BD15" s="71">
        <f>VLOOKUP(4,AS12:AW15,3,FALSE)</f>
        <v>0</v>
      </c>
      <c r="BE15" s="71">
        <f>VLOOKUP(4,AS12:AW15,4,FALSE)</f>
        <v>2</v>
      </c>
      <c r="BF15" s="199" t="s">
        <v>12</v>
      </c>
      <c r="BG15" s="71">
        <f>VLOOKUP(4,AS12:AW15,5,FALSE)</f>
        <v>6</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409"/>
      <c r="BW15" s="182"/>
      <c r="BX15" s="182"/>
      <c r="BY15" s="182"/>
      <c r="BZ15" s="144">
        <v>50</v>
      </c>
      <c r="CA15" s="158" t="str">
        <f>IF(BX16="",IF(BV16&gt;BV17,BT16,BT17),IF(BX16&gt;BX17,BT16,BT17))</f>
        <v>Spanien</v>
      </c>
      <c r="CB15" s="163"/>
      <c r="CC15" s="40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2</v>
      </c>
      <c r="F16" s="411" t="s">
        <v>12</v>
      </c>
      <c r="G16" s="408">
        <v>1</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1</v>
      </c>
      <c r="U16" s="182">
        <f>G16</f>
        <v>1</v>
      </c>
      <c r="V16" s="182"/>
      <c r="W16" s="182"/>
      <c r="X16" s="182">
        <f>E16</f>
        <v>2</v>
      </c>
      <c r="Y16" s="182"/>
      <c r="Z16" s="182"/>
      <c r="AA16" s="182"/>
      <c r="AB16" s="182"/>
      <c r="AC16" s="182"/>
      <c r="AD16" s="182"/>
      <c r="AE16" s="182"/>
      <c r="AF16" s="182"/>
      <c r="AG16" s="281"/>
      <c r="AH16" s="281"/>
      <c r="AI16" s="281"/>
      <c r="AJ16" s="281"/>
      <c r="AK16" s="281"/>
      <c r="AL16" s="281"/>
      <c r="AM16" s="281"/>
      <c r="AN16" s="334">
        <f>SUM(AN12:AN15)</f>
        <v>2859</v>
      </c>
      <c r="AO16" s="335">
        <f>SUM(AO12:AO15)</f>
        <v>17991</v>
      </c>
      <c r="AP16" s="335">
        <f>SUM(AP12:AP15)</f>
        <v>30114</v>
      </c>
      <c r="AQ16" s="335">
        <f>SUM(AQ12:AQ15)</f>
        <v>17988</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408">
        <v>2</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1</v>
      </c>
      <c r="F17" s="411" t="s">
        <v>12</v>
      </c>
      <c r="G17" s="408">
        <v>0</v>
      </c>
      <c r="H17" s="38" t="str">
        <f>C13</f>
        <v>Albanien</v>
      </c>
      <c r="I17" s="39"/>
      <c r="J17" s="182"/>
      <c r="K17" s="182" t="s">
        <v>54</v>
      </c>
      <c r="L17" s="182">
        <f t="shared" si="0"/>
        <v>1</v>
      </c>
      <c r="M17" s="182"/>
      <c r="N17" s="182">
        <f>IF($E17="",0,IF($E17&gt;$G17,3,IF($E17=$G17,1,0)))</f>
        <v>3</v>
      </c>
      <c r="O17" s="182">
        <f>IF($G17="",0,IF($E17&gt;$G17,0,IF($E17=$G17,1,3)))</f>
        <v>0</v>
      </c>
      <c r="P17" s="182"/>
      <c r="Q17" s="182"/>
      <c r="R17" s="182">
        <f>E17</f>
        <v>1</v>
      </c>
      <c r="S17" s="182">
        <f>G17</f>
        <v>0</v>
      </c>
      <c r="T17" s="182"/>
      <c r="U17" s="182"/>
      <c r="V17" s="182">
        <f>G17</f>
        <v>0</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0</v>
      </c>
      <c r="BP17" s="81">
        <f>IF(Spielplan!E17="",0,SUM(BJ17:BO17))</f>
        <v>0</v>
      </c>
      <c r="BQ17" s="182"/>
      <c r="BR17" s="213"/>
      <c r="BS17" s="150" t="str">
        <f>"3"&amp;BD90</f>
        <v>3F</v>
      </c>
      <c r="BT17" s="158" t="str">
        <f>BB90</f>
        <v>Ungarn</v>
      </c>
      <c r="BU17" s="163"/>
      <c r="BV17" s="408">
        <v>0</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9</v>
      </c>
      <c r="N18" s="182">
        <f t="shared" si="3"/>
        <v>4</v>
      </c>
      <c r="O18" s="182">
        <f t="shared" si="3"/>
        <v>0</v>
      </c>
      <c r="P18" s="182">
        <f t="shared" si="3"/>
        <v>4</v>
      </c>
      <c r="Q18" s="182">
        <f t="shared" si="3"/>
        <v>7</v>
      </c>
      <c r="R18" s="182">
        <f t="shared" si="3"/>
        <v>3</v>
      </c>
      <c r="S18" s="182">
        <f t="shared" si="3"/>
        <v>2</v>
      </c>
      <c r="T18" s="182">
        <f t="shared" si="3"/>
        <v>4</v>
      </c>
      <c r="U18" s="182">
        <f t="shared" si="3"/>
        <v>3</v>
      </c>
      <c r="V18" s="182">
        <f t="shared" si="3"/>
        <v>3</v>
      </c>
      <c r="W18" s="182">
        <f t="shared" si="3"/>
        <v>6</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50</v>
      </c>
      <c r="BQ18" s="182"/>
      <c r="BR18" s="213"/>
      <c r="BS18" s="182"/>
      <c r="BT18" s="182"/>
      <c r="BU18" s="182"/>
      <c r="BV18" s="409"/>
      <c r="BW18" s="182"/>
      <c r="BX18" s="182"/>
      <c r="BY18" s="182"/>
      <c r="BZ18" s="182"/>
      <c r="CA18" s="182"/>
      <c r="CB18" s="182"/>
      <c r="CC18" s="409"/>
      <c r="CD18" s="182"/>
      <c r="CE18" s="144">
        <v>58</v>
      </c>
      <c r="CF18" s="158" t="str">
        <f>IF(CE14="",IF(CC14&gt;CC15,CA14,CA15),IF(CE14&gt;CE15,CA14,CA15))</f>
        <v>Spanien</v>
      </c>
      <c r="CG18" s="163"/>
      <c r="CH18" s="408">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Portugal</v>
      </c>
      <c r="CG19" s="163"/>
      <c r="CH19" s="40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Russland</v>
      </c>
      <c r="BU20" s="163"/>
      <c r="BV20" s="408">
        <v>1</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408">
        <v>0</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Russland</v>
      </c>
      <c r="CB22" s="163"/>
      <c r="CC22" s="408">
        <v>1</v>
      </c>
      <c r="CD22" s="182"/>
      <c r="CE22" s="63"/>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1</v>
      </c>
      <c r="F23" s="411" t="s">
        <v>12</v>
      </c>
      <c r="G23" s="408">
        <v>2</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1</v>
      </c>
      <c r="R23" s="182">
        <f>G23</f>
        <v>2</v>
      </c>
      <c r="S23" s="182"/>
      <c r="T23" s="182"/>
      <c r="U23" s="182">
        <f>G23</f>
        <v>2</v>
      </c>
      <c r="V23" s="182">
        <f>E23</f>
        <v>1</v>
      </c>
      <c r="W23" s="182"/>
      <c r="X23" s="182"/>
      <c r="Y23" s="182"/>
      <c r="Z23" s="182">
        <f>M29</f>
        <v>0</v>
      </c>
      <c r="AA23" s="182">
        <f>Q29</f>
        <v>3</v>
      </c>
      <c r="AB23" s="182">
        <f>U29</f>
        <v>6</v>
      </c>
      <c r="AC23" s="182">
        <f>AA23-AB23</f>
        <v>-3</v>
      </c>
      <c r="AD23" s="182">
        <f>IF(Z23&gt;Z24,-1,0)</f>
        <v>0</v>
      </c>
      <c r="AE23" s="182">
        <f>IF(Z23&gt;Z25,-1,0)</f>
        <v>0</v>
      </c>
      <c r="AF23" s="182">
        <f>IF(Z23&gt;Z26,-1,0)</f>
        <v>0</v>
      </c>
      <c r="AG23" s="329">
        <f>10000-(AJ23*1000+AM23*10+AK23)</f>
        <v>10027</v>
      </c>
      <c r="AH23" s="330">
        <f>RANK(AG23,AG23:AG26,1)</f>
        <v>4</v>
      </c>
      <c r="AI23" s="281" t="str">
        <f>C23</f>
        <v>Wales</v>
      </c>
      <c r="AJ23" s="281">
        <f t="shared" ref="AJ23:AL26" si="5">Z23</f>
        <v>0</v>
      </c>
      <c r="AK23" s="281">
        <f t="shared" si="5"/>
        <v>3</v>
      </c>
      <c r="AL23" s="281">
        <f t="shared" si="5"/>
        <v>6</v>
      </c>
      <c r="AM23" s="281">
        <f>AK23-AL23</f>
        <v>-3</v>
      </c>
      <c r="AN23" s="337"/>
      <c r="AO23" s="329">
        <f>IF(Z24&lt;&gt;Z23,AG24,IF(G23&gt;E23,AG24-2000,AG24))</f>
        <v>5996</v>
      </c>
      <c r="AP23" s="329">
        <f>IF(Z25&lt;&gt;Z23,AG25,IF(G25&gt;E25,AG25-2000,AG25))</f>
        <v>4986</v>
      </c>
      <c r="AQ23" s="329">
        <f>IF(Z26&lt;&gt;Z23,AG26,IF(G27&gt;E27,AG26-2000,AG26))</f>
        <v>2975</v>
      </c>
      <c r="AR23" s="332">
        <f>AN27</f>
        <v>30081</v>
      </c>
      <c r="AS23" s="330">
        <f>RANK(AR23,AR23:AR26,1)</f>
        <v>4</v>
      </c>
      <c r="AT23" s="281" t="str">
        <f t="shared" ref="AT23:AW26" si="6">AI23</f>
        <v>Wales</v>
      </c>
      <c r="AU23" s="281">
        <f t="shared" si="6"/>
        <v>0</v>
      </c>
      <c r="AV23" s="281">
        <f t="shared" si="6"/>
        <v>3</v>
      </c>
      <c r="AW23" s="281">
        <f t="shared" si="6"/>
        <v>6</v>
      </c>
      <c r="AX23" s="182"/>
      <c r="AY23" s="182"/>
      <c r="AZ23" s="182"/>
      <c r="BA23" s="54">
        <v>1</v>
      </c>
      <c r="BB23" s="52" t="str">
        <f>VLOOKUP(1,AS23:AT26,2,FALSE)</f>
        <v>Russland</v>
      </c>
      <c r="BC23" s="53"/>
      <c r="BD23" s="55">
        <f>VLOOKUP(1,AS23:AW26,3,FALSE)</f>
        <v>7</v>
      </c>
      <c r="BE23" s="56">
        <f>VLOOKUP(1,AS23:AW26,4,FALSE)</f>
        <v>5</v>
      </c>
      <c r="BF23" s="199" t="s">
        <v>12</v>
      </c>
      <c r="BG23" s="56">
        <f>VLOOKUP(1,AS23:AW26,5,FALSE)</f>
        <v>3</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409"/>
      <c r="BW23" s="182"/>
      <c r="BX23" s="182"/>
      <c r="BY23" s="182"/>
      <c r="BZ23" s="144">
        <v>54</v>
      </c>
      <c r="CA23" s="158" t="str">
        <f>IF(BX24="",IF(BV24&gt;BV25,BT24,BT25),IF(BX24&gt;BX25,BT24,BT25))</f>
        <v>Portugal</v>
      </c>
      <c r="CB23" s="163"/>
      <c r="CC23" s="408">
        <v>2</v>
      </c>
      <c r="CD23" s="182"/>
      <c r="CE23" s="63"/>
      <c r="CF23" s="182"/>
      <c r="CG23" s="182"/>
      <c r="CH23" s="409"/>
      <c r="CI23" s="182"/>
      <c r="CJ23" s="144" t="s">
        <v>93</v>
      </c>
      <c r="CK23" s="158" t="str">
        <f>IF(CJ18="",IF(CH18&gt;CH19,CF18,CF19),IF(CJ18&gt;CJ19,CF18,CF19))</f>
        <v>Spanien</v>
      </c>
      <c r="CL23" s="163"/>
      <c r="CM23" s="63">
        <v>2</v>
      </c>
      <c r="CN23" s="182"/>
      <c r="CO23" s="63">
        <v>5</v>
      </c>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408">
        <v>1</v>
      </c>
      <c r="F24" s="411" t="s">
        <v>12</v>
      </c>
      <c r="G24" s="408">
        <v>1</v>
      </c>
      <c r="H24" s="45" t="str">
        <f>Spielplan!$H$24</f>
        <v>Russland</v>
      </c>
      <c r="I24" s="51"/>
      <c r="J24" s="182"/>
      <c r="K24" s="182" t="s">
        <v>58</v>
      </c>
      <c r="L24" s="182">
        <f t="shared" si="4"/>
        <v>0</v>
      </c>
      <c r="M24" s="182"/>
      <c r="N24" s="182"/>
      <c r="O24" s="182">
        <f>IF($E24="",0,IF($E24&gt;$G24,3,IF($E24=$G24,1,0)))</f>
        <v>1</v>
      </c>
      <c r="P24" s="182">
        <f>IF($G24="",0,IF($E24&gt;$G24,0,IF($E24=$G24,1,3)))</f>
        <v>1</v>
      </c>
      <c r="Q24" s="182"/>
      <c r="R24" s="182"/>
      <c r="S24" s="182">
        <f>E24</f>
        <v>1</v>
      </c>
      <c r="T24" s="182">
        <f>G24</f>
        <v>1</v>
      </c>
      <c r="U24" s="182"/>
      <c r="V24" s="182"/>
      <c r="W24" s="182">
        <f>G24</f>
        <v>1</v>
      </c>
      <c r="X24" s="182">
        <f>E24</f>
        <v>1</v>
      </c>
      <c r="Y24" s="182"/>
      <c r="Z24" s="182">
        <f>N29</f>
        <v>4</v>
      </c>
      <c r="AA24" s="182">
        <f>R29</f>
        <v>4</v>
      </c>
      <c r="AB24" s="182">
        <f>V29</f>
        <v>4</v>
      </c>
      <c r="AC24" s="182">
        <f>AA24-AB24</f>
        <v>0</v>
      </c>
      <c r="AD24" s="182">
        <f>IF(Z24&gt;Z23,-1,0)</f>
        <v>-1</v>
      </c>
      <c r="AE24" s="182">
        <f>IF(Z24&gt;Z25,-1,0)</f>
        <v>0</v>
      </c>
      <c r="AF24" s="182">
        <f>IF(Z24&gt;Z26,-1,0)</f>
        <v>0</v>
      </c>
      <c r="AG24" s="329">
        <f>10000-(AJ24*1000+AM24*10+AK24)</f>
        <v>5996</v>
      </c>
      <c r="AH24" s="330">
        <f>RANK(AG24,AG23:AG26,1)</f>
        <v>3</v>
      </c>
      <c r="AI24" s="281" t="str">
        <f>H23</f>
        <v>Slowakei</v>
      </c>
      <c r="AJ24" s="281">
        <f t="shared" si="5"/>
        <v>4</v>
      </c>
      <c r="AK24" s="281">
        <f t="shared" si="5"/>
        <v>4</v>
      </c>
      <c r="AL24" s="281">
        <f t="shared" si="5"/>
        <v>4</v>
      </c>
      <c r="AM24" s="281">
        <f>AK24-AL24</f>
        <v>0</v>
      </c>
      <c r="AN24" s="329">
        <f>IF(Z23&lt;&gt;Z24,AG23,IF(E23&gt;G23,AG23-2000,AG23))</f>
        <v>10027</v>
      </c>
      <c r="AO24" s="337"/>
      <c r="AP24" s="329">
        <f>IF(Z24&lt;&gt;Z25,AG25,IF(G28&gt;E28,AG25-2000,AG25))</f>
        <v>4986</v>
      </c>
      <c r="AQ24" s="329">
        <f>IF(Z26&lt;&gt;Z24,AG26,IF(G26&gt;E26,AG26-2000,AG26))</f>
        <v>2975</v>
      </c>
      <c r="AR24" s="333">
        <f>AO27</f>
        <v>17988</v>
      </c>
      <c r="AS24" s="330">
        <f>RANK(AR24,AR23:AR26,1)</f>
        <v>3</v>
      </c>
      <c r="AT24" s="281" t="str">
        <f t="shared" si="6"/>
        <v>Slowakei</v>
      </c>
      <c r="AU24" s="281">
        <f t="shared" si="6"/>
        <v>4</v>
      </c>
      <c r="AV24" s="281">
        <f t="shared" si="6"/>
        <v>4</v>
      </c>
      <c r="AW24" s="281">
        <f t="shared" si="6"/>
        <v>4</v>
      </c>
      <c r="AX24" s="182"/>
      <c r="AY24" s="182"/>
      <c r="AZ24" s="182"/>
      <c r="BA24" s="54">
        <v>2</v>
      </c>
      <c r="BB24" s="52" t="str">
        <f>VLOOKUP(2,AS23:AT26,2,FALSE)</f>
        <v>England</v>
      </c>
      <c r="BC24" s="53"/>
      <c r="BD24" s="55">
        <f>VLOOKUP(2,AS23:AW26,3,FALSE)</f>
        <v>5</v>
      </c>
      <c r="BE24" s="56">
        <f>VLOOKUP(2,AS23:AW26,4,FALSE)</f>
        <v>4</v>
      </c>
      <c r="BF24" s="199" t="s">
        <v>12</v>
      </c>
      <c r="BG24" s="56">
        <f>VLOOKUP(2,AS23:AW26,5,FALSE)</f>
        <v>3</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3</v>
      </c>
      <c r="BN24" s="61">
        <f>IF(E24=Spielplan!E24,Punktemodus!$B$7,0)</f>
        <v>1</v>
      </c>
      <c r="BO24" s="61">
        <f>IF(G24=Spielplan!G24,Punktemodus!$B$7,0)</f>
        <v>1</v>
      </c>
      <c r="BP24" s="81">
        <f>IF(Spielplan!E24="",0,SUM(BJ24:BO24))</f>
        <v>15</v>
      </c>
      <c r="BQ24" s="182"/>
      <c r="BR24" s="213"/>
      <c r="BS24" s="152" t="s">
        <v>245</v>
      </c>
      <c r="BT24" s="158" t="str">
        <f>BB67</f>
        <v>Portugal</v>
      </c>
      <c r="BU24" s="163"/>
      <c r="BV24" s="408">
        <v>1</v>
      </c>
      <c r="BW24" s="182"/>
      <c r="BX24" s="63"/>
      <c r="BY24" s="182"/>
      <c r="BZ24" s="182"/>
      <c r="CA24" s="182"/>
      <c r="CB24" s="182"/>
      <c r="CC24" s="409"/>
      <c r="CD24" s="182"/>
      <c r="CE24" s="182"/>
      <c r="CF24" s="182"/>
      <c r="CG24" s="182"/>
      <c r="CH24" s="409"/>
      <c r="CI24" s="182"/>
      <c r="CJ24" s="144" t="s">
        <v>94</v>
      </c>
      <c r="CK24" s="158" t="str">
        <f>IF(CJ34="",IF(CH34&gt;CH35,CF34,CF35),IF(CJ34&gt;CJ35,CF34,CF35))</f>
        <v>Frankreich</v>
      </c>
      <c r="CL24" s="163"/>
      <c r="CM24" s="63">
        <v>2</v>
      </c>
      <c r="CN24" s="182"/>
      <c r="CO24" s="63">
        <v>4</v>
      </c>
      <c r="CP24" s="182"/>
      <c r="CQ24" s="514"/>
      <c r="CR24" s="515"/>
      <c r="CS24" s="515"/>
      <c r="CT24" s="515"/>
      <c r="CU24" s="515"/>
      <c r="CV24" s="516"/>
      <c r="CW24" s="182"/>
    </row>
    <row r="25" spans="1:101" ht="18.75" customHeight="1" thickBot="1" x14ac:dyDescent="0.3">
      <c r="A25" s="182"/>
      <c r="B25" s="182"/>
      <c r="C25" s="52" t="str">
        <f>C23</f>
        <v>Wales</v>
      </c>
      <c r="D25" s="53"/>
      <c r="E25" s="408">
        <v>1</v>
      </c>
      <c r="F25" s="411" t="s">
        <v>12</v>
      </c>
      <c r="G25" s="408">
        <v>2</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2</v>
      </c>
      <c r="T25" s="182"/>
      <c r="U25" s="182">
        <f>G25</f>
        <v>2</v>
      </c>
      <c r="V25" s="182"/>
      <c r="W25" s="182">
        <f>E25</f>
        <v>1</v>
      </c>
      <c r="X25" s="182"/>
      <c r="Y25" s="182"/>
      <c r="Z25" s="182">
        <f>O29</f>
        <v>5</v>
      </c>
      <c r="AA25" s="182">
        <f>S29</f>
        <v>4</v>
      </c>
      <c r="AB25" s="182">
        <f>W29</f>
        <v>3</v>
      </c>
      <c r="AC25" s="182">
        <f>AA25-AB25</f>
        <v>1</v>
      </c>
      <c r="AD25" s="182">
        <f>IF(Z25&gt;Z23,-1,0)</f>
        <v>-1</v>
      </c>
      <c r="AE25" s="182">
        <f>IF(Z25&gt;Z24,-1,0)</f>
        <v>-1</v>
      </c>
      <c r="AF25" s="182">
        <f>IF(Z25&gt;Z26,-1,0)</f>
        <v>0</v>
      </c>
      <c r="AG25" s="329">
        <f>10000-(AJ25*1000+AM25*10+AK25)</f>
        <v>4986</v>
      </c>
      <c r="AH25" s="330">
        <f>RANK(AG25,AG23:AG26,1)</f>
        <v>2</v>
      </c>
      <c r="AI25" s="281" t="str">
        <f>C24</f>
        <v>England</v>
      </c>
      <c r="AJ25" s="281">
        <f t="shared" si="5"/>
        <v>5</v>
      </c>
      <c r="AK25" s="281">
        <f t="shared" si="5"/>
        <v>4</v>
      </c>
      <c r="AL25" s="281">
        <f t="shared" si="5"/>
        <v>3</v>
      </c>
      <c r="AM25" s="281">
        <f>AK25-AL25</f>
        <v>1</v>
      </c>
      <c r="AN25" s="329">
        <f>IF(Z23&lt;&gt;Z25,AG23,IF(E25&gt;G25,AG23-2000,AG23))</f>
        <v>10027</v>
      </c>
      <c r="AO25" s="329">
        <f>IF(Z24&lt;&gt;Z25,AG24,IF(E28&gt;G28,AG24-2000,AG24))</f>
        <v>5996</v>
      </c>
      <c r="AP25" s="337"/>
      <c r="AQ25" s="329">
        <f>IF(Z26&lt;&gt;Z25,AG26,IF(G24&gt;E24,AG26-2000,AG26))</f>
        <v>2975</v>
      </c>
      <c r="AR25" s="333">
        <f>AP27</f>
        <v>14958</v>
      </c>
      <c r="AS25" s="330">
        <f>RANK(AR25,AR23:AR26,1)</f>
        <v>2</v>
      </c>
      <c r="AT25" s="281" t="str">
        <f t="shared" si="6"/>
        <v>England</v>
      </c>
      <c r="AU25" s="281">
        <f t="shared" si="6"/>
        <v>5</v>
      </c>
      <c r="AV25" s="281">
        <f t="shared" si="6"/>
        <v>4</v>
      </c>
      <c r="AW25" s="281">
        <f t="shared" si="6"/>
        <v>3</v>
      </c>
      <c r="AX25" s="182"/>
      <c r="AY25" s="182"/>
      <c r="AZ25" s="182"/>
      <c r="BA25" s="162">
        <v>3</v>
      </c>
      <c r="BB25" s="175" t="str">
        <f>VLOOKUP(3,AS23:AT26,2,FALSE)</f>
        <v>Slowakei</v>
      </c>
      <c r="BC25" s="163"/>
      <c r="BD25" s="145">
        <f>VLOOKUP(3,AS23:AW26,3,FALSE)</f>
        <v>4</v>
      </c>
      <c r="BE25" s="145">
        <f>VLOOKUP(3,AS23:AW26,4,FALSE)</f>
        <v>4</v>
      </c>
      <c r="BF25" s="199" t="s">
        <v>12</v>
      </c>
      <c r="BG25" s="145">
        <f>VLOOKUP(3,AS23:AW26,5,FALSE)</f>
        <v>4</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3</v>
      </c>
      <c r="BN25" s="61">
        <f>IF(E25=Spielplan!E25,Punktemodus!$B$7,0)</f>
        <v>1</v>
      </c>
      <c r="BO25" s="61">
        <f>IF(G25=Spielplan!G25,Punktemodus!$B$7,0)</f>
        <v>1</v>
      </c>
      <c r="BP25" s="81">
        <f>IF(Spielplan!E25="",0,SUM(BJ25:BO25))</f>
        <v>15</v>
      </c>
      <c r="BQ25" s="182"/>
      <c r="BR25" s="213"/>
      <c r="BS25" s="153" t="s">
        <v>246</v>
      </c>
      <c r="BT25" s="158" t="str">
        <f>BB57</f>
        <v>Belgien</v>
      </c>
      <c r="BU25" s="163"/>
      <c r="BV25" s="408">
        <v>0</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1</v>
      </c>
      <c r="F26" s="411" t="s">
        <v>12</v>
      </c>
      <c r="G26" s="408">
        <v>2</v>
      </c>
      <c r="H26" s="45" t="str">
        <f>H24</f>
        <v>Russland</v>
      </c>
      <c r="I26" s="51"/>
      <c r="J26" s="182"/>
      <c r="K26" s="182" t="s">
        <v>60</v>
      </c>
      <c r="L26" s="182">
        <f t="shared" si="4"/>
        <v>-1</v>
      </c>
      <c r="M26" s="182"/>
      <c r="N26" s="182">
        <f>IF($E26="",0,IF($E26&gt;$G26,3,IF($E26=$G26,1,0)))</f>
        <v>0</v>
      </c>
      <c r="O26" s="182"/>
      <c r="P26" s="182">
        <f>IF($G26="",0,IF($E26&gt;$G26,0,IF($E26=$G26,1,3)))</f>
        <v>3</v>
      </c>
      <c r="Q26" s="182"/>
      <c r="R26" s="182">
        <f>E26</f>
        <v>1</v>
      </c>
      <c r="S26" s="182"/>
      <c r="T26" s="182">
        <f>G26</f>
        <v>2</v>
      </c>
      <c r="U26" s="182"/>
      <c r="V26" s="182">
        <f>G26</f>
        <v>2</v>
      </c>
      <c r="W26" s="182"/>
      <c r="X26" s="182">
        <f>E26</f>
        <v>1</v>
      </c>
      <c r="Y26" s="182"/>
      <c r="Z26" s="182">
        <f>P29</f>
        <v>7</v>
      </c>
      <c r="AA26" s="182">
        <f>T29</f>
        <v>5</v>
      </c>
      <c r="AB26" s="182">
        <f>X29</f>
        <v>3</v>
      </c>
      <c r="AC26" s="182">
        <f>AA26-AB26</f>
        <v>2</v>
      </c>
      <c r="AD26" s="182">
        <f>IF(Z26&gt;Z23,-1,0)</f>
        <v>-1</v>
      </c>
      <c r="AE26" s="182">
        <f>IF(Z26&gt;Z24,-1,0)</f>
        <v>-1</v>
      </c>
      <c r="AF26" s="182">
        <f>IF(Z26&gt;Z25,-1,0)</f>
        <v>-1</v>
      </c>
      <c r="AG26" s="329">
        <f>10000-(AJ26*1000+AM26*10+AK26)</f>
        <v>2975</v>
      </c>
      <c r="AH26" s="330">
        <f>RANK(AG26,AG23:AG26,1)</f>
        <v>1</v>
      </c>
      <c r="AI26" s="281" t="str">
        <f>H24</f>
        <v>Russland</v>
      </c>
      <c r="AJ26" s="281">
        <f t="shared" si="5"/>
        <v>7</v>
      </c>
      <c r="AK26" s="281">
        <f t="shared" si="5"/>
        <v>5</v>
      </c>
      <c r="AL26" s="281">
        <f t="shared" si="5"/>
        <v>3</v>
      </c>
      <c r="AM26" s="281">
        <f>AK26-AL26</f>
        <v>2</v>
      </c>
      <c r="AN26" s="329">
        <f>IF(Z23&lt;&gt;Z26,AG23,IF(E27&gt;G27,AG23-2000,AG23))</f>
        <v>10027</v>
      </c>
      <c r="AO26" s="329">
        <f>IF(Z24&lt;&gt;Z26,AG24,IF(E26&gt;G26,AG24-2000,AG24))</f>
        <v>5996</v>
      </c>
      <c r="AP26" s="329">
        <f>IF(Z25&lt;&gt;Z26,AG25,IF(E24&gt;G24,AG25-2000,AG25))</f>
        <v>4986</v>
      </c>
      <c r="AQ26" s="337"/>
      <c r="AR26" s="333">
        <f>AQ27</f>
        <v>8925</v>
      </c>
      <c r="AS26" s="330">
        <f>RANK(AR26,AR23:AR26,1)</f>
        <v>1</v>
      </c>
      <c r="AT26" s="281" t="str">
        <f t="shared" si="6"/>
        <v>Russland</v>
      </c>
      <c r="AU26" s="281">
        <f t="shared" si="6"/>
        <v>7</v>
      </c>
      <c r="AV26" s="281">
        <f t="shared" si="6"/>
        <v>5</v>
      </c>
      <c r="AW26" s="281">
        <f t="shared" si="6"/>
        <v>3</v>
      </c>
      <c r="AX26" s="182"/>
      <c r="AY26" s="182"/>
      <c r="AZ26" s="182"/>
      <c r="BA26" s="68">
        <v>4</v>
      </c>
      <c r="BB26" s="69" t="str">
        <f>VLOOKUP(4,AS23:AT26,2,FALSE)</f>
        <v>Wales</v>
      </c>
      <c r="BC26" s="70"/>
      <c r="BD26" s="71">
        <f>VLOOKUP(4,AS23:AW26,3,FALSE)</f>
        <v>0</v>
      </c>
      <c r="BE26" s="71">
        <f>VLOOKUP(4,AS23:AW26,4,FALSE)</f>
        <v>3</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1</v>
      </c>
      <c r="F27" s="411" t="s">
        <v>12</v>
      </c>
      <c r="G27" s="408">
        <v>2</v>
      </c>
      <c r="H27" s="52" t="str">
        <f>H24</f>
        <v>Russland</v>
      </c>
      <c r="I27" s="53"/>
      <c r="J27" s="182"/>
      <c r="K27" s="182" t="s">
        <v>61</v>
      </c>
      <c r="L27" s="182">
        <f t="shared" si="4"/>
        <v>-1</v>
      </c>
      <c r="M27" s="182">
        <f>IF($E27="",0,IF($E27&gt;$G27,3,IF($E27=G27,1,0)))</f>
        <v>0</v>
      </c>
      <c r="N27" s="182"/>
      <c r="O27" s="182"/>
      <c r="P27" s="182">
        <f>IF($G27="",0,IF($E27&gt;$G27,0,IF($E27=$G27,1,3)))</f>
        <v>3</v>
      </c>
      <c r="Q27" s="182">
        <f>E27</f>
        <v>1</v>
      </c>
      <c r="R27" s="182"/>
      <c r="S27" s="182"/>
      <c r="T27" s="182">
        <f>G27</f>
        <v>2</v>
      </c>
      <c r="U27" s="182">
        <f>G27</f>
        <v>2</v>
      </c>
      <c r="V27" s="182"/>
      <c r="W27" s="182"/>
      <c r="X27" s="182">
        <f>E27</f>
        <v>1</v>
      </c>
      <c r="Y27" s="182"/>
      <c r="Z27" s="182"/>
      <c r="AA27" s="182"/>
      <c r="AB27" s="182"/>
      <c r="AC27" s="182"/>
      <c r="AD27" s="182"/>
      <c r="AE27" s="182"/>
      <c r="AF27" s="182"/>
      <c r="AG27" s="281"/>
      <c r="AH27" s="281"/>
      <c r="AI27" s="281"/>
      <c r="AJ27" s="281"/>
      <c r="AK27" s="281"/>
      <c r="AL27" s="281"/>
      <c r="AM27" s="281"/>
      <c r="AN27" s="334">
        <f>SUM(AN23:AN26)</f>
        <v>30081</v>
      </c>
      <c r="AO27" s="335">
        <f>SUM(AO23:AO26)</f>
        <v>17988</v>
      </c>
      <c r="AP27" s="335">
        <f>SUM(AP23:AP26)</f>
        <v>14958</v>
      </c>
      <c r="AQ27" s="335">
        <f>SUM(AQ23:AQ26)</f>
        <v>8925</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1</v>
      </c>
      <c r="H28" s="45" t="str">
        <f>C24</f>
        <v>England</v>
      </c>
      <c r="I28" s="51"/>
      <c r="J28" s="182"/>
      <c r="K28" s="182" t="s">
        <v>61</v>
      </c>
      <c r="L28" s="182">
        <f t="shared" si="4"/>
        <v>0</v>
      </c>
      <c r="M28" s="182"/>
      <c r="N28" s="182">
        <f>IF($E28="",0,IF($E28&gt;$G28,3,IF($E28=$G28,1,0)))</f>
        <v>1</v>
      </c>
      <c r="O28" s="182">
        <f>IF($G28="",0,IF($E28&gt;$G28,0,IF($E28=$G28,1,3)))</f>
        <v>1</v>
      </c>
      <c r="P28" s="182"/>
      <c r="Q28" s="182"/>
      <c r="R28" s="182">
        <f>E28</f>
        <v>1</v>
      </c>
      <c r="S28" s="182">
        <f>G28</f>
        <v>1</v>
      </c>
      <c r="T28" s="182"/>
      <c r="U28" s="182"/>
      <c r="V28" s="182">
        <f>G28</f>
        <v>1</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10</v>
      </c>
      <c r="BQ28" s="182"/>
      <c r="BR28" s="213"/>
      <c r="BS28" s="147" t="s">
        <v>247</v>
      </c>
      <c r="BT28" s="158" t="str">
        <f>BB34</f>
        <v>Deutschland</v>
      </c>
      <c r="BU28" s="163"/>
      <c r="BV28" s="408">
        <v>1</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0</v>
      </c>
      <c r="N29" s="182">
        <f t="shared" si="7"/>
        <v>4</v>
      </c>
      <c r="O29" s="182">
        <f t="shared" si="7"/>
        <v>5</v>
      </c>
      <c r="P29" s="182">
        <f t="shared" si="7"/>
        <v>7</v>
      </c>
      <c r="Q29" s="182">
        <f t="shared" si="7"/>
        <v>3</v>
      </c>
      <c r="R29" s="182">
        <f t="shared" si="7"/>
        <v>4</v>
      </c>
      <c r="S29" s="182">
        <f t="shared" si="7"/>
        <v>4</v>
      </c>
      <c r="T29" s="182">
        <f t="shared" si="7"/>
        <v>5</v>
      </c>
      <c r="U29" s="182">
        <f t="shared" si="7"/>
        <v>6</v>
      </c>
      <c r="V29" s="182">
        <f t="shared" si="7"/>
        <v>4</v>
      </c>
      <c r="W29" s="182">
        <f t="shared" si="7"/>
        <v>3</v>
      </c>
      <c r="X29" s="182">
        <f t="shared" si="7"/>
        <v>3</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40</v>
      </c>
      <c r="BQ29" s="182"/>
      <c r="BR29" s="213"/>
      <c r="BS29" s="150" t="str">
        <f>"3"&amp;BD89</f>
        <v>3B</v>
      </c>
      <c r="BT29" s="158" t="str">
        <f>BB89</f>
        <v>Slowakei</v>
      </c>
      <c r="BU29" s="163"/>
      <c r="BV29" s="408">
        <v>0</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1</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Italien</v>
      </c>
      <c r="CB31" s="163"/>
      <c r="CC31" s="408">
        <v>2</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Italien</v>
      </c>
      <c r="BU32" s="163"/>
      <c r="BV32" s="408">
        <v>2</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408">
        <v>1</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2</v>
      </c>
      <c r="F34" s="411" t="s">
        <v>12</v>
      </c>
      <c r="G34" s="408">
        <v>1</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1</v>
      </c>
      <c r="S34" s="182"/>
      <c r="T34" s="182"/>
      <c r="U34" s="182">
        <f>G34</f>
        <v>1</v>
      </c>
      <c r="V34" s="182">
        <f>E34</f>
        <v>2</v>
      </c>
      <c r="W34" s="182"/>
      <c r="X34" s="182"/>
      <c r="Y34" s="182"/>
      <c r="Z34" s="182">
        <f>M40</f>
        <v>7</v>
      </c>
      <c r="AA34" s="182">
        <f>Q40</f>
        <v>4</v>
      </c>
      <c r="AB34" s="182">
        <f>U40</f>
        <v>2</v>
      </c>
      <c r="AC34" s="182">
        <f>AA34-AB34</f>
        <v>2</v>
      </c>
      <c r="AD34" s="182">
        <f>IF(Z34&gt;Z35,-1,0)</f>
        <v>-1</v>
      </c>
      <c r="AE34" s="182">
        <f>IF(Z34&gt;Z36,-1,0)</f>
        <v>0</v>
      </c>
      <c r="AF34" s="182">
        <f>IF(Z34&gt;Z37,-1,0)</f>
        <v>-1</v>
      </c>
      <c r="AG34" s="329">
        <f>10000-(AJ34*1000+AM34*10+AK34)</f>
        <v>2976</v>
      </c>
      <c r="AH34" s="330">
        <f>RANK(AG34,AG34:AG37,1)</f>
        <v>2</v>
      </c>
      <c r="AI34" s="281" t="str">
        <f>C34</f>
        <v>Polen</v>
      </c>
      <c r="AJ34" s="281">
        <f t="shared" ref="AJ34:AL37" si="9">Z34</f>
        <v>7</v>
      </c>
      <c r="AK34" s="281">
        <f t="shared" si="9"/>
        <v>4</v>
      </c>
      <c r="AL34" s="281">
        <f t="shared" si="9"/>
        <v>2</v>
      </c>
      <c r="AM34" s="281">
        <f>AK34-AL34</f>
        <v>2</v>
      </c>
      <c r="AN34" s="337"/>
      <c r="AO34" s="329">
        <f>IF(Z35&lt;&gt;Z34,AG35,IF(G34&gt;E34,AG35-2000,AG35))</f>
        <v>9017</v>
      </c>
      <c r="AP34" s="329">
        <f>IF(Z36&lt;&gt;Z34,AG36,IF(G36&gt;E36,AG36-2000,AG36))</f>
        <v>2964</v>
      </c>
      <c r="AQ34" s="329">
        <f>IF(Z37&lt;&gt;Z34,AG37,IF(G38&gt;E38,AG37-2000,AG37))</f>
        <v>9028</v>
      </c>
      <c r="AR34" s="332">
        <f>AN38</f>
        <v>8928</v>
      </c>
      <c r="AS34" s="330">
        <f>RANK(AR34,AR34:AR37,1)</f>
        <v>2</v>
      </c>
      <c r="AT34" s="281" t="str">
        <f t="shared" ref="AT34:AW37" si="10">AI34</f>
        <v>Polen</v>
      </c>
      <c r="AU34" s="281">
        <f t="shared" si="10"/>
        <v>7</v>
      </c>
      <c r="AV34" s="281">
        <f t="shared" si="10"/>
        <v>4</v>
      </c>
      <c r="AW34" s="281">
        <f t="shared" si="10"/>
        <v>2</v>
      </c>
      <c r="AX34" s="182"/>
      <c r="AY34" s="182"/>
      <c r="AZ34" s="182"/>
      <c r="BA34" s="17">
        <v>1</v>
      </c>
      <c r="BB34" s="18" t="str">
        <f>VLOOKUP(1,AS34:AT37,2,FALSE)</f>
        <v>Deutschland</v>
      </c>
      <c r="BC34" s="16"/>
      <c r="BD34" s="19">
        <f>VLOOKUP(1,AS34:AW37,3,FALSE)</f>
        <v>7</v>
      </c>
      <c r="BE34" s="20">
        <f>VLOOKUP(1,AS34:AW37,4,FALSE)</f>
        <v>6</v>
      </c>
      <c r="BF34" s="199" t="s">
        <v>12</v>
      </c>
      <c r="BG34" s="20">
        <f>VLOOKUP(1,AS34:AW37,5,FALSE)</f>
        <v>3</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10</v>
      </c>
      <c r="BQ34" s="183"/>
      <c r="BR34" s="213"/>
      <c r="BS34" s="182"/>
      <c r="BT34" s="182"/>
      <c r="BU34" s="182"/>
      <c r="BV34" s="409"/>
      <c r="BW34" s="182"/>
      <c r="BX34" s="182"/>
      <c r="BY34" s="182"/>
      <c r="BZ34" s="182"/>
      <c r="CA34" s="182"/>
      <c r="CB34" s="182"/>
      <c r="CC34" s="409"/>
      <c r="CD34" s="182"/>
      <c r="CE34" s="144">
        <v>59</v>
      </c>
      <c r="CF34" s="158" t="str">
        <f>IF(CE30="",IF(CC30&gt;CC31,CA30,CA31),IF(CE30&gt;CE31,CA30,CA31))</f>
        <v>Italien</v>
      </c>
      <c r="CG34" s="163"/>
      <c r="CH34" s="408">
        <v>1</v>
      </c>
      <c r="CI34" s="182"/>
      <c r="CJ34" s="63">
        <v>4</v>
      </c>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3</v>
      </c>
      <c r="F35" s="411" t="s">
        <v>12</v>
      </c>
      <c r="G35" s="40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1</v>
      </c>
      <c r="U35" s="182"/>
      <c r="V35" s="182"/>
      <c r="W35" s="182">
        <f>G35</f>
        <v>1</v>
      </c>
      <c r="X35" s="182">
        <f>E35</f>
        <v>3</v>
      </c>
      <c r="Y35" s="182"/>
      <c r="Z35" s="182">
        <f>N40</f>
        <v>1</v>
      </c>
      <c r="AA35" s="182">
        <f>R40</f>
        <v>3</v>
      </c>
      <c r="AB35" s="182">
        <f>V40</f>
        <v>5</v>
      </c>
      <c r="AC35" s="182">
        <f>AA35-AB35</f>
        <v>-2</v>
      </c>
      <c r="AD35" s="182">
        <f>IF(Z35&gt;Z34,-1,0)</f>
        <v>0</v>
      </c>
      <c r="AE35" s="182">
        <f>IF(Z35&gt;Z36,-1,0)</f>
        <v>0</v>
      </c>
      <c r="AF35" s="182">
        <f>IF(Z35&gt;Z37,-1,0)</f>
        <v>0</v>
      </c>
      <c r="AG35" s="329">
        <f>10000-(AJ35*1000+AM35*10+AK35)</f>
        <v>9017</v>
      </c>
      <c r="AH35" s="330">
        <f>RANK(AG35,AG34:AG37,1)</f>
        <v>3</v>
      </c>
      <c r="AI35" s="281" t="str">
        <f>H34</f>
        <v>Nordirland</v>
      </c>
      <c r="AJ35" s="281">
        <f t="shared" si="9"/>
        <v>1</v>
      </c>
      <c r="AK35" s="281">
        <f t="shared" si="9"/>
        <v>3</v>
      </c>
      <c r="AL35" s="281">
        <f t="shared" si="9"/>
        <v>5</v>
      </c>
      <c r="AM35" s="281">
        <f>AK35-AL35</f>
        <v>-2</v>
      </c>
      <c r="AN35" s="329">
        <f>IF(Z34&lt;&gt;Z35,AG34,IF(E34&gt;G34,AG34-2000,AG34))</f>
        <v>2976</v>
      </c>
      <c r="AO35" s="337"/>
      <c r="AP35" s="329">
        <f>IF(Z35&lt;&gt;Z36,AG36,IF(G39&gt;E39,AG36-2000,AG36))</f>
        <v>2964</v>
      </c>
      <c r="AQ35" s="329">
        <f>IF(Z37&lt;&gt;Z35,AG37,IF(G37&gt;E37,AG37-2000,AG37))</f>
        <v>9028</v>
      </c>
      <c r="AR35" s="333">
        <f>AO38</f>
        <v>27051</v>
      </c>
      <c r="AS35" s="330">
        <f>RANK(AR35,AR34:AR37,1)</f>
        <v>3</v>
      </c>
      <c r="AT35" s="281" t="str">
        <f t="shared" si="10"/>
        <v>Nordirland</v>
      </c>
      <c r="AU35" s="281">
        <f t="shared" si="10"/>
        <v>1</v>
      </c>
      <c r="AV35" s="281">
        <f t="shared" si="10"/>
        <v>3</v>
      </c>
      <c r="AW35" s="281">
        <f t="shared" si="10"/>
        <v>5</v>
      </c>
      <c r="AX35" s="182"/>
      <c r="AY35" s="182"/>
      <c r="AZ35" s="182"/>
      <c r="BA35" s="17">
        <v>2</v>
      </c>
      <c r="BB35" s="18" t="str">
        <f>VLOOKUP(2,AS34:AT37,2,FALSE)</f>
        <v>Polen</v>
      </c>
      <c r="BC35" s="16"/>
      <c r="BD35" s="19">
        <f>VLOOKUP(2,AS34:AW37,3,FALSE)</f>
        <v>7</v>
      </c>
      <c r="BE35" s="20">
        <f>VLOOKUP(2,AS34:AW37,4,FALSE)</f>
        <v>4</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409"/>
      <c r="BW35" s="182"/>
      <c r="BX35" s="182"/>
      <c r="BY35" s="182"/>
      <c r="BZ35" s="182"/>
      <c r="CA35" s="182"/>
      <c r="CB35" s="182"/>
      <c r="CC35" s="409"/>
      <c r="CD35" s="182"/>
      <c r="CE35" s="144">
        <v>60</v>
      </c>
      <c r="CF35" s="158" t="str">
        <f>IF(CE38="",IF(CC38&gt;CC39,CA38,CA39),IF(CE38&gt;CE39,CA38,CA39))</f>
        <v>Frankreich</v>
      </c>
      <c r="CG35" s="163"/>
      <c r="CH35" s="408">
        <v>1</v>
      </c>
      <c r="CI35" s="182"/>
      <c r="CJ35" s="63">
        <v>5</v>
      </c>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1</v>
      </c>
      <c r="F36" s="411" t="s">
        <v>12</v>
      </c>
      <c r="G36" s="408">
        <v>1</v>
      </c>
      <c r="H36" s="18" t="str">
        <f>C35</f>
        <v>Deutschland</v>
      </c>
      <c r="I36" s="33"/>
      <c r="J36" s="182"/>
      <c r="K36" s="182" t="s">
        <v>68</v>
      </c>
      <c r="L36" s="182">
        <f t="shared" si="8"/>
        <v>0</v>
      </c>
      <c r="M36" s="182">
        <f>IF($E36="",0,IF($E36&gt;$G36,3,IF($E36=G36,1,0)))</f>
        <v>1</v>
      </c>
      <c r="N36" s="182"/>
      <c r="O36" s="182">
        <f>IF($G36="",0,IF($E36&gt;$G36,0,IF($E36=$G36,1,3)))</f>
        <v>1</v>
      </c>
      <c r="P36" s="182"/>
      <c r="Q36" s="182">
        <f>E36</f>
        <v>1</v>
      </c>
      <c r="R36" s="182"/>
      <c r="S36" s="182">
        <f>G36</f>
        <v>1</v>
      </c>
      <c r="T36" s="182"/>
      <c r="U36" s="182">
        <f>G36</f>
        <v>1</v>
      </c>
      <c r="V36" s="182"/>
      <c r="W36" s="182">
        <f>E36</f>
        <v>1</v>
      </c>
      <c r="X36" s="182"/>
      <c r="Y36" s="182"/>
      <c r="Z36" s="182">
        <f>O40</f>
        <v>7</v>
      </c>
      <c r="AA36" s="182">
        <f>S40</f>
        <v>6</v>
      </c>
      <c r="AB36" s="182">
        <f>W40</f>
        <v>3</v>
      </c>
      <c r="AC36" s="182">
        <f>AA36-AB36</f>
        <v>3</v>
      </c>
      <c r="AD36" s="182">
        <f>IF(Z36&gt;Z34,-1,0)</f>
        <v>0</v>
      </c>
      <c r="AE36" s="182">
        <f>IF(Z36&gt;Z35,-1,0)</f>
        <v>-1</v>
      </c>
      <c r="AF36" s="182">
        <f>IF(Z36&gt;Z37,-1,0)</f>
        <v>-1</v>
      </c>
      <c r="AG36" s="329">
        <f>10000-(AJ36*1000+AM36*10+AK36)</f>
        <v>2964</v>
      </c>
      <c r="AH36" s="330">
        <f>RANK(AG36,AG34:AG37,1)</f>
        <v>1</v>
      </c>
      <c r="AI36" s="281" t="str">
        <f>C35</f>
        <v>Deutschland</v>
      </c>
      <c r="AJ36" s="281">
        <f t="shared" si="9"/>
        <v>7</v>
      </c>
      <c r="AK36" s="281">
        <f t="shared" si="9"/>
        <v>6</v>
      </c>
      <c r="AL36" s="281">
        <f t="shared" si="9"/>
        <v>3</v>
      </c>
      <c r="AM36" s="281">
        <f>AK36-AL36</f>
        <v>3</v>
      </c>
      <c r="AN36" s="329">
        <f>IF(Z34&lt;&gt;Z36,AG34,IF(E36&gt;G36,AG34-2000,AG34))</f>
        <v>2976</v>
      </c>
      <c r="AO36" s="329">
        <f>IF(Z35&lt;&gt;Z36,AG35,IF(E39&gt;G39,AG35-2000,AG35))</f>
        <v>9017</v>
      </c>
      <c r="AP36" s="337"/>
      <c r="AQ36" s="329">
        <f>IF(Z37&lt;&gt;Z36,AG37,IF(G35&gt;E35,AG37-2000,AG37))</f>
        <v>9028</v>
      </c>
      <c r="AR36" s="333">
        <f>AP38</f>
        <v>8892</v>
      </c>
      <c r="AS36" s="330">
        <f>RANK(AR36,AR34:AR37,1)</f>
        <v>1</v>
      </c>
      <c r="AT36" s="281" t="str">
        <f t="shared" si="10"/>
        <v>Deutschland</v>
      </c>
      <c r="AU36" s="281">
        <f t="shared" si="10"/>
        <v>7</v>
      </c>
      <c r="AV36" s="281">
        <f t="shared" si="10"/>
        <v>6</v>
      </c>
      <c r="AW36" s="281">
        <f t="shared" si="10"/>
        <v>3</v>
      </c>
      <c r="AX36" s="182"/>
      <c r="AY36" s="182"/>
      <c r="AZ36" s="182"/>
      <c r="BA36" s="162">
        <v>3</v>
      </c>
      <c r="BB36" s="175" t="str">
        <f>VLOOKUP(3,AS34:AT37,2,FALSE)</f>
        <v>Nordirland</v>
      </c>
      <c r="BC36" s="163"/>
      <c r="BD36" s="145">
        <f>VLOOKUP(3,AS34:AW37,3,FALSE)</f>
        <v>1</v>
      </c>
      <c r="BE36" s="145">
        <f>VLOOKUP(3,AS34:AW37,4,FALSE)</f>
        <v>3</v>
      </c>
      <c r="BF36" s="199" t="s">
        <v>12</v>
      </c>
      <c r="BG36" s="145">
        <f>VLOOKUP(3,AS34:AW37,5,FALSE)</f>
        <v>5</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408">
        <v>1</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1</v>
      </c>
      <c r="F37" s="411" t="s">
        <v>12</v>
      </c>
      <c r="G37" s="40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2</v>
      </c>
      <c r="AB37" s="182">
        <f>X40</f>
        <v>5</v>
      </c>
      <c r="AC37" s="182">
        <f>AA37-AB37</f>
        <v>-3</v>
      </c>
      <c r="AD37" s="182">
        <f>IF(Z37&gt;Z34,-1,0)</f>
        <v>0</v>
      </c>
      <c r="AE37" s="182">
        <f>IF(Z37&gt;Z35,-1,0)</f>
        <v>0</v>
      </c>
      <c r="AF37" s="182">
        <f>IF(Z37&gt;Z36,-1,0)</f>
        <v>0</v>
      </c>
      <c r="AG37" s="329">
        <f>10000-(AJ37*1000+AM37*10+AK37)</f>
        <v>9028</v>
      </c>
      <c r="AH37" s="330">
        <f>RANK(AG37,AG34:AG37,1)</f>
        <v>4</v>
      </c>
      <c r="AI37" s="281" t="str">
        <f>H35</f>
        <v>Ukraine</v>
      </c>
      <c r="AJ37" s="281">
        <f t="shared" si="9"/>
        <v>1</v>
      </c>
      <c r="AK37" s="281">
        <f t="shared" si="9"/>
        <v>2</v>
      </c>
      <c r="AL37" s="281">
        <f t="shared" si="9"/>
        <v>5</v>
      </c>
      <c r="AM37" s="281">
        <f>AK37-AL37</f>
        <v>-3</v>
      </c>
      <c r="AN37" s="329">
        <f>IF(Z34&lt;&gt;Z37,AG34,IF(E38&gt;G38,AG34-2000,AG34))</f>
        <v>2976</v>
      </c>
      <c r="AO37" s="329">
        <f>IF(Z35&lt;&gt;Z37,AG35,IF(E37&gt;G37,AG35-2000,AG35))</f>
        <v>9017</v>
      </c>
      <c r="AP37" s="329">
        <f>IF(Z36&lt;&gt;Z37,AG36,IF(E35&gt;G35,AG36-2000,AG36))</f>
        <v>2964</v>
      </c>
      <c r="AQ37" s="337"/>
      <c r="AR37" s="333">
        <f>AQ38</f>
        <v>27084</v>
      </c>
      <c r="AS37" s="330">
        <f>RANK(AR37,AR34:AR37,1)</f>
        <v>4</v>
      </c>
      <c r="AT37" s="281" t="str">
        <f t="shared" si="10"/>
        <v>Ukraine</v>
      </c>
      <c r="AU37" s="281">
        <f t="shared" si="10"/>
        <v>1</v>
      </c>
      <c r="AV37" s="281">
        <f t="shared" si="10"/>
        <v>2</v>
      </c>
      <c r="AW37" s="281">
        <f t="shared" si="10"/>
        <v>5</v>
      </c>
      <c r="AX37" s="182"/>
      <c r="AY37" s="182"/>
      <c r="AZ37" s="182"/>
      <c r="BA37" s="68">
        <v>4</v>
      </c>
      <c r="BB37" s="69" t="str">
        <f>VLOOKUP(4,AS34:AT37,2,FALSE)</f>
        <v>Ukraine</v>
      </c>
      <c r="BC37" s="70"/>
      <c r="BD37" s="71">
        <f>VLOOKUP(4,AS34:AW37,3,FALSE)</f>
        <v>1</v>
      </c>
      <c r="BE37" s="71">
        <f>VLOOKUP(4,AS34:AW37,4,FALSE)</f>
        <v>2</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3E</v>
      </c>
      <c r="BT37" s="158" t="str">
        <f>BB87</f>
        <v>Schweden</v>
      </c>
      <c r="BU37" s="163"/>
      <c r="BV37" s="408">
        <v>0</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0</v>
      </c>
      <c r="H38" s="18" t="str">
        <f>H35</f>
        <v>Ukraine</v>
      </c>
      <c r="I38" s="33"/>
      <c r="J38" s="182"/>
      <c r="K38" s="182" t="s">
        <v>69</v>
      </c>
      <c r="L38" s="182">
        <f t="shared" si="8"/>
        <v>1</v>
      </c>
      <c r="M38" s="182">
        <f>IF($E38="",0,IF($E38&gt;$G38,3,IF($E38=G38,1,0)))</f>
        <v>3</v>
      </c>
      <c r="N38" s="182"/>
      <c r="O38" s="182"/>
      <c r="P38" s="182">
        <f>IF($G38="",0,IF($E38&gt;$G38,0,IF($E38=$G38,1,3)))</f>
        <v>0</v>
      </c>
      <c r="Q38" s="182">
        <f>E38</f>
        <v>1</v>
      </c>
      <c r="R38" s="182"/>
      <c r="S38" s="182"/>
      <c r="T38" s="182">
        <f>G38</f>
        <v>0</v>
      </c>
      <c r="U38" s="182">
        <f>G38</f>
        <v>0</v>
      </c>
      <c r="V38" s="182"/>
      <c r="W38" s="182"/>
      <c r="X38" s="182">
        <f>E38</f>
        <v>1</v>
      </c>
      <c r="Y38" s="182"/>
      <c r="Z38" s="182"/>
      <c r="AA38" s="182"/>
      <c r="AB38" s="182"/>
      <c r="AC38" s="182"/>
      <c r="AD38" s="182"/>
      <c r="AE38" s="182"/>
      <c r="AF38" s="182"/>
      <c r="AG38" s="281"/>
      <c r="AH38" s="281"/>
      <c r="AI38" s="281"/>
      <c r="AJ38" s="281"/>
      <c r="AK38" s="281"/>
      <c r="AL38" s="281"/>
      <c r="AM38" s="281"/>
      <c r="AN38" s="334">
        <f>SUM(AN34:AN37)</f>
        <v>8928</v>
      </c>
      <c r="AO38" s="335">
        <f>SUM(AO34:AO37)</f>
        <v>27051</v>
      </c>
      <c r="AP38" s="335">
        <f>SUM(AP34:AP37)</f>
        <v>8892</v>
      </c>
      <c r="AQ38" s="335">
        <f>SUM(AQ34:AQ37)</f>
        <v>27084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3</v>
      </c>
      <c r="BN38" s="61">
        <f>IF(E38=Spielplan!E38,Punktemodus!$B$7,0)</f>
        <v>1</v>
      </c>
      <c r="BO38" s="61">
        <f>IF(G38=Spielplan!G38,Punktemodus!$B$7,0)</f>
        <v>1</v>
      </c>
      <c r="BP38" s="81">
        <f>IF(Spielplan!E38="",0,SUM(BJ38:BO38))</f>
        <v>15</v>
      </c>
      <c r="BQ38" s="182"/>
      <c r="BR38" s="213"/>
      <c r="BS38" s="182"/>
      <c r="BT38" s="182"/>
      <c r="BU38" s="182"/>
      <c r="BV38" s="409"/>
      <c r="BW38" s="182"/>
      <c r="BX38" s="182"/>
      <c r="BY38" s="182"/>
      <c r="BZ38" s="144">
        <v>55</v>
      </c>
      <c r="CA38" s="158" t="str">
        <f>IF(BX36="",IF(BV36&gt;BV37,BT36,BT37),IF(BX36&gt;BX37,BT36,BT37))</f>
        <v>Frankreich</v>
      </c>
      <c r="CB38" s="163"/>
      <c r="CC38" s="40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1</v>
      </c>
      <c r="F39" s="411" t="s">
        <v>12</v>
      </c>
      <c r="G39" s="408">
        <v>2</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2</v>
      </c>
      <c r="T39" s="182"/>
      <c r="U39" s="182"/>
      <c r="V39" s="182">
        <f>G39</f>
        <v>2</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9"/>
      <c r="BW39" s="182"/>
      <c r="BX39" s="182"/>
      <c r="BY39" s="182"/>
      <c r="BZ39" s="144">
        <v>56</v>
      </c>
      <c r="CA39" s="158" t="str">
        <f>IF(BX40="",IF(BV40&gt;BV41,BT40,BT41),IF(BX40&gt;BX41,BT40,BT41))</f>
        <v>England</v>
      </c>
      <c r="CB39" s="163"/>
      <c r="CC39" s="40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7</v>
      </c>
      <c r="N40" s="182">
        <f t="shared" si="11"/>
        <v>1</v>
      </c>
      <c r="O40" s="182">
        <f t="shared" si="11"/>
        <v>7</v>
      </c>
      <c r="P40" s="182">
        <f t="shared" si="11"/>
        <v>1</v>
      </c>
      <c r="Q40" s="182">
        <f t="shared" si="11"/>
        <v>4</v>
      </c>
      <c r="R40" s="182">
        <f t="shared" si="11"/>
        <v>3</v>
      </c>
      <c r="S40" s="182">
        <f t="shared" si="11"/>
        <v>6</v>
      </c>
      <c r="T40" s="182">
        <f t="shared" si="11"/>
        <v>2</v>
      </c>
      <c r="U40" s="182">
        <f t="shared" si="11"/>
        <v>2</v>
      </c>
      <c r="V40" s="182">
        <f t="shared" si="11"/>
        <v>5</v>
      </c>
      <c r="W40" s="182">
        <f t="shared" si="11"/>
        <v>3</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55</v>
      </c>
      <c r="BQ40" s="182"/>
      <c r="BR40" s="213"/>
      <c r="BS40" s="151" t="s">
        <v>252</v>
      </c>
      <c r="BT40" s="158" t="str">
        <f>BB24</f>
        <v>England</v>
      </c>
      <c r="BU40" s="163"/>
      <c r="BV40" s="408">
        <v>2</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40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2</v>
      </c>
      <c r="F45" s="411" t="s">
        <v>12</v>
      </c>
      <c r="G45" s="408">
        <v>1</v>
      </c>
      <c r="H45" s="40" t="str">
        <f>Spielplan!$H$45</f>
        <v>Kroatien</v>
      </c>
      <c r="I45" s="41"/>
      <c r="J45" s="182"/>
      <c r="K45" s="182" t="s">
        <v>70</v>
      </c>
      <c r="L45" s="182">
        <f t="shared" ref="L45:L50" si="12">IF(E45-G45&gt;0,1,IF(G45=E45,0,-1))</f>
        <v>1</v>
      </c>
      <c r="M45" s="182">
        <f>IF($E45="",0,IF($E45&gt;$G45,3,IF($E45=G45,1,0)))</f>
        <v>3</v>
      </c>
      <c r="N45" s="182">
        <f>IF($G45="",0,IF($E45&gt;$G45,0,IF($E45=G45,1,3)))</f>
        <v>0</v>
      </c>
      <c r="O45" s="182"/>
      <c r="P45" s="182"/>
      <c r="Q45" s="182">
        <f>E45</f>
        <v>2</v>
      </c>
      <c r="R45" s="182">
        <f>G45</f>
        <v>1</v>
      </c>
      <c r="S45" s="182"/>
      <c r="T45" s="182"/>
      <c r="U45" s="182">
        <f>G45</f>
        <v>1</v>
      </c>
      <c r="V45" s="182">
        <f>E45</f>
        <v>2</v>
      </c>
      <c r="W45" s="182"/>
      <c r="X45" s="182"/>
      <c r="Y45" s="182"/>
      <c r="Z45" s="182">
        <f>M51</f>
        <v>6</v>
      </c>
      <c r="AA45" s="182">
        <f>Q51</f>
        <v>4</v>
      </c>
      <c r="AB45" s="182">
        <f>U51</f>
        <v>3</v>
      </c>
      <c r="AC45" s="182">
        <f>AA45-AB45</f>
        <v>1</v>
      </c>
      <c r="AD45" s="182">
        <f>IF(Z45&gt;Z46,-1,0)</f>
        <v>-1</v>
      </c>
      <c r="AE45" s="182">
        <f>IF(Z45&gt;Z47,-1,0)</f>
        <v>0</v>
      </c>
      <c r="AF45" s="182">
        <f>IF(Z45&gt;Z48,-1,0)</f>
        <v>-1</v>
      </c>
      <c r="AG45" s="329">
        <f>10000-(AJ45*1000+AM45*10+AK45)</f>
        <v>3986</v>
      </c>
      <c r="AH45" s="330">
        <f>RANK(AG45,AG45:AG48,1)</f>
        <v>2</v>
      </c>
      <c r="AI45" s="281" t="str">
        <f>C45</f>
        <v>Türkei</v>
      </c>
      <c r="AJ45" s="281">
        <f t="shared" ref="AJ45:AL48" si="13">Z45</f>
        <v>6</v>
      </c>
      <c r="AK45" s="281">
        <f t="shared" si="13"/>
        <v>4</v>
      </c>
      <c r="AL45" s="281">
        <f t="shared" si="13"/>
        <v>3</v>
      </c>
      <c r="AM45" s="281">
        <f>AK45-AL45</f>
        <v>1</v>
      </c>
      <c r="AN45" s="337"/>
      <c r="AO45" s="329">
        <f>IF(Z46&lt;&gt;Z45,AG46,IF(G45&gt;E45,AG46-2000,AG46))</f>
        <v>9018</v>
      </c>
      <c r="AP45" s="329">
        <f>IF(Z47&lt;&gt;Z45,AG47,IF(G47&gt;E47,AG47-2000,AG47))</f>
        <v>964</v>
      </c>
      <c r="AQ45" s="329">
        <f>IF(Z48&lt;&gt;Z45,AG48,IF(G49&gt;E49,AG48-2000,AG48))</f>
        <v>9019</v>
      </c>
      <c r="AR45" s="332">
        <f>AN49</f>
        <v>11958</v>
      </c>
      <c r="AS45" s="330">
        <f>RANK(AR45,AR45:AR48,1)</f>
        <v>2</v>
      </c>
      <c r="AT45" s="281" t="str">
        <f t="shared" ref="AT45:AW48" si="14">AI45</f>
        <v>Türkei</v>
      </c>
      <c r="AU45" s="281">
        <f t="shared" si="14"/>
        <v>6</v>
      </c>
      <c r="AV45" s="281">
        <f t="shared" si="14"/>
        <v>4</v>
      </c>
      <c r="AW45" s="281">
        <f t="shared" si="14"/>
        <v>3</v>
      </c>
      <c r="AX45" s="182"/>
      <c r="AY45" s="182"/>
      <c r="AZ45" s="182"/>
      <c r="BA45" s="42">
        <v>1</v>
      </c>
      <c r="BB45" s="40" t="str">
        <f>VLOOKUP(1,AS45:AT48,2,FALSE)</f>
        <v>Spanien</v>
      </c>
      <c r="BC45" s="41"/>
      <c r="BD45" s="43">
        <f>VLOOKUP(1,AS45:AW48,3,FALSE)</f>
        <v>9</v>
      </c>
      <c r="BE45" s="44">
        <f>VLOOKUP(1,AS45:AW48,4,FALSE)</f>
        <v>6</v>
      </c>
      <c r="BF45" s="199" t="s">
        <v>12</v>
      </c>
      <c r="BG45" s="44">
        <f>VLOOKUP(1,AS45:AW48,5,FALSE)</f>
        <v>3</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1</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2</v>
      </c>
      <c r="F46" s="411" t="s">
        <v>12</v>
      </c>
      <c r="G46" s="40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1</v>
      </c>
      <c r="U46" s="182"/>
      <c r="V46" s="182"/>
      <c r="W46" s="182">
        <f>G46</f>
        <v>1</v>
      </c>
      <c r="X46" s="182">
        <f>E46</f>
        <v>2</v>
      </c>
      <c r="Y46" s="182"/>
      <c r="Z46" s="182">
        <f>N51</f>
        <v>1</v>
      </c>
      <c r="AA46" s="182">
        <f>R51</f>
        <v>2</v>
      </c>
      <c r="AB46" s="182">
        <f>V51</f>
        <v>4</v>
      </c>
      <c r="AC46" s="182">
        <f>AA46-AB46</f>
        <v>-2</v>
      </c>
      <c r="AD46" s="182">
        <f>IF(Z46&gt;Z45,-1,0)</f>
        <v>0</v>
      </c>
      <c r="AE46" s="182">
        <f>IF(Z46&gt;Z47,-1,0)</f>
        <v>0</v>
      </c>
      <c r="AF46" s="182">
        <f>IF(Z46&gt;Z48,-1,0)</f>
        <v>0</v>
      </c>
      <c r="AG46" s="329">
        <f>10000-(AJ46*1000+AM46*10+AK46)</f>
        <v>9018</v>
      </c>
      <c r="AH46" s="330">
        <f>RANK(AG46,AG45:AG48,1)</f>
        <v>3</v>
      </c>
      <c r="AI46" s="281" t="str">
        <f>H45</f>
        <v>Kroatien</v>
      </c>
      <c r="AJ46" s="281">
        <f t="shared" si="13"/>
        <v>1</v>
      </c>
      <c r="AK46" s="281">
        <f t="shared" si="13"/>
        <v>2</v>
      </c>
      <c r="AL46" s="281">
        <f t="shared" si="13"/>
        <v>4</v>
      </c>
      <c r="AM46" s="281">
        <f>AK46-AL46</f>
        <v>-2</v>
      </c>
      <c r="AN46" s="329">
        <f>IF(Z45&lt;&gt;Z46,AG45,IF(E45&gt;G45,AG45-2000,AG45))</f>
        <v>3986</v>
      </c>
      <c r="AO46" s="337"/>
      <c r="AP46" s="329">
        <f>IF(Z46&lt;&gt;Z47,AG47,IF(G50&gt;E50,AG47-2000,AG47))</f>
        <v>964</v>
      </c>
      <c r="AQ46" s="329">
        <f>IF(Z48&lt;&gt;Z46,AG48,IF(G48&gt;E48,AG48-2000,AG48))</f>
        <v>9019</v>
      </c>
      <c r="AR46" s="333">
        <f>AO49</f>
        <v>27054</v>
      </c>
      <c r="AS46" s="330">
        <f>RANK(AR46,AR45:AR48,1)</f>
        <v>3</v>
      </c>
      <c r="AT46" s="281" t="str">
        <f t="shared" si="14"/>
        <v>Kroatien</v>
      </c>
      <c r="AU46" s="281">
        <f t="shared" si="14"/>
        <v>1</v>
      </c>
      <c r="AV46" s="281">
        <f t="shared" si="14"/>
        <v>2</v>
      </c>
      <c r="AW46" s="281">
        <f t="shared" si="14"/>
        <v>4</v>
      </c>
      <c r="AX46" s="182"/>
      <c r="AY46" s="182"/>
      <c r="AZ46" s="182"/>
      <c r="BA46" s="42">
        <v>2</v>
      </c>
      <c r="BB46" s="40" t="str">
        <f>VLOOKUP(2,AS45:AT48,2,FALSE)</f>
        <v>Türkei</v>
      </c>
      <c r="BC46" s="41"/>
      <c r="BD46" s="43">
        <f>VLOOKUP(2,AS45:AW48,3,FALSE)</f>
        <v>6</v>
      </c>
      <c r="BE46" s="44">
        <f>VLOOKUP(2,AS45:AW48,4,FALSE)</f>
        <v>4</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6</v>
      </c>
      <c r="AB47" s="182">
        <f>W51</f>
        <v>3</v>
      </c>
      <c r="AC47" s="182">
        <f>AA47-AB47</f>
        <v>3</v>
      </c>
      <c r="AD47" s="182">
        <f>IF(Z47&gt;Z45,-1,0)</f>
        <v>-1</v>
      </c>
      <c r="AE47" s="182">
        <f>IF(Z47&gt;Z46,-1,0)</f>
        <v>-1</v>
      </c>
      <c r="AF47" s="182">
        <f>IF(Z47&gt;Z48,-1,0)</f>
        <v>-1</v>
      </c>
      <c r="AG47" s="329">
        <f>10000-(AJ47*1000+AM47*10+AK47)</f>
        <v>964</v>
      </c>
      <c r="AH47" s="330">
        <f>RANK(AG47,AG45:AG48,1)</f>
        <v>1</v>
      </c>
      <c r="AI47" s="281" t="str">
        <f>C46</f>
        <v>Spanien</v>
      </c>
      <c r="AJ47" s="281">
        <f t="shared" si="13"/>
        <v>9</v>
      </c>
      <c r="AK47" s="281">
        <f t="shared" si="13"/>
        <v>6</v>
      </c>
      <c r="AL47" s="281">
        <f t="shared" si="13"/>
        <v>3</v>
      </c>
      <c r="AM47" s="281">
        <f>AK47-AL47</f>
        <v>3</v>
      </c>
      <c r="AN47" s="329">
        <f>IF(Z45&lt;&gt;Z47,AG45,IF(E47&gt;G47,AG45-2000,AG45))</f>
        <v>3986</v>
      </c>
      <c r="AO47" s="329">
        <f>IF(Z46&lt;&gt;Z47,AG46,IF(E50&gt;G50,AG46-2000,AG46))</f>
        <v>9018</v>
      </c>
      <c r="AP47" s="337"/>
      <c r="AQ47" s="329">
        <f>IF(Z48&lt;&gt;Z47,AG48,IF(G46&gt;E46,AG48-2000,AG48))</f>
        <v>9019</v>
      </c>
      <c r="AR47" s="333">
        <f>AP49</f>
        <v>2892</v>
      </c>
      <c r="AS47" s="330">
        <f>RANK(AR47,AR45:AR48,1)</f>
        <v>1</v>
      </c>
      <c r="AT47" s="281" t="str">
        <f t="shared" si="14"/>
        <v>Spanien</v>
      </c>
      <c r="AU47" s="281">
        <f t="shared" si="14"/>
        <v>9</v>
      </c>
      <c r="AV47" s="281">
        <f t="shared" si="14"/>
        <v>6</v>
      </c>
      <c r="AW47" s="281">
        <f t="shared" si="14"/>
        <v>3</v>
      </c>
      <c r="AX47" s="182"/>
      <c r="AY47" s="182"/>
      <c r="AZ47" s="182"/>
      <c r="BA47" s="162">
        <v>3</v>
      </c>
      <c r="BB47" s="175" t="str">
        <f>VLOOKUP(3,AS45:AT48,2,FALSE)</f>
        <v>Kroatien</v>
      </c>
      <c r="BC47" s="163"/>
      <c r="BD47" s="145">
        <f>VLOOKUP(3,AS45:AW48,3,FALSE)</f>
        <v>1</v>
      </c>
      <c r="BE47" s="145">
        <f>VLOOKUP(3,AS45:AW48,4,FALSE)</f>
        <v>2</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0</v>
      </c>
      <c r="F48" s="411" t="s">
        <v>12</v>
      </c>
      <c r="G48" s="408">
        <v>0</v>
      </c>
      <c r="H48" s="125" t="str">
        <f>H46</f>
        <v>Tschechien</v>
      </c>
      <c r="I48" s="126"/>
      <c r="J48" s="182"/>
      <c r="K48" s="182" t="s">
        <v>73</v>
      </c>
      <c r="L48" s="182">
        <f t="shared" si="12"/>
        <v>0</v>
      </c>
      <c r="M48" s="182"/>
      <c r="N48" s="182">
        <f>IF($E48="",0,IF($E48&gt;$G48,3,IF($E48=$G48,1,0)))</f>
        <v>1</v>
      </c>
      <c r="O48" s="182"/>
      <c r="P48" s="182">
        <f>IF($G48="",0,IF($E48&gt;$G48,0,IF($E48=$G48,1,3)))</f>
        <v>1</v>
      </c>
      <c r="Q48" s="182"/>
      <c r="R48" s="182">
        <f>E48</f>
        <v>0</v>
      </c>
      <c r="S48" s="182"/>
      <c r="T48" s="182">
        <f>G48</f>
        <v>0</v>
      </c>
      <c r="U48" s="182"/>
      <c r="V48" s="182">
        <f>G48</f>
        <v>0</v>
      </c>
      <c r="W48" s="182"/>
      <c r="X48" s="182">
        <f>E48</f>
        <v>0</v>
      </c>
      <c r="Y48" s="182"/>
      <c r="Z48" s="182">
        <f>P51</f>
        <v>1</v>
      </c>
      <c r="AA48" s="182">
        <f>T51</f>
        <v>1</v>
      </c>
      <c r="AB48" s="182">
        <f>X51</f>
        <v>3</v>
      </c>
      <c r="AC48" s="182">
        <f>AA48-AB48</f>
        <v>-2</v>
      </c>
      <c r="AD48" s="182">
        <f>IF(Z48&gt;Z45,-1,0)</f>
        <v>0</v>
      </c>
      <c r="AE48" s="182">
        <f>IF(Z48&gt;Z46,-1,0)</f>
        <v>0</v>
      </c>
      <c r="AF48" s="182">
        <f>IF(Z48&gt;Z47,-1,0)</f>
        <v>0</v>
      </c>
      <c r="AG48" s="329">
        <f>10000-(AJ48*1000+AM48*10+AK48)</f>
        <v>9019</v>
      </c>
      <c r="AH48" s="330">
        <f>RANK(AG48,AG45:AG48,1)</f>
        <v>4</v>
      </c>
      <c r="AI48" s="281" t="str">
        <f>H46</f>
        <v>Tschechien</v>
      </c>
      <c r="AJ48" s="281">
        <f t="shared" si="13"/>
        <v>1</v>
      </c>
      <c r="AK48" s="281">
        <f t="shared" si="13"/>
        <v>1</v>
      </c>
      <c r="AL48" s="281">
        <f t="shared" si="13"/>
        <v>3</v>
      </c>
      <c r="AM48" s="281">
        <f>AK48-AL48</f>
        <v>-2</v>
      </c>
      <c r="AN48" s="329">
        <f>IF(Z45&lt;&gt;Z48,AG45,IF(E49&gt;G49,AG45-2000,AG45))</f>
        <v>3986</v>
      </c>
      <c r="AO48" s="329">
        <f>IF(Z46&lt;&gt;Z48,AG46,IF(E48&gt;G48,AG46-2000,AG46))</f>
        <v>9018</v>
      </c>
      <c r="AP48" s="329">
        <f>IF(Z47&lt;&gt;Z48,AG47,IF(E46&gt;G46,AG47-2000,AG47))</f>
        <v>964</v>
      </c>
      <c r="AQ48" s="337"/>
      <c r="AR48" s="333">
        <f>AQ49</f>
        <v>27057</v>
      </c>
      <c r="AS48" s="330">
        <f>RANK(AR48,AR45:AR48,1)</f>
        <v>4</v>
      </c>
      <c r="AT48" s="281" t="str">
        <f t="shared" si="14"/>
        <v>Tschechien</v>
      </c>
      <c r="AU48" s="281">
        <f t="shared" si="14"/>
        <v>1</v>
      </c>
      <c r="AV48" s="281">
        <f t="shared" si="14"/>
        <v>1</v>
      </c>
      <c r="AW48" s="281">
        <f t="shared" si="14"/>
        <v>3</v>
      </c>
      <c r="AX48" s="182"/>
      <c r="AY48" s="182"/>
      <c r="AZ48" s="182"/>
      <c r="BA48" s="68">
        <v>4</v>
      </c>
      <c r="BB48" s="69" t="str">
        <f>VLOOKUP(4,AS45:AT48,2,FALSE)</f>
        <v>Tschechien</v>
      </c>
      <c r="BC48" s="70"/>
      <c r="BD48" s="71">
        <f>VLOOKUP(4,AS45:AW48,3,FALSE)</f>
        <v>1</v>
      </c>
      <c r="BE48" s="71">
        <f>VLOOKUP(4,AS45:AW48,4,FALSE)</f>
        <v>1</v>
      </c>
      <c r="BF48" s="199" t="s">
        <v>12</v>
      </c>
      <c r="BG48" s="71">
        <f>VLOOKUP(4,AS45:AW48,5,FALSE)</f>
        <v>3</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1</v>
      </c>
      <c r="F49" s="411" t="s">
        <v>12</v>
      </c>
      <c r="G49" s="408">
        <v>0</v>
      </c>
      <c r="H49" s="40" t="str">
        <f>H46</f>
        <v>Tschechien</v>
      </c>
      <c r="I49" s="41"/>
      <c r="J49" s="182"/>
      <c r="K49" s="182" t="s">
        <v>74</v>
      </c>
      <c r="L49" s="182">
        <f t="shared" si="12"/>
        <v>1</v>
      </c>
      <c r="M49" s="182">
        <f>IF($E49="",0,IF($E49&gt;$G49,3,IF($E49=G49,1,0)))</f>
        <v>3</v>
      </c>
      <c r="N49" s="182"/>
      <c r="O49" s="182"/>
      <c r="P49" s="182">
        <f>IF($G49="",0,IF($E49&gt;$G49,0,IF($E49=$G49,1,3)))</f>
        <v>0</v>
      </c>
      <c r="Q49" s="182">
        <f>E49</f>
        <v>1</v>
      </c>
      <c r="R49" s="182"/>
      <c r="S49" s="182"/>
      <c r="T49" s="182">
        <f>G49</f>
        <v>0</v>
      </c>
      <c r="U49" s="182">
        <f>G49</f>
        <v>0</v>
      </c>
      <c r="V49" s="182"/>
      <c r="W49" s="182"/>
      <c r="X49" s="182">
        <f>E49</f>
        <v>1</v>
      </c>
      <c r="Y49" s="182"/>
      <c r="Z49" s="182"/>
      <c r="AA49" s="182"/>
      <c r="AB49" s="182"/>
      <c r="AC49" s="182"/>
      <c r="AD49" s="182"/>
      <c r="AE49" s="182"/>
      <c r="AF49" s="182"/>
      <c r="AG49" s="281"/>
      <c r="AH49" s="281"/>
      <c r="AI49" s="281"/>
      <c r="AJ49" s="281"/>
      <c r="AK49" s="281"/>
      <c r="AL49" s="281"/>
      <c r="AM49" s="281"/>
      <c r="AN49" s="334">
        <f>SUM(AN45:AN48)</f>
        <v>11958</v>
      </c>
      <c r="AO49" s="335">
        <f>SUM(AO45:AO48)</f>
        <v>27054</v>
      </c>
      <c r="AP49" s="335">
        <f>SUM(AP45:AP48)</f>
        <v>2892</v>
      </c>
      <c r="AQ49" s="335">
        <f>SUM(AQ45:AQ48)</f>
        <v>27057</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1</v>
      </c>
      <c r="F50" s="411" t="s">
        <v>12</v>
      </c>
      <c r="G50" s="40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6</v>
      </c>
      <c r="N51" s="182">
        <f t="shared" si="15"/>
        <v>1</v>
      </c>
      <c r="O51" s="182">
        <f t="shared" si="15"/>
        <v>9</v>
      </c>
      <c r="P51" s="182">
        <f t="shared" si="15"/>
        <v>1</v>
      </c>
      <c r="Q51" s="182">
        <f t="shared" si="15"/>
        <v>4</v>
      </c>
      <c r="R51" s="182">
        <f t="shared" si="15"/>
        <v>2</v>
      </c>
      <c r="S51" s="182">
        <f t="shared" si="15"/>
        <v>6</v>
      </c>
      <c r="T51" s="182">
        <f t="shared" si="15"/>
        <v>1</v>
      </c>
      <c r="U51" s="182">
        <f t="shared" si="15"/>
        <v>3</v>
      </c>
      <c r="V51" s="182">
        <f t="shared" si="15"/>
        <v>4</v>
      </c>
      <c r="W51" s="182">
        <f t="shared" si="15"/>
        <v>3</v>
      </c>
      <c r="X51" s="182">
        <f t="shared" si="15"/>
        <v>3</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42</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1</v>
      </c>
      <c r="F56" s="411" t="s">
        <v>12</v>
      </c>
      <c r="G56" s="408">
        <v>1</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1</v>
      </c>
      <c r="R56" s="182">
        <f>G56</f>
        <v>1</v>
      </c>
      <c r="S56" s="182"/>
      <c r="T56" s="182"/>
      <c r="U56" s="182">
        <f>G56</f>
        <v>1</v>
      </c>
      <c r="V56" s="182">
        <f>E56</f>
        <v>1</v>
      </c>
      <c r="W56" s="182"/>
      <c r="X56" s="182"/>
      <c r="Y56" s="182"/>
      <c r="Z56" s="182">
        <f>M62</f>
        <v>1</v>
      </c>
      <c r="AA56" s="182">
        <f>Q62</f>
        <v>3</v>
      </c>
      <c r="AB56" s="182">
        <f>U62</f>
        <v>6</v>
      </c>
      <c r="AC56" s="182">
        <f>AA56-AB56</f>
        <v>-3</v>
      </c>
      <c r="AD56" s="182">
        <f>IF(Z56&gt;Z57,-1,0)</f>
        <v>0</v>
      </c>
      <c r="AE56" s="182">
        <f>IF(Z56&gt;Z58,-1,0)</f>
        <v>0</v>
      </c>
      <c r="AF56" s="182">
        <f>IF(Z56&gt;Z59,-1,0)</f>
        <v>0</v>
      </c>
      <c r="AG56" s="329">
        <f>10000-(AJ56*1000+AM56*10+AK56)</f>
        <v>9027</v>
      </c>
      <c r="AH56" s="330">
        <f>RANK(AG56,AG56:AG59,1)</f>
        <v>4</v>
      </c>
      <c r="AI56" s="281" t="str">
        <f>C56</f>
        <v>Irland</v>
      </c>
      <c r="AJ56" s="281">
        <f t="shared" ref="AJ56:AL59" si="17">Z56</f>
        <v>1</v>
      </c>
      <c r="AK56" s="281">
        <f t="shared" si="17"/>
        <v>3</v>
      </c>
      <c r="AL56" s="281">
        <f t="shared" si="17"/>
        <v>6</v>
      </c>
      <c r="AM56" s="281">
        <f>AK56-AL56</f>
        <v>-3</v>
      </c>
      <c r="AN56" s="337"/>
      <c r="AO56" s="329">
        <f>IF(Z57&lt;&gt;Z56,AG57,IF(G56&gt;E56,AG57-2000,AG57))</f>
        <v>8007</v>
      </c>
      <c r="AP56" s="329">
        <f>IF(Z58&lt;&gt;Z56,AG58,IF(G58&gt;E58,AG58-2000,AG58))</f>
        <v>3985</v>
      </c>
      <c r="AQ56" s="329">
        <f>IF(Z59&lt;&gt;Z56,AG59,IF(G60&gt;E60,AG59-2000,AG59))</f>
        <v>2964</v>
      </c>
      <c r="AR56" s="332">
        <f>AN60</f>
        <v>27081</v>
      </c>
      <c r="AS56" s="330">
        <f>RANK(AR56,AR56:AR59,1)</f>
        <v>4</v>
      </c>
      <c r="AT56" s="281" t="str">
        <f t="shared" ref="AT56:AW59" si="18">AI56</f>
        <v>Irland</v>
      </c>
      <c r="AU56" s="281">
        <f t="shared" si="18"/>
        <v>1</v>
      </c>
      <c r="AV56" s="281">
        <f t="shared" si="18"/>
        <v>3</v>
      </c>
      <c r="AW56" s="281">
        <f t="shared" si="18"/>
        <v>6</v>
      </c>
      <c r="AX56" s="182"/>
      <c r="AY56" s="182"/>
      <c r="AZ56" s="182"/>
      <c r="BA56" s="112">
        <v>1</v>
      </c>
      <c r="BB56" s="108" t="str">
        <f>VLOOKUP(1,AS56:AT59,2,FALSE)</f>
        <v>Italien</v>
      </c>
      <c r="BC56" s="113"/>
      <c r="BD56" s="114">
        <f>VLOOKUP(1,AS56:AW59,3,FALSE)</f>
        <v>7</v>
      </c>
      <c r="BE56" s="115">
        <f>VLOOKUP(1,AS56:AW59,4,FALSE)</f>
        <v>6</v>
      </c>
      <c r="BF56" s="199" t="s">
        <v>12</v>
      </c>
      <c r="BG56" s="115">
        <f>VLOOKUP(1,AS56:AW59,5,FALSE)</f>
        <v>3</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3</v>
      </c>
      <c r="BN56" s="61">
        <f>IF(E56=Spielplan!E56,Punktemodus!$B$7,0)</f>
        <v>1</v>
      </c>
      <c r="BO56" s="61">
        <f>IF(G56=Spielplan!G56,Punktemodus!$B$7,0)</f>
        <v>1</v>
      </c>
      <c r="BP56" s="81">
        <f>IF(Spielplan!E56="",0,SUM(BJ56:BO56))</f>
        <v>15</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1</v>
      </c>
      <c r="F57" s="411" t="s">
        <v>12</v>
      </c>
      <c r="G57" s="408">
        <v>2</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1</v>
      </c>
      <c r="T57" s="182">
        <f>G57</f>
        <v>2</v>
      </c>
      <c r="U57" s="182"/>
      <c r="V57" s="182"/>
      <c r="W57" s="182">
        <f>G57</f>
        <v>2</v>
      </c>
      <c r="X57" s="182">
        <f>E57</f>
        <v>1</v>
      </c>
      <c r="Y57" s="182"/>
      <c r="Z57" s="182">
        <f>N62</f>
        <v>2</v>
      </c>
      <c r="AA57" s="182">
        <f>R62</f>
        <v>3</v>
      </c>
      <c r="AB57" s="182">
        <f>V62</f>
        <v>4</v>
      </c>
      <c r="AC57" s="182">
        <f>AA57-AB57</f>
        <v>-1</v>
      </c>
      <c r="AD57" s="182">
        <f>IF(Z57&gt;Z56,-1,0)</f>
        <v>-1</v>
      </c>
      <c r="AE57" s="182">
        <f>IF(Z57&gt;Z58,-1,0)</f>
        <v>0</v>
      </c>
      <c r="AF57" s="182">
        <f>IF(Z57&gt;Z59,-1,0)</f>
        <v>0</v>
      </c>
      <c r="AG57" s="329">
        <f>10000-(AJ57*1000+AM57*10+AK57)</f>
        <v>8007</v>
      </c>
      <c r="AH57" s="330">
        <f>RANK(AG57,AG56:AG59,1)</f>
        <v>3</v>
      </c>
      <c r="AI57" s="281" t="str">
        <f>H56</f>
        <v>Schweden</v>
      </c>
      <c r="AJ57" s="281">
        <f t="shared" si="17"/>
        <v>2</v>
      </c>
      <c r="AK57" s="281">
        <f t="shared" si="17"/>
        <v>3</v>
      </c>
      <c r="AL57" s="281">
        <f t="shared" si="17"/>
        <v>4</v>
      </c>
      <c r="AM57" s="281">
        <f>AK57-AL57</f>
        <v>-1</v>
      </c>
      <c r="AN57" s="329">
        <f>IF(Z56&lt;&gt;Z57,AG56,IF(E56&gt;G56,AG56-2000,AG56))</f>
        <v>9027</v>
      </c>
      <c r="AO57" s="337"/>
      <c r="AP57" s="329">
        <f>IF(Z57&lt;&gt;Z58,AG58,IF(G61&gt;E61,AG58-2000,AG58))</f>
        <v>3985</v>
      </c>
      <c r="AQ57" s="329">
        <f>IF(Z59&lt;&gt;Z57,AG59,IF(G59&gt;E59,AG59-2000,AG59))</f>
        <v>2964</v>
      </c>
      <c r="AR57" s="333">
        <f>AO60</f>
        <v>24021</v>
      </c>
      <c r="AS57" s="330">
        <f>RANK(AR57,AR56:AR59,1)</f>
        <v>3</v>
      </c>
      <c r="AT57" s="281" t="str">
        <f t="shared" si="18"/>
        <v>Schweden</v>
      </c>
      <c r="AU57" s="281">
        <f t="shared" si="18"/>
        <v>2</v>
      </c>
      <c r="AV57" s="281">
        <f t="shared" si="18"/>
        <v>3</v>
      </c>
      <c r="AW57" s="281">
        <f t="shared" si="18"/>
        <v>4</v>
      </c>
      <c r="AX57" s="182"/>
      <c r="AY57" s="182"/>
      <c r="AZ57" s="182"/>
      <c r="BA57" s="112">
        <v>2</v>
      </c>
      <c r="BB57" s="108" t="str">
        <f>VLOOKUP(2,AS56:AT59,2,FALSE)</f>
        <v>Belgien</v>
      </c>
      <c r="BC57" s="113"/>
      <c r="BD57" s="114">
        <f>VLOOKUP(2,AS56:AW59,3,FALSE)</f>
        <v>6</v>
      </c>
      <c r="BE57" s="115">
        <f>VLOOKUP(2,AS56:AW59,4,FALSE)</f>
        <v>5</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0</v>
      </c>
      <c r="BO57" s="61">
        <f>IF(G57=Spielplan!G57,Punktemodus!$B$7,0)</f>
        <v>1</v>
      </c>
      <c r="BP57" s="81">
        <f>IF(Spielplan!E57="",0,SUM(BJ57:BO57))</f>
        <v>11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1</v>
      </c>
      <c r="F58" s="411" t="s">
        <v>12</v>
      </c>
      <c r="G58" s="408">
        <v>2</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2</v>
      </c>
      <c r="T58" s="182"/>
      <c r="U58" s="182">
        <f>G58</f>
        <v>2</v>
      </c>
      <c r="V58" s="182"/>
      <c r="W58" s="182">
        <f>E58</f>
        <v>1</v>
      </c>
      <c r="X58" s="182"/>
      <c r="Y58" s="182"/>
      <c r="Z58" s="182">
        <f>O62</f>
        <v>6</v>
      </c>
      <c r="AA58" s="182">
        <f>S62</f>
        <v>5</v>
      </c>
      <c r="AB58" s="182">
        <f>W62</f>
        <v>4</v>
      </c>
      <c r="AC58" s="182">
        <f>AA58-AB58</f>
        <v>1</v>
      </c>
      <c r="AD58" s="182">
        <f>IF(Z58&gt;Z56,-1,0)</f>
        <v>-1</v>
      </c>
      <c r="AE58" s="182">
        <f>IF(Z58&gt;Z57,-1,0)</f>
        <v>-1</v>
      </c>
      <c r="AF58" s="182">
        <f>IF(Z58&gt;Z59,-1,0)</f>
        <v>0</v>
      </c>
      <c r="AG58" s="329">
        <f>10000-(AJ58*1000+AM58*10+AK58)</f>
        <v>3985</v>
      </c>
      <c r="AH58" s="330">
        <f>RANK(AG58,AG56:AG59,1)</f>
        <v>2</v>
      </c>
      <c r="AI58" s="281" t="str">
        <f>C57</f>
        <v>Belgien</v>
      </c>
      <c r="AJ58" s="281">
        <f t="shared" si="17"/>
        <v>6</v>
      </c>
      <c r="AK58" s="281">
        <f t="shared" si="17"/>
        <v>5</v>
      </c>
      <c r="AL58" s="281">
        <f t="shared" si="17"/>
        <v>4</v>
      </c>
      <c r="AM58" s="281">
        <f>AK58-AL58</f>
        <v>1</v>
      </c>
      <c r="AN58" s="329">
        <f>IF(Z56&lt;&gt;Z58,AG56,IF(E58&gt;G58,AG56-2000,AG56))</f>
        <v>9027</v>
      </c>
      <c r="AO58" s="329">
        <f>IF(Z57&lt;&gt;Z58,AG57,IF(E61&gt;G61,AG57-2000,AG57))</f>
        <v>8007</v>
      </c>
      <c r="AP58" s="337"/>
      <c r="AQ58" s="329">
        <f>IF(Z59&lt;&gt;Z58,AG59,IF(G57&gt;E57,AG59-2000,AG59))</f>
        <v>2964</v>
      </c>
      <c r="AR58" s="333">
        <f>AP60</f>
        <v>11955</v>
      </c>
      <c r="AS58" s="330">
        <f>RANK(AR58,AR56:AR59,1)</f>
        <v>2</v>
      </c>
      <c r="AT58" s="281" t="str">
        <f t="shared" si="18"/>
        <v>Belgien</v>
      </c>
      <c r="AU58" s="281">
        <f t="shared" si="18"/>
        <v>6</v>
      </c>
      <c r="AV58" s="281">
        <f t="shared" si="18"/>
        <v>5</v>
      </c>
      <c r="AW58" s="281">
        <f t="shared" si="18"/>
        <v>4</v>
      </c>
      <c r="AX58" s="182"/>
      <c r="AY58" s="182"/>
      <c r="AZ58" s="182"/>
      <c r="BA58" s="162">
        <v>3</v>
      </c>
      <c r="BB58" s="175" t="str">
        <f>VLOOKUP(3,AS56:AT59,2,FALSE)</f>
        <v>Schweden</v>
      </c>
      <c r="BC58" s="163"/>
      <c r="BD58" s="145">
        <f>VLOOKUP(3,AS56:AW59,3,FALSE)</f>
        <v>2</v>
      </c>
      <c r="BE58" s="145">
        <f>VLOOKUP(3,AS56:AW59,4,FALSE)</f>
        <v>3</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0</v>
      </c>
      <c r="BP58" s="81">
        <f>IF(Spielplan!E58="",0,SUM(BJ58:BO58))</f>
        <v>10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1</v>
      </c>
      <c r="F59" s="411" t="s">
        <v>12</v>
      </c>
      <c r="G59" s="408">
        <v>1</v>
      </c>
      <c r="H59" s="110" t="str">
        <f>H57</f>
        <v>Italien</v>
      </c>
      <c r="I59" s="111"/>
      <c r="J59" s="182"/>
      <c r="K59" s="182" t="s">
        <v>80</v>
      </c>
      <c r="L59" s="182">
        <f t="shared" si="16"/>
        <v>0</v>
      </c>
      <c r="M59" s="182"/>
      <c r="N59" s="182">
        <f>IF($E59="",0,IF($E59&gt;$G59,3,IF($E59=$G59,1,0)))</f>
        <v>1</v>
      </c>
      <c r="O59" s="182"/>
      <c r="P59" s="182">
        <f>IF($G59="",0,IF($E59&gt;$G59,0,IF($E59=$G59,1,3)))</f>
        <v>1</v>
      </c>
      <c r="Q59" s="182"/>
      <c r="R59" s="182">
        <f>E59</f>
        <v>1</v>
      </c>
      <c r="S59" s="182"/>
      <c r="T59" s="182">
        <f>G59</f>
        <v>1</v>
      </c>
      <c r="U59" s="182"/>
      <c r="V59" s="182">
        <f>G59</f>
        <v>1</v>
      </c>
      <c r="W59" s="182"/>
      <c r="X59" s="182">
        <f>E59</f>
        <v>1</v>
      </c>
      <c r="Y59" s="182"/>
      <c r="Z59" s="182">
        <f>P62</f>
        <v>7</v>
      </c>
      <c r="AA59" s="182">
        <f>T62</f>
        <v>6</v>
      </c>
      <c r="AB59" s="182">
        <f>X62</f>
        <v>3</v>
      </c>
      <c r="AC59" s="182">
        <f>AA59-AB59</f>
        <v>3</v>
      </c>
      <c r="AD59" s="182">
        <f>IF(Z59&gt;Z56,-1,0)</f>
        <v>-1</v>
      </c>
      <c r="AE59" s="182">
        <f>IF(Z59&gt;Z57,-1,0)</f>
        <v>-1</v>
      </c>
      <c r="AF59" s="182">
        <f>IF(Z59&gt;Z58,-1,0)</f>
        <v>-1</v>
      </c>
      <c r="AG59" s="329">
        <f>10000-(AJ59*1000+AM59*10+AK59)</f>
        <v>2964</v>
      </c>
      <c r="AH59" s="330">
        <f>RANK(AG59,AG56:AG59,1)</f>
        <v>1</v>
      </c>
      <c r="AI59" s="281" t="str">
        <f>H57</f>
        <v>Italien</v>
      </c>
      <c r="AJ59" s="281">
        <f t="shared" si="17"/>
        <v>7</v>
      </c>
      <c r="AK59" s="281">
        <f t="shared" si="17"/>
        <v>6</v>
      </c>
      <c r="AL59" s="281">
        <f t="shared" si="17"/>
        <v>3</v>
      </c>
      <c r="AM59" s="281">
        <f>AK59-AL59</f>
        <v>3</v>
      </c>
      <c r="AN59" s="329">
        <f>IF(Z56&lt;&gt;Z59,AG56,IF(E60&gt;G60,AG56-2000,AG56))</f>
        <v>9027</v>
      </c>
      <c r="AO59" s="329">
        <f>IF(Z57&lt;&gt;Z59,AG57,IF(E59&gt;G59,AG57-2000,AG57))</f>
        <v>8007</v>
      </c>
      <c r="AP59" s="329">
        <f>IF(Z58&lt;&gt;Z59,AG58,IF(E57&gt;G57,AG58-2000,AG58))</f>
        <v>3985</v>
      </c>
      <c r="AQ59" s="337"/>
      <c r="AR59" s="333">
        <f>AQ60</f>
        <v>8892</v>
      </c>
      <c r="AS59" s="330">
        <f>RANK(AR59,AR56:AR59,1)</f>
        <v>1</v>
      </c>
      <c r="AT59" s="281" t="str">
        <f t="shared" si="18"/>
        <v>Italien</v>
      </c>
      <c r="AU59" s="281">
        <f t="shared" si="18"/>
        <v>7</v>
      </c>
      <c r="AV59" s="281">
        <f t="shared" si="18"/>
        <v>6</v>
      </c>
      <c r="AW59" s="281">
        <f t="shared" si="18"/>
        <v>3</v>
      </c>
      <c r="AX59" s="182"/>
      <c r="AY59" s="182"/>
      <c r="AZ59" s="182"/>
      <c r="BA59" s="68">
        <v>4</v>
      </c>
      <c r="BB59" s="69" t="str">
        <f>VLOOKUP(4,AS56:AT59,2,FALSE)</f>
        <v>Irland</v>
      </c>
      <c r="BC59" s="70"/>
      <c r="BD59" s="71">
        <f>VLOOKUP(4,AS56:AW59,3,FALSE)</f>
        <v>1</v>
      </c>
      <c r="BE59" s="71">
        <f>VLOOKUP(4,AS56:AW59,4,FALSE)</f>
        <v>3</v>
      </c>
      <c r="BF59" s="199" t="s">
        <v>12</v>
      </c>
      <c r="BG59" s="71">
        <f>VLOOKUP(4,AS56:AW59,5,FALSE)</f>
        <v>6</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1</v>
      </c>
      <c r="F60" s="411" t="s">
        <v>12</v>
      </c>
      <c r="G60" s="408">
        <v>3</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3</v>
      </c>
      <c r="U60" s="182">
        <f>G60</f>
        <v>3</v>
      </c>
      <c r="V60" s="182"/>
      <c r="W60" s="182"/>
      <c r="X60" s="182">
        <f>E60</f>
        <v>1</v>
      </c>
      <c r="Y60" s="182"/>
      <c r="Z60" s="182"/>
      <c r="AA60" s="182"/>
      <c r="AB60" s="182"/>
      <c r="AC60" s="182"/>
      <c r="AD60" s="182"/>
      <c r="AE60" s="182"/>
      <c r="AF60" s="182"/>
      <c r="AG60" s="281"/>
      <c r="AH60" s="281"/>
      <c r="AI60" s="281"/>
      <c r="AJ60" s="281"/>
      <c r="AK60" s="281"/>
      <c r="AL60" s="281"/>
      <c r="AM60" s="281"/>
      <c r="AN60" s="334">
        <f>SUM(AN56:AN59)</f>
        <v>27081</v>
      </c>
      <c r="AO60" s="335">
        <f>SUM(AO56:AO59)</f>
        <v>24021</v>
      </c>
      <c r="AP60" s="335">
        <f>SUM(AP56:AP59)</f>
        <v>11955</v>
      </c>
      <c r="AQ60" s="335">
        <f>SUM(AQ56:AQ59)</f>
        <v>8892</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40</v>
      </c>
      <c r="CP60" s="80"/>
      <c r="CQ60" s="508"/>
      <c r="CR60" s="509"/>
      <c r="CS60" s="509"/>
      <c r="CT60" s="509"/>
      <c r="CU60" s="509"/>
      <c r="CV60" s="510"/>
      <c r="CW60" s="80"/>
    </row>
    <row r="61" spans="1:101" ht="18.75" customHeight="1" thickBot="1" x14ac:dyDescent="0.3">
      <c r="A61" s="182"/>
      <c r="B61" s="182"/>
      <c r="C61" s="110" t="str">
        <f>H56</f>
        <v>Schweden</v>
      </c>
      <c r="D61" s="111"/>
      <c r="E61" s="408">
        <v>1</v>
      </c>
      <c r="F61" s="411" t="s">
        <v>12</v>
      </c>
      <c r="G61" s="408">
        <v>2</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2</v>
      </c>
      <c r="T61" s="182"/>
      <c r="U61" s="182"/>
      <c r="V61" s="182">
        <f>G61</f>
        <v>2</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1</v>
      </c>
      <c r="N62" s="182">
        <f t="shared" si="19"/>
        <v>2</v>
      </c>
      <c r="O62" s="182">
        <f t="shared" si="19"/>
        <v>6</v>
      </c>
      <c r="P62" s="182">
        <f t="shared" si="19"/>
        <v>7</v>
      </c>
      <c r="Q62" s="182">
        <f t="shared" si="19"/>
        <v>3</v>
      </c>
      <c r="R62" s="182">
        <f t="shared" si="19"/>
        <v>3</v>
      </c>
      <c r="S62" s="182">
        <f t="shared" si="19"/>
        <v>5</v>
      </c>
      <c r="T62" s="182">
        <f t="shared" si="19"/>
        <v>6</v>
      </c>
      <c r="U62" s="182">
        <f t="shared" si="19"/>
        <v>6</v>
      </c>
      <c r="V62" s="182">
        <f t="shared" si="19"/>
        <v>4</v>
      </c>
      <c r="W62" s="182">
        <f t="shared" si="19"/>
        <v>4</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48</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1</v>
      </c>
      <c r="F67" s="411" t="s">
        <v>12</v>
      </c>
      <c r="G67" s="40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4</v>
      </c>
      <c r="AA67" s="182">
        <f>Q73</f>
        <v>3</v>
      </c>
      <c r="AB67" s="182">
        <f>U73</f>
        <v>3</v>
      </c>
      <c r="AC67" s="182">
        <f>AA67-AB67</f>
        <v>0</v>
      </c>
      <c r="AD67" s="182">
        <f>IF(Z67&gt;Z68,-1,0)</f>
        <v>-1</v>
      </c>
      <c r="AE67" s="182">
        <f>IF(Z67&gt;Z69,-1,0)</f>
        <v>0</v>
      </c>
      <c r="AF67" s="182">
        <f>IF(Z67&gt;Z70,-1,0)</f>
        <v>-1</v>
      </c>
      <c r="AG67" s="329">
        <f>10000-(AJ67*1000+AM67*10+AK67)</f>
        <v>5997</v>
      </c>
      <c r="AH67" s="330">
        <f>RANK(AG67,AG67:AG70,1)</f>
        <v>2</v>
      </c>
      <c r="AI67" s="281" t="str">
        <f>C67</f>
        <v>Österreich</v>
      </c>
      <c r="AJ67" s="281">
        <f t="shared" ref="AJ67:AL70" si="21">Z67</f>
        <v>4</v>
      </c>
      <c r="AK67" s="281">
        <f t="shared" si="21"/>
        <v>3</v>
      </c>
      <c r="AL67" s="281">
        <f t="shared" si="21"/>
        <v>3</v>
      </c>
      <c r="AM67" s="281">
        <f>AK67-AL67</f>
        <v>0</v>
      </c>
      <c r="AN67" s="337"/>
      <c r="AO67" s="329">
        <f>IF(Z68&lt;&gt;Z67,AG68,IF(G67&gt;E67,AG68-2000,AG68))</f>
        <v>7008</v>
      </c>
      <c r="AP67" s="329">
        <f>IF(Z69&lt;&gt;Z67,AG69,IF(G69&gt;E69,AG69-2000,AG69))</f>
        <v>954</v>
      </c>
      <c r="AQ67" s="329">
        <f>IF(Z70&lt;&gt;Z67,AG70,IF(G71&gt;E71,AG70-2000,AG70))</f>
        <v>9029</v>
      </c>
      <c r="AR67" s="332">
        <f>AN71</f>
        <v>17991</v>
      </c>
      <c r="AS67" s="330">
        <f>RANK(AR67,AR67:AR70,1)</f>
        <v>2</v>
      </c>
      <c r="AT67" s="281" t="str">
        <f t="shared" ref="AT67:AW70" si="22">AI67</f>
        <v>Österreich</v>
      </c>
      <c r="AU67" s="281">
        <f t="shared" si="22"/>
        <v>4</v>
      </c>
      <c r="AV67" s="281">
        <f t="shared" si="22"/>
        <v>3</v>
      </c>
      <c r="AW67" s="281">
        <f t="shared" si="22"/>
        <v>3</v>
      </c>
      <c r="AX67" s="182"/>
      <c r="AY67" s="182"/>
      <c r="AZ67" s="182"/>
      <c r="BA67" s="119">
        <v>1</v>
      </c>
      <c r="BB67" s="117" t="str">
        <f>VLOOKUP(1,AS67:AT70,2,FALSE)</f>
        <v>Portugal</v>
      </c>
      <c r="BC67" s="118"/>
      <c r="BD67" s="120">
        <f>VLOOKUP(1,AS67:AW70,3,FALSE)</f>
        <v>9</v>
      </c>
      <c r="BE67" s="121">
        <f>VLOOKUP(1,AS67:AW70,4,FALSE)</f>
        <v>6</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2</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0</v>
      </c>
      <c r="U68" s="182"/>
      <c r="V68" s="182"/>
      <c r="W68" s="182">
        <f>G68</f>
        <v>0</v>
      </c>
      <c r="X68" s="182">
        <f>E68</f>
        <v>2</v>
      </c>
      <c r="Y68" s="182"/>
      <c r="Z68" s="182">
        <f>N73</f>
        <v>3</v>
      </c>
      <c r="AA68" s="182">
        <f>R73</f>
        <v>2</v>
      </c>
      <c r="AB68" s="182">
        <f>V73</f>
        <v>3</v>
      </c>
      <c r="AC68" s="182">
        <f>AA68-AB68</f>
        <v>-1</v>
      </c>
      <c r="AD68" s="182">
        <f>IF(Z68&gt;Z67,-1,0)</f>
        <v>0</v>
      </c>
      <c r="AE68" s="182">
        <f>IF(Z68&gt;Z69,-1,0)</f>
        <v>0</v>
      </c>
      <c r="AF68" s="182">
        <f>IF(Z68&gt;Z70,-1,0)</f>
        <v>-1</v>
      </c>
      <c r="AG68" s="329">
        <f>10000-(AJ68*1000+AM68*10+AK68)</f>
        <v>7008</v>
      </c>
      <c r="AH68" s="330">
        <f>RANK(AG68,AG67:AG70,1)</f>
        <v>3</v>
      </c>
      <c r="AI68" s="281" t="str">
        <f>H67</f>
        <v>Ungarn</v>
      </c>
      <c r="AJ68" s="281">
        <f t="shared" si="21"/>
        <v>3</v>
      </c>
      <c r="AK68" s="281">
        <f t="shared" si="21"/>
        <v>2</v>
      </c>
      <c r="AL68" s="281">
        <f t="shared" si="21"/>
        <v>3</v>
      </c>
      <c r="AM68" s="281">
        <f>AK68-AL68</f>
        <v>-1</v>
      </c>
      <c r="AN68" s="329">
        <f>IF(Z67&lt;&gt;Z68,AG67,IF(E67&gt;G67,AG67-2000,AG67))</f>
        <v>5997</v>
      </c>
      <c r="AO68" s="337"/>
      <c r="AP68" s="329">
        <f>IF(Z68&lt;&gt;Z69,AG69,IF(G72&gt;E72,AG69-2000,AG69))</f>
        <v>954</v>
      </c>
      <c r="AQ68" s="329">
        <f>IF(Z70&lt;&gt;Z68,AG70,IF(G70&gt;E70,AG70-2000,AG70))</f>
        <v>9029</v>
      </c>
      <c r="AR68" s="333">
        <f>AO71</f>
        <v>21024</v>
      </c>
      <c r="AS68" s="330">
        <f>RANK(AR68,AR67:AR70,1)</f>
        <v>3</v>
      </c>
      <c r="AT68" s="281" t="str">
        <f t="shared" si="22"/>
        <v>Ungarn</v>
      </c>
      <c r="AU68" s="281">
        <f t="shared" si="22"/>
        <v>3</v>
      </c>
      <c r="AV68" s="281">
        <f t="shared" si="22"/>
        <v>2</v>
      </c>
      <c r="AW68" s="281">
        <f t="shared" si="22"/>
        <v>3</v>
      </c>
      <c r="AX68" s="182"/>
      <c r="AY68" s="182"/>
      <c r="AZ68" s="182"/>
      <c r="BA68" s="119">
        <v>2</v>
      </c>
      <c r="BB68" s="117" t="str">
        <f>VLOOKUP(2,AS67:AT70,2,FALSE)</f>
        <v>Österreich</v>
      </c>
      <c r="BC68" s="118"/>
      <c r="BD68" s="120">
        <f>VLOOKUP(2,AS67:AW70,3,FALSE)</f>
        <v>4</v>
      </c>
      <c r="BE68" s="121">
        <f>VLOOKUP(2,AS67:AW70,4,FALSE)</f>
        <v>3</v>
      </c>
      <c r="BF68" s="199" t="s">
        <v>12</v>
      </c>
      <c r="BG68" s="121">
        <f>VLOOKUP(2,AS67:AW70,5,FALSE)</f>
        <v>3</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1</v>
      </c>
      <c r="F69" s="411" t="s">
        <v>12</v>
      </c>
      <c r="G69" s="408">
        <v>2</v>
      </c>
      <c r="H69" s="117" t="str">
        <f>C68</f>
        <v>Portugal</v>
      </c>
      <c r="I69" s="118"/>
      <c r="J69" s="182"/>
      <c r="K69" s="182" t="s">
        <v>84</v>
      </c>
      <c r="L69" s="182">
        <f t="shared" si="20"/>
        <v>-1</v>
      </c>
      <c r="M69" s="182">
        <f>IF($E69="",0,IF($E69&gt;$G69,3,IF($E69=G69,1,0)))</f>
        <v>0</v>
      </c>
      <c r="N69" s="182"/>
      <c r="O69" s="182">
        <f>IF($G69="",0,IF($E69&gt;$G69,0,IF($E69=$G69,1,3)))</f>
        <v>3</v>
      </c>
      <c r="P69" s="182"/>
      <c r="Q69" s="182">
        <f>E69</f>
        <v>1</v>
      </c>
      <c r="R69" s="182"/>
      <c r="S69" s="182">
        <f>G69</f>
        <v>2</v>
      </c>
      <c r="T69" s="182"/>
      <c r="U69" s="182">
        <f>G69</f>
        <v>2</v>
      </c>
      <c r="V69" s="182"/>
      <c r="W69" s="182">
        <f>E69</f>
        <v>1</v>
      </c>
      <c r="X69" s="182"/>
      <c r="Y69" s="182"/>
      <c r="Z69" s="182">
        <f>O73</f>
        <v>9</v>
      </c>
      <c r="AA69" s="182">
        <f>S73</f>
        <v>6</v>
      </c>
      <c r="AB69" s="182">
        <f>W73</f>
        <v>2</v>
      </c>
      <c r="AC69" s="182">
        <f>AA69-AB69</f>
        <v>4</v>
      </c>
      <c r="AD69" s="182">
        <f>IF(Z69&gt;Z67,-1,0)</f>
        <v>-1</v>
      </c>
      <c r="AE69" s="182">
        <f>IF(Z69&gt;Z68,-1,0)</f>
        <v>-1</v>
      </c>
      <c r="AF69" s="182">
        <f>IF(Z69&gt;Z70,-1,0)</f>
        <v>-1</v>
      </c>
      <c r="AG69" s="329">
        <f>10000-(AJ69*1000+AM69*10+AK69)</f>
        <v>954</v>
      </c>
      <c r="AH69" s="330">
        <f>RANK(AG69,AG67:AG70,1)</f>
        <v>1</v>
      </c>
      <c r="AI69" s="281" t="str">
        <f>C68</f>
        <v>Portugal</v>
      </c>
      <c r="AJ69" s="281">
        <f t="shared" si="21"/>
        <v>9</v>
      </c>
      <c r="AK69" s="281">
        <f t="shared" si="21"/>
        <v>6</v>
      </c>
      <c r="AL69" s="281">
        <f t="shared" si="21"/>
        <v>2</v>
      </c>
      <c r="AM69" s="281">
        <f>AK69-AL69</f>
        <v>4</v>
      </c>
      <c r="AN69" s="329">
        <f>IF(Z67&lt;&gt;Z69,AG67,IF(E69&gt;G69,AG67-2000,AG67))</f>
        <v>5997</v>
      </c>
      <c r="AO69" s="329">
        <f>IF(Z68&lt;&gt;Z69,AG68,IF(E72&gt;G72,AG68-2000,AG68))</f>
        <v>7008</v>
      </c>
      <c r="AP69" s="337"/>
      <c r="AQ69" s="329">
        <f>IF(Z70&lt;&gt;Z69,AG70,IF(G68&gt;E68,AG70-2000,AG70))</f>
        <v>9029</v>
      </c>
      <c r="AR69" s="333">
        <f>AP71</f>
        <v>2862</v>
      </c>
      <c r="AS69" s="330">
        <f>RANK(AR69,AR67:AR70,1)</f>
        <v>1</v>
      </c>
      <c r="AT69" s="281" t="str">
        <f t="shared" si="22"/>
        <v>Portugal</v>
      </c>
      <c r="AU69" s="281">
        <f t="shared" si="22"/>
        <v>9</v>
      </c>
      <c r="AV69" s="281">
        <f t="shared" si="22"/>
        <v>6</v>
      </c>
      <c r="AW69" s="281">
        <f t="shared" si="22"/>
        <v>2</v>
      </c>
      <c r="AX69" s="182"/>
      <c r="AY69" s="182"/>
      <c r="AZ69" s="182"/>
      <c r="BA69" s="162">
        <v>3</v>
      </c>
      <c r="BB69" s="175" t="str">
        <f>VLOOKUP(3,AS67:AT70,2,FALSE)</f>
        <v>Ungarn</v>
      </c>
      <c r="BC69" s="163"/>
      <c r="BD69" s="145">
        <f>VLOOKUP(3,AS67:AW70,3,FALSE)</f>
        <v>3</v>
      </c>
      <c r="BE69" s="145">
        <f>VLOOKUP(3,AS67:AW70,4,FALSE)</f>
        <v>2</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1</v>
      </c>
      <c r="F70" s="411" t="s">
        <v>12</v>
      </c>
      <c r="G70" s="40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1</v>
      </c>
      <c r="AA70" s="182">
        <f>T73</f>
        <v>1</v>
      </c>
      <c r="AB70" s="182">
        <f>X73</f>
        <v>4</v>
      </c>
      <c r="AC70" s="182">
        <f>AA70-AB70</f>
        <v>-3</v>
      </c>
      <c r="AD70" s="182">
        <f>IF(Z70&gt;Z67,-1,0)</f>
        <v>0</v>
      </c>
      <c r="AE70" s="182">
        <f>IF(Z70&gt;Z68,-1,0)</f>
        <v>0</v>
      </c>
      <c r="AF70" s="182">
        <f>IF(Z70&gt;Z69,-1,0)</f>
        <v>0</v>
      </c>
      <c r="AG70" s="329">
        <f>10000-(AJ70*1000+AM70*10+AK70)</f>
        <v>9029</v>
      </c>
      <c r="AH70" s="330">
        <f>RANK(AG70,AG67:AG70,1)</f>
        <v>4</v>
      </c>
      <c r="AI70" s="281" t="str">
        <f>H68</f>
        <v>Island</v>
      </c>
      <c r="AJ70" s="281">
        <f t="shared" si="21"/>
        <v>1</v>
      </c>
      <c r="AK70" s="281">
        <f t="shared" si="21"/>
        <v>1</v>
      </c>
      <c r="AL70" s="281">
        <f t="shared" si="21"/>
        <v>4</v>
      </c>
      <c r="AM70" s="281">
        <f>AK70-AL70</f>
        <v>-3</v>
      </c>
      <c r="AN70" s="329">
        <f>IF(Z67&lt;&gt;Z70,AG67,IF(E71&gt;G71,AG67-2000,AG67))</f>
        <v>5997</v>
      </c>
      <c r="AO70" s="329">
        <f>IF(Z68&lt;&gt;Z70,AG68,IF(E70&gt;G70,AG68-2000,AG68))</f>
        <v>7008</v>
      </c>
      <c r="AP70" s="329">
        <f>IF(Z69&lt;&gt;Z70,AG69,IF(E68&gt;G68,AG69-2000,AG69))</f>
        <v>954</v>
      </c>
      <c r="AQ70" s="337"/>
      <c r="AR70" s="333">
        <f>AQ71</f>
        <v>27087</v>
      </c>
      <c r="AS70" s="330">
        <f>RANK(AR70,AR67:AR70,1)</f>
        <v>4</v>
      </c>
      <c r="AT70" s="281" t="str">
        <f t="shared" si="22"/>
        <v>Island</v>
      </c>
      <c r="AU70" s="281">
        <f t="shared" si="22"/>
        <v>1</v>
      </c>
      <c r="AV70" s="281">
        <f t="shared" si="22"/>
        <v>1</v>
      </c>
      <c r="AW70" s="281">
        <f t="shared" si="22"/>
        <v>4</v>
      </c>
      <c r="AX70" s="182"/>
      <c r="AY70" s="182"/>
      <c r="AZ70" s="182"/>
      <c r="BA70" s="68">
        <v>4</v>
      </c>
      <c r="BB70" s="69" t="str">
        <f>VLOOKUP(4,AS67:AT70,2,FALSE)</f>
        <v>Island</v>
      </c>
      <c r="BC70" s="70"/>
      <c r="BD70" s="71">
        <f>VLOOKUP(4,AS67:AW70,3,FALSE)</f>
        <v>1</v>
      </c>
      <c r="BE70" s="71">
        <f>VLOOKUP(4,AS67:AW70,4,FALSE)</f>
        <v>1</v>
      </c>
      <c r="BF70" s="199" t="s">
        <v>12</v>
      </c>
      <c r="BG70" s="71">
        <f>VLOOKUP(4,AS67:AW70,5,FALSE)</f>
        <v>4</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1</v>
      </c>
      <c r="F71" s="411" t="s">
        <v>12</v>
      </c>
      <c r="G71" s="408">
        <v>1</v>
      </c>
      <c r="H71" s="117" t="str">
        <f>H68</f>
        <v>Island</v>
      </c>
      <c r="I71" s="118"/>
      <c r="J71" s="182"/>
      <c r="K71" s="182" t="s">
        <v>86</v>
      </c>
      <c r="L71" s="182">
        <f t="shared" si="20"/>
        <v>0</v>
      </c>
      <c r="M71" s="182">
        <f>IF($E71="",0,IF($E71&gt;$G71,3,IF($E71=G71,1,0)))</f>
        <v>1</v>
      </c>
      <c r="N71" s="182"/>
      <c r="O71" s="182"/>
      <c r="P71" s="182">
        <f>IF($G71="",0,IF($E71&gt;$G71,0,IF($E71=$G71,1,3)))</f>
        <v>1</v>
      </c>
      <c r="Q71" s="182">
        <f>E71</f>
        <v>1</v>
      </c>
      <c r="R71" s="182"/>
      <c r="S71" s="182"/>
      <c r="T71" s="182">
        <f>G71</f>
        <v>1</v>
      </c>
      <c r="U71" s="182">
        <f>G71</f>
        <v>1</v>
      </c>
      <c r="V71" s="182"/>
      <c r="W71" s="182"/>
      <c r="X71" s="182">
        <f>E71</f>
        <v>1</v>
      </c>
      <c r="Y71" s="182"/>
      <c r="Z71" s="182"/>
      <c r="AA71" s="182"/>
      <c r="AB71" s="182"/>
      <c r="AC71" s="182"/>
      <c r="AD71" s="182"/>
      <c r="AE71" s="182"/>
      <c r="AF71" s="182"/>
      <c r="AG71" s="281"/>
      <c r="AH71" s="281"/>
      <c r="AI71" s="281"/>
      <c r="AJ71" s="281"/>
      <c r="AK71" s="281"/>
      <c r="AL71" s="281"/>
      <c r="AM71" s="281"/>
      <c r="AN71" s="334">
        <f>SUM(AN67:AN70)</f>
        <v>17991</v>
      </c>
      <c r="AO71" s="335">
        <f>SUM(AO67:AO70)</f>
        <v>21024</v>
      </c>
      <c r="AP71" s="335">
        <f>SUM(AP67:AP70)</f>
        <v>2862</v>
      </c>
      <c r="AQ71" s="335">
        <f>SUM(AQ67:AQ70)</f>
        <v>27087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1</v>
      </c>
      <c r="F72" s="411" t="s">
        <v>12</v>
      </c>
      <c r="G72" s="408">
        <v>2</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2</v>
      </c>
      <c r="T72" s="182"/>
      <c r="U72" s="182"/>
      <c r="V72" s="182">
        <f>G72</f>
        <v>2</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4</v>
      </c>
      <c r="N73" s="182">
        <f t="shared" si="23"/>
        <v>3</v>
      </c>
      <c r="O73" s="182">
        <f t="shared" si="23"/>
        <v>9</v>
      </c>
      <c r="P73" s="182">
        <f t="shared" si="23"/>
        <v>1</v>
      </c>
      <c r="Q73" s="182">
        <f t="shared" si="23"/>
        <v>3</v>
      </c>
      <c r="R73" s="182">
        <f t="shared" si="23"/>
        <v>2</v>
      </c>
      <c r="S73" s="182">
        <f t="shared" si="23"/>
        <v>6</v>
      </c>
      <c r="T73" s="182">
        <f t="shared" si="23"/>
        <v>1</v>
      </c>
      <c r="U73" s="182">
        <f t="shared" si="23"/>
        <v>3</v>
      </c>
      <c r="V73" s="182">
        <f t="shared" si="23"/>
        <v>3</v>
      </c>
      <c r="W73" s="182">
        <f t="shared" si="23"/>
        <v>2</v>
      </c>
      <c r="X73" s="182">
        <f t="shared" si="23"/>
        <v>4</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5</v>
      </c>
      <c r="N74" s="182">
        <f t="shared" si="23"/>
        <v>6</v>
      </c>
      <c r="O74" s="182">
        <f t="shared" si="23"/>
        <v>18</v>
      </c>
      <c r="P74" s="182">
        <f t="shared" si="23"/>
        <v>2</v>
      </c>
      <c r="Q74" s="182">
        <f t="shared" si="23"/>
        <v>5</v>
      </c>
      <c r="R74" s="182">
        <f t="shared" si="23"/>
        <v>4</v>
      </c>
      <c r="S74" s="182">
        <f t="shared" si="23"/>
        <v>12</v>
      </c>
      <c r="T74" s="182">
        <f t="shared" si="23"/>
        <v>2</v>
      </c>
      <c r="U74" s="182">
        <f t="shared" si="23"/>
        <v>6</v>
      </c>
      <c r="V74" s="182">
        <f t="shared" si="23"/>
        <v>5</v>
      </c>
      <c r="W74" s="182">
        <f t="shared" si="23"/>
        <v>4</v>
      </c>
      <c r="X74" s="182">
        <f t="shared" si="23"/>
        <v>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237</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4</v>
      </c>
      <c r="E78" s="160">
        <f>BE14</f>
        <v>3</v>
      </c>
      <c r="F78" s="199" t="s">
        <v>12</v>
      </c>
      <c r="G78" s="160">
        <f>BG14</f>
        <v>3</v>
      </c>
      <c r="H78" s="161">
        <f>D78*1000+(E78-G78)*10+E78</f>
        <v>4003</v>
      </c>
      <c r="I78" s="249" t="s">
        <v>254</v>
      </c>
      <c r="J78" s="164">
        <f t="shared" ref="J78:J83" si="24">IF(H78="","",RANK(H78,H$78:H$83,0)+ROW(A1)%%)</f>
        <v>2.0001000000000002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Slowakei</v>
      </c>
      <c r="BC78" s="201"/>
      <c r="BD78" s="202">
        <f>IF($BA78="","",INDEX(D$78:D$83,MATCH($BA78,$J$78:$J$83,0)))</f>
        <v>4</v>
      </c>
      <c r="BE78" s="150">
        <f>IF($BA78="","",INDEX(E$78:E$83,MATCH($BA78,$J$78:$J$83,0)))</f>
        <v>4</v>
      </c>
      <c r="BF78" s="199" t="s">
        <v>12</v>
      </c>
      <c r="BG78" s="202">
        <f t="shared" ref="BG78:BG83" si="26">IF($BA78="","",INDEX(G$78:G$83,MATCH($BA78,$J$78:$J$83,0)))</f>
        <v>4</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0</v>
      </c>
      <c r="BM78" s="61">
        <f>IF(E78=Spielplan!E78,IF(G78=Spielplan!G78,Punktemodus!$B$5,0),0)</f>
        <v>0</v>
      </c>
      <c r="BN78" s="61">
        <f>IF(E78=Spielplan!E78,Punktemodus!$B$7,0)</f>
        <v>0</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4</v>
      </c>
      <c r="E79" s="160">
        <f>BE25</f>
        <v>4</v>
      </c>
      <c r="F79" s="199" t="s">
        <v>12</v>
      </c>
      <c r="G79" s="160">
        <f>BG25</f>
        <v>4</v>
      </c>
      <c r="H79" s="161">
        <f t="shared" ref="H79:H83" si="27">D79*1000+(E79-G79)*10+E79</f>
        <v>4004</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2.0001000000000002</v>
      </c>
      <c r="BB79" s="159" t="str">
        <f t="shared" ref="BB79:BB83" si="28">IF($BA79="","",INDEX(C$78:C$83,MATCH($BA79,$J$78:$J$83,0)))</f>
        <v>Rumänien</v>
      </c>
      <c r="BC79" s="201"/>
      <c r="BD79" s="202">
        <f t="shared" ref="BD79:BD83" si="29">IF($BA79="","",INDEX(D$78:D$83,MATCH($BA79,$J$78:$J$83,0)))</f>
        <v>4</v>
      </c>
      <c r="BE79" s="150">
        <f>IF($BA79="","",INDEX(E$78:E$83,MATCH($BA79,$J$78:$J$83,0)))</f>
        <v>3</v>
      </c>
      <c r="BF79" s="199" t="s">
        <v>12</v>
      </c>
      <c r="BG79" s="202">
        <f t="shared" si="26"/>
        <v>3</v>
      </c>
      <c r="BH79" s="150" t="str">
        <f t="shared" ref="BH79:BH83" si="30">IF($BA79="","",INDEX(I$78:I$83,MATCH($BA79,$J$78:$J$83,0)))</f>
        <v>A</v>
      </c>
      <c r="BI79" s="231">
        <f t="shared" ref="BI79:BI81" si="31">IF(BH79="A",0,IF(BH79="B",1,IF(BH79="C",2,IF(BH79="D",4,IF(BH79="E",8,IF(BH79="F",16,777777777))))))</f>
        <v>0</v>
      </c>
      <c r="BJ79" s="61">
        <f>IF(E79&gt;G79,IF(Spielplan!E79&gt;Spielplan!G79,Punktemodus!$B$3,0),0)</f>
        <v>0</v>
      </c>
      <c r="BK79" s="61">
        <f>IF(E79=G79,IF(Spielplan!E79=Spielplan!G79,Punktemodus!$B$3,0),0)</f>
        <v>10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100</v>
      </c>
      <c r="CF79" s="80"/>
      <c r="CG79" s="80"/>
      <c r="CH79" s="80"/>
      <c r="CI79" s="80"/>
      <c r="CJ79" s="361">
        <f>SUM(CJ54:CJ71)</f>
        <v>60</v>
      </c>
      <c r="CK79" s="80"/>
      <c r="CL79" s="80"/>
      <c r="CM79" s="80"/>
      <c r="CN79" s="80"/>
      <c r="CO79" s="361">
        <f>SUM(CO59:CO60)</f>
        <v>40</v>
      </c>
      <c r="CP79" s="80"/>
      <c r="CQ79" s="80"/>
      <c r="CR79" s="80"/>
      <c r="CS79" s="361">
        <f>CS54</f>
        <v>0</v>
      </c>
      <c r="CT79" s="80"/>
      <c r="CU79" s="80"/>
      <c r="CV79" s="80"/>
      <c r="CW79" s="80"/>
    </row>
    <row r="80" spans="1:101" ht="18.75" customHeight="1" thickBot="1" x14ac:dyDescent="0.3">
      <c r="A80" s="182"/>
      <c r="B80" s="182"/>
      <c r="C80" s="246" t="str">
        <f>BB36</f>
        <v>Nordirland</v>
      </c>
      <c r="D80" s="160">
        <f>BD36</f>
        <v>1</v>
      </c>
      <c r="E80" s="160">
        <f>BE36</f>
        <v>3</v>
      </c>
      <c r="F80" s="199" t="s">
        <v>12</v>
      </c>
      <c r="G80" s="160">
        <f>BG36</f>
        <v>5</v>
      </c>
      <c r="H80" s="161">
        <f t="shared" si="27"/>
        <v>983</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3.0005999999999999</v>
      </c>
      <c r="BB80" s="159" t="str">
        <f t="shared" si="28"/>
        <v>Ungarn</v>
      </c>
      <c r="BC80" s="201"/>
      <c r="BD80" s="202">
        <f t="shared" si="29"/>
        <v>3</v>
      </c>
      <c r="BE80" s="150">
        <f>IF($BA80="","",INDEX(E$78:E$83,MATCH($BA80,$J$78:$J$83,0)))</f>
        <v>2</v>
      </c>
      <c r="BF80" s="199" t="s">
        <v>12</v>
      </c>
      <c r="BG80" s="202">
        <f t="shared" si="26"/>
        <v>3</v>
      </c>
      <c r="BH80" s="150" t="str">
        <f t="shared" si="30"/>
        <v>F</v>
      </c>
      <c r="BI80" s="231">
        <f t="shared" si="31"/>
        <v>16</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1</v>
      </c>
      <c r="E81" s="160">
        <f>BE47</f>
        <v>2</v>
      </c>
      <c r="F81" s="199" t="s">
        <v>12</v>
      </c>
      <c r="G81" s="160">
        <f>BG47</f>
        <v>4</v>
      </c>
      <c r="H81" s="161">
        <f t="shared" si="27"/>
        <v>982</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4.0004999999999997</v>
      </c>
      <c r="BB81" s="159" t="str">
        <f t="shared" si="28"/>
        <v>Schweden</v>
      </c>
      <c r="BC81" s="201"/>
      <c r="BD81" s="202">
        <f t="shared" si="29"/>
        <v>2</v>
      </c>
      <c r="BE81" s="150">
        <f>IF($BA81="","",INDEX(E$78:E$83,MATCH($BA81,$J$78:$J$83,0)))</f>
        <v>3</v>
      </c>
      <c r="BF81" s="199" t="s">
        <v>12</v>
      </c>
      <c r="BG81" s="202">
        <f t="shared" si="26"/>
        <v>4</v>
      </c>
      <c r="BH81" s="150" t="str">
        <f t="shared" si="30"/>
        <v>E</v>
      </c>
      <c r="BI81" s="231">
        <f t="shared" si="31"/>
        <v>8</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3</v>
      </c>
      <c r="BN81" s="61">
        <f>IF(E81=Spielplan!E81,Punktemodus!$B$7,0)</f>
        <v>1</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2</v>
      </c>
      <c r="E82" s="160">
        <f>BE58</f>
        <v>3</v>
      </c>
      <c r="F82" s="199" t="s">
        <v>12</v>
      </c>
      <c r="G82" s="160">
        <f>BG58</f>
        <v>4</v>
      </c>
      <c r="H82" s="161">
        <f t="shared" si="27"/>
        <v>1993</v>
      </c>
      <c r="I82" s="250" t="s">
        <v>258</v>
      </c>
      <c r="J82" s="164">
        <f t="shared" si="24"/>
        <v>4.0004999999999997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Nordirland</v>
      </c>
      <c r="BC82" s="163"/>
      <c r="BD82" s="145">
        <f t="shared" si="29"/>
        <v>1</v>
      </c>
      <c r="BE82" s="145">
        <f>IF($BA82="","",INDEX(E$78:E$83,MATCH($BA82,$J$78:$J$83,0)))</f>
        <v>3</v>
      </c>
      <c r="BF82" s="199" t="s">
        <v>12</v>
      </c>
      <c r="BG82" s="145">
        <f t="shared" si="26"/>
        <v>5</v>
      </c>
      <c r="BH82" s="145" t="str">
        <f t="shared" si="30"/>
        <v>C</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2</v>
      </c>
      <c r="F83" s="199" t="s">
        <v>12</v>
      </c>
      <c r="G83" s="160">
        <f>BG69</f>
        <v>3</v>
      </c>
      <c r="H83" s="161">
        <f t="shared" si="27"/>
        <v>2992</v>
      </c>
      <c r="I83" s="181" t="s">
        <v>259</v>
      </c>
      <c r="J83" s="164">
        <f t="shared" si="24"/>
        <v>3.0005999999999999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Kroatien</v>
      </c>
      <c r="BC83" s="163"/>
      <c r="BD83" s="145">
        <f t="shared" si="29"/>
        <v>1</v>
      </c>
      <c r="BE83" s="145">
        <f>IF($BA83="","",INDEX(E$78:E$83,MATCH($BA83,$J$78:$J$83,0)))</f>
        <v>2</v>
      </c>
      <c r="BF83" s="199" t="s">
        <v>12</v>
      </c>
      <c r="BG83" s="145">
        <f t="shared" si="26"/>
        <v>4</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25</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Nordirland</v>
      </c>
      <c r="D86" s="458" t="str">
        <f>$C$81</f>
        <v>Kroatien</v>
      </c>
      <c r="E86" s="459"/>
      <c r="F86" s="479" t="str">
        <f>$C$78</f>
        <v>Rumänien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237</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Nordirland</v>
      </c>
      <c r="D87" s="471" t="str">
        <f>$C$78</f>
        <v>Rumänien</v>
      </c>
      <c r="E87" s="461"/>
      <c r="F87" s="470" t="str">
        <f>$C$79</f>
        <v>Slowakei</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Schweden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Nordirland</v>
      </c>
      <c r="D88" s="471" t="str">
        <f>$C$78</f>
        <v>Rumänien</v>
      </c>
      <c r="E88" s="461"/>
      <c r="F88" s="470" t="str">
        <f>$C$79</f>
        <v>Slowakei</v>
      </c>
      <c r="G88" s="461"/>
      <c r="H88" s="247" t="str">
        <f>$C$83</f>
        <v>Ungarn</v>
      </c>
      <c r="I88" s="182"/>
      <c r="J88" s="85"/>
      <c r="K88" s="257" t="str">
        <f>BB23</f>
        <v>Russland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Rumänien</v>
      </c>
      <c r="E89" s="461"/>
      <c r="F89" s="470" t="str">
        <f>$C$79</f>
        <v>Slowakei</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310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Rumänien</v>
      </c>
      <c r="E90" s="461"/>
      <c r="F90" s="470" t="str">
        <f>$C$79</f>
        <v>Slowakei</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Rumänien</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Nordirland</v>
      </c>
      <c r="D92" s="458" t="str">
        <f>$C$81</f>
        <v>Kroatien</v>
      </c>
      <c r="E92" s="459"/>
      <c r="F92" s="471" t="str">
        <f>$C$78</f>
        <v>Rumänien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547</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Nordirland</v>
      </c>
      <c r="D93" s="458" t="str">
        <f>$C$81</f>
        <v>Kroatien</v>
      </c>
      <c r="E93" s="459"/>
      <c r="F93" s="471" t="str">
        <f>$C$78</f>
        <v>Rumänien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Nordirland</v>
      </c>
      <c r="D94" s="471" t="str">
        <f>$C$78</f>
        <v>Rumänien</v>
      </c>
      <c r="E94" s="461"/>
      <c r="F94" s="460" t="str">
        <f>$C$83</f>
        <v>Ungarn</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Rumänien</v>
      </c>
      <c r="E95" s="461"/>
      <c r="F95" s="460" t="str">
        <f>$C$83</f>
        <v>Ungarn</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Nordirland</v>
      </c>
      <c r="D96" s="458" t="str">
        <f>$C$81</f>
        <v>Kroatien</v>
      </c>
      <c r="E96" s="459"/>
      <c r="F96" s="470" t="str">
        <f>$C$79</f>
        <v>Slowakei</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Nordirland</v>
      </c>
      <c r="D97" s="458" t="str">
        <f>$C$81</f>
        <v>Kroatien</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Nordirland</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Kroatien</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Nordirland</v>
      </c>
      <c r="D100" s="458" t="str">
        <f>$C$81</f>
        <v>Kroatien</v>
      </c>
      <c r="E100" s="459"/>
      <c r="F100" s="460" t="str">
        <f>$C$83</f>
        <v>Ungarn</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enableFormatConditionsCalculation="0">
    <tabColor theme="5" tint="0.39997558519241921"/>
  </sheetPr>
  <dimension ref="A1:M103"/>
  <sheetViews>
    <sheetView workbookViewId="0"/>
  </sheetViews>
  <sheetFormatPr baseColWidth="10" defaultRowHeight="12.75" x14ac:dyDescent="0.2"/>
  <cols>
    <col min="1" max="1" width="16.85546875" customWidth="1"/>
    <col min="2" max="2" width="18" customWidth="1"/>
    <col min="3" max="3" width="25.42578125" customWidth="1"/>
    <col min="4" max="4" width="30.28515625" style="1" customWidth="1"/>
    <col min="5" max="5" width="23" customWidth="1"/>
    <col min="6" max="6" width="13.85546875" style="1" customWidth="1"/>
    <col min="7" max="7" width="12.7109375" customWidth="1"/>
    <col min="8" max="8" width="10.5703125" customWidth="1"/>
    <col min="9" max="9" width="27.140625" customWidth="1"/>
    <col min="10" max="10" width="13.42578125" style="48" customWidth="1"/>
    <col min="11" max="11" width="3.7109375" customWidth="1"/>
    <col min="12" max="13" width="24.85546875" customWidth="1"/>
  </cols>
  <sheetData>
    <row r="1" spans="1:13" ht="11.25" customHeight="1" x14ac:dyDescent="0.2">
      <c r="A1" s="276"/>
      <c r="B1" s="270"/>
      <c r="C1" s="270"/>
      <c r="D1" s="272"/>
      <c r="E1" s="281"/>
      <c r="F1" s="281"/>
      <c r="G1" s="287"/>
      <c r="H1" s="287"/>
      <c r="I1" s="287"/>
      <c r="J1" s="288"/>
    </row>
    <row r="2" spans="1:13" ht="26.25" x14ac:dyDescent="0.4">
      <c r="A2" s="277" t="s">
        <v>168</v>
      </c>
      <c r="B2" s="277"/>
      <c r="C2" s="270"/>
      <c r="D2" s="272"/>
      <c r="E2" s="282" t="s">
        <v>151</v>
      </c>
      <c r="F2" s="282"/>
      <c r="G2" s="289"/>
      <c r="H2" s="289" t="s">
        <v>49</v>
      </c>
      <c r="I2" s="290"/>
      <c r="J2" s="291"/>
    </row>
    <row r="3" spans="1:13" ht="26.25" x14ac:dyDescent="0.4">
      <c r="A3" s="277"/>
      <c r="B3" s="277"/>
      <c r="C3" s="270"/>
      <c r="D3" s="272"/>
      <c r="E3" s="282"/>
      <c r="F3" s="282"/>
      <c r="G3" s="289"/>
      <c r="H3" s="289"/>
      <c r="I3" s="290"/>
      <c r="J3" s="291"/>
    </row>
    <row r="4" spans="1:13" x14ac:dyDescent="0.2">
      <c r="A4" s="276" t="str">
        <f>IF(Spielplan!BH72="","Das X im Reiter Spielplan (Feld [BH72]) wurde noch nicht gesetzt, die Vorrunde ist noch nicht vorbei.","Das X im Reiter Spielplan (Feld [BH72]) wurde gesetzt, die Vorrunde ist vorbei. Die Punktevergabe wird inklusive Punkte für die Achtelfinal-Partien gemacht.")</f>
        <v>Das X im Reiter Spielplan (Feld [BH72]) wurde gesetzt, die Vorrunde ist vorbei. Die Punktevergabe wird inklusive Punkte für die Achtelfinal-Partien gemacht.</v>
      </c>
      <c r="B4" s="270"/>
      <c r="C4" s="270"/>
      <c r="D4" s="272"/>
      <c r="E4" s="281"/>
      <c r="F4" s="281"/>
      <c r="G4" s="290"/>
      <c r="H4" s="290"/>
      <c r="I4" s="290"/>
      <c r="J4" s="291"/>
    </row>
    <row r="5" spans="1:13" ht="18" customHeight="1" x14ac:dyDescent="0.2">
      <c r="A5" s="133"/>
      <c r="B5" s="133"/>
      <c r="C5" s="134"/>
      <c r="D5" s="135"/>
      <c r="E5" s="134"/>
      <c r="F5" s="134"/>
      <c r="G5" s="136"/>
      <c r="H5" s="136"/>
      <c r="I5" s="136"/>
      <c r="J5" s="136"/>
      <c r="K5" s="1"/>
      <c r="L5" t="s">
        <v>405</v>
      </c>
      <c r="M5" t="s">
        <v>406</v>
      </c>
    </row>
    <row r="6" spans="1:13" ht="45.75" customHeight="1" x14ac:dyDescent="0.25">
      <c r="A6" s="283" t="s">
        <v>48</v>
      </c>
      <c r="B6" s="283" t="s">
        <v>183</v>
      </c>
      <c r="C6" s="278" t="s">
        <v>152</v>
      </c>
      <c r="D6" s="278" t="s">
        <v>150</v>
      </c>
      <c r="E6" s="283" t="s">
        <v>47</v>
      </c>
      <c r="F6" s="284" t="s">
        <v>4</v>
      </c>
      <c r="G6" s="293" t="s">
        <v>170</v>
      </c>
      <c r="H6" s="292" t="s">
        <v>169</v>
      </c>
      <c r="I6" s="303" t="s">
        <v>171</v>
      </c>
      <c r="J6" s="292" t="s">
        <v>172</v>
      </c>
      <c r="L6">
        <f>D7+D8+D9+D10+D17+D19+D23+D26+D27+D28+D30+D32+D36+D41+D46+D48+D49+D50</f>
        <v>8009</v>
      </c>
      <c r="M6">
        <f>D11+D15+D16+D18+D20+D21+D22+D24+D29+D31+D34+D37+D38+D39</f>
        <v>6602</v>
      </c>
    </row>
    <row r="7" spans="1:13" ht="15.75" x14ac:dyDescent="0.25">
      <c r="A7" s="285">
        <v>1</v>
      </c>
      <c r="B7" s="286" t="s">
        <v>110</v>
      </c>
      <c r="C7" s="279" t="str">
        <f>'Tipper 001'!$I$4</f>
        <v>Roger P</v>
      </c>
      <c r="D7" s="280">
        <f>'Tipper 001'!$BX$92</f>
        <v>386</v>
      </c>
      <c r="E7" s="286" t="str">
        <f>C7</f>
        <v>Roger P</v>
      </c>
      <c r="F7" s="296">
        <f>D7</f>
        <v>386</v>
      </c>
      <c r="G7" s="307">
        <f t="shared" ref="G7:G38" si="0">IF(F7="","",RANK(F7,F$7:F$56,0)+ROW(A1)%%)</f>
        <v>31.0001</v>
      </c>
      <c r="H7" s="304">
        <f t="shared" ref="H7:H49" si="1">IF(ROW(A1)&gt;COUNT(G$7:G$56),"",SMALL(G$7:G$56,ROW(A1)))</f>
        <v>1.0015000000000001</v>
      </c>
      <c r="I7" s="305" t="str">
        <f>IF($H7="","",INDEX(E$7:E$56,MATCH($H7,$G$7:$G$56,0)))</f>
        <v>Ursula</v>
      </c>
      <c r="J7" s="306">
        <f t="shared" ref="I7:J10" si="2">IF($H7="","",INDEX(F$7:F$56,MATCH($H7,$G$7:$G$56,0)))</f>
        <v>547</v>
      </c>
      <c r="L7" t="s">
        <v>407</v>
      </c>
      <c r="M7" t="s">
        <v>407</v>
      </c>
    </row>
    <row r="8" spans="1:13" ht="15.75" x14ac:dyDescent="0.25">
      <c r="A8" s="285">
        <v>2</v>
      </c>
      <c r="B8" s="286" t="s">
        <v>111</v>
      </c>
      <c r="C8" s="279" t="str">
        <f>'Tipper 002'!$I$4</f>
        <v>Urs</v>
      </c>
      <c r="D8" s="280">
        <f>'Tipper 002'!$BX$92</f>
        <v>427</v>
      </c>
      <c r="E8" s="286" t="str">
        <f t="shared" ref="E8:E56" si="3">C8</f>
        <v>Urs</v>
      </c>
      <c r="F8" s="296">
        <f t="shared" ref="F8:F56" si="4">D8</f>
        <v>427</v>
      </c>
      <c r="G8" s="307">
        <f t="shared" si="0"/>
        <v>23.0002</v>
      </c>
      <c r="H8" s="304">
        <f t="shared" si="1"/>
        <v>2.0003000000000002</v>
      </c>
      <c r="I8" s="305" t="str">
        <f t="shared" si="2"/>
        <v>Fabrizio</v>
      </c>
      <c r="J8" s="306">
        <f t="shared" si="2"/>
        <v>534</v>
      </c>
      <c r="L8">
        <f>L6/18</f>
        <v>444.94444444444446</v>
      </c>
      <c r="M8">
        <f>M6/14</f>
        <v>471.57142857142856</v>
      </c>
    </row>
    <row r="9" spans="1:13" ht="15.75" x14ac:dyDescent="0.25">
      <c r="A9" s="285">
        <v>3</v>
      </c>
      <c r="B9" s="286" t="s">
        <v>112</v>
      </c>
      <c r="C9" s="279" t="str">
        <f>'Tipper 003'!$I$4</f>
        <v>Fabrizio</v>
      </c>
      <c r="D9" s="280">
        <f>'Tipper 003'!$BX$92</f>
        <v>534</v>
      </c>
      <c r="E9" s="286" t="str">
        <f t="shared" si="3"/>
        <v>Fabrizio</v>
      </c>
      <c r="F9" s="296">
        <f t="shared" si="4"/>
        <v>534</v>
      </c>
      <c r="G9" s="307">
        <f t="shared" si="0"/>
        <v>2.0003000000000002</v>
      </c>
      <c r="H9" s="304">
        <f t="shared" si="1"/>
        <v>3.0009000000000001</v>
      </c>
      <c r="I9" s="305" t="str">
        <f t="shared" si="2"/>
        <v>Sophie</v>
      </c>
      <c r="J9" s="306">
        <f t="shared" si="2"/>
        <v>527</v>
      </c>
      <c r="L9">
        <v>18</v>
      </c>
      <c r="M9">
        <v>14</v>
      </c>
    </row>
    <row r="10" spans="1:13" ht="15.75" x14ac:dyDescent="0.25">
      <c r="A10" s="285">
        <v>4</v>
      </c>
      <c r="B10" s="286" t="s">
        <v>113</v>
      </c>
      <c r="C10" s="279" t="str">
        <f>'Tipper 004'!$I$4</f>
        <v>Amet</v>
      </c>
      <c r="D10" s="280">
        <f>'Tipper 004'!$BX$92</f>
        <v>466</v>
      </c>
      <c r="E10" s="286" t="str">
        <f t="shared" si="3"/>
        <v>Amet</v>
      </c>
      <c r="F10" s="296">
        <f t="shared" si="4"/>
        <v>466</v>
      </c>
      <c r="G10" s="307">
        <f t="shared" si="0"/>
        <v>15.000400000000001</v>
      </c>
      <c r="H10" s="304">
        <f t="shared" si="1"/>
        <v>4.0033000000000003</v>
      </c>
      <c r="I10" s="305" t="str">
        <f t="shared" si="2"/>
        <v>Carmen</v>
      </c>
      <c r="J10" s="306">
        <f t="shared" ref="J10:J56" si="5">IF($H10="","",INDEX(F$7:F$56,MATCH($H10,$G$7:$G$56,0)))</f>
        <v>521</v>
      </c>
    </row>
    <row r="11" spans="1:13" ht="15.75" x14ac:dyDescent="0.25">
      <c r="A11" s="285">
        <v>5</v>
      </c>
      <c r="B11" s="286" t="s">
        <v>114</v>
      </c>
      <c r="C11" s="279" t="str">
        <f>'Tipper 005'!$I$4</f>
        <v>Bice</v>
      </c>
      <c r="D11" s="280">
        <f>'Tipper 005'!$BX$92</f>
        <v>455</v>
      </c>
      <c r="E11" s="286" t="str">
        <f t="shared" si="3"/>
        <v>Bice</v>
      </c>
      <c r="F11" s="296">
        <f t="shared" si="4"/>
        <v>455</v>
      </c>
      <c r="G11" s="307">
        <f t="shared" si="0"/>
        <v>16.000499999999999</v>
      </c>
      <c r="H11" s="304">
        <f t="shared" si="1"/>
        <v>5.0010000000000003</v>
      </c>
      <c r="I11" s="305" t="str">
        <f t="shared" ref="I11:I56" si="6">IF($H11="","",INDEX(E$7:E$56,MATCH($H11,$G$7:$G$56,0)))</f>
        <v>Corinne</v>
      </c>
      <c r="J11" s="306">
        <f t="shared" si="5"/>
        <v>502</v>
      </c>
    </row>
    <row r="12" spans="1:13" ht="15.75" x14ac:dyDescent="0.25">
      <c r="A12" s="285">
        <v>6</v>
      </c>
      <c r="B12" s="286" t="s">
        <v>115</v>
      </c>
      <c r="C12" s="279" t="str">
        <f>'Tipper 006'!$I$4</f>
        <v>Christina B</v>
      </c>
      <c r="D12" s="280">
        <f>'Tipper 006'!$BX$92</f>
        <v>-2</v>
      </c>
      <c r="E12" s="286" t="str">
        <f t="shared" si="3"/>
        <v>Christina B</v>
      </c>
      <c r="F12" s="296">
        <f t="shared" si="4"/>
        <v>-2</v>
      </c>
      <c r="G12" s="307">
        <f t="shared" si="0"/>
        <v>39.000599999999999</v>
      </c>
      <c r="H12" s="304">
        <f t="shared" si="1"/>
        <v>6.0042999999999997</v>
      </c>
      <c r="I12" s="305" t="str">
        <f t="shared" si="6"/>
        <v>Roberto</v>
      </c>
      <c r="J12" s="306">
        <f t="shared" si="5"/>
        <v>489</v>
      </c>
    </row>
    <row r="13" spans="1:13" ht="15.75" x14ac:dyDescent="0.25">
      <c r="A13" s="285">
        <v>7</v>
      </c>
      <c r="B13" s="286" t="s">
        <v>116</v>
      </c>
      <c r="C13" s="279" t="str">
        <f>'Tipper 007'!$I$4</f>
        <v>Markus</v>
      </c>
      <c r="D13" s="280">
        <f>'Tipper 007'!$BX$92</f>
        <v>-2</v>
      </c>
      <c r="E13" s="286" t="str">
        <f t="shared" si="3"/>
        <v>Markus</v>
      </c>
      <c r="F13" s="296">
        <f t="shared" si="4"/>
        <v>-2</v>
      </c>
      <c r="G13" s="307">
        <f t="shared" si="0"/>
        <v>39.000700000000002</v>
      </c>
      <c r="H13" s="304">
        <f t="shared" si="1"/>
        <v>7.0025000000000004</v>
      </c>
      <c r="I13" s="305" t="str">
        <f t="shared" si="6"/>
        <v>Mirjam</v>
      </c>
      <c r="J13" s="306">
        <f t="shared" si="5"/>
        <v>488</v>
      </c>
    </row>
    <row r="14" spans="1:13" ht="15.75" x14ac:dyDescent="0.25">
      <c r="A14" s="285">
        <v>8</v>
      </c>
      <c r="B14" s="286" t="s">
        <v>117</v>
      </c>
      <c r="C14" s="279" t="str">
        <f>'Tipper 008'!$I$4</f>
        <v>Christoph</v>
      </c>
      <c r="D14" s="280">
        <f>'Tipper 008'!$BX$92</f>
        <v>-2</v>
      </c>
      <c r="E14" s="286" t="str">
        <f t="shared" si="3"/>
        <v>Christoph</v>
      </c>
      <c r="F14" s="296">
        <f t="shared" si="4"/>
        <v>-2</v>
      </c>
      <c r="G14" s="307">
        <f t="shared" si="0"/>
        <v>39.000799999999998</v>
      </c>
      <c r="H14" s="304">
        <f t="shared" si="1"/>
        <v>8.0017999999999994</v>
      </c>
      <c r="I14" s="305" t="str">
        <f t="shared" si="6"/>
        <v>Britt</v>
      </c>
      <c r="J14" s="306">
        <f t="shared" si="5"/>
        <v>483</v>
      </c>
    </row>
    <row r="15" spans="1:13" ht="15.75" x14ac:dyDescent="0.25">
      <c r="A15" s="285">
        <v>9</v>
      </c>
      <c r="B15" s="286" t="s">
        <v>118</v>
      </c>
      <c r="C15" s="279" t="str">
        <f>'Tipper 009'!$I$4</f>
        <v>Sophie</v>
      </c>
      <c r="D15" s="280">
        <f>'Tipper 009'!$BX$92</f>
        <v>527</v>
      </c>
      <c r="E15" s="286" t="str">
        <f t="shared" si="3"/>
        <v>Sophie</v>
      </c>
      <c r="F15" s="296">
        <f t="shared" si="4"/>
        <v>527</v>
      </c>
      <c r="G15" s="307">
        <f t="shared" si="0"/>
        <v>3.0009000000000001</v>
      </c>
      <c r="H15" s="304">
        <f t="shared" si="1"/>
        <v>9.0030999999999999</v>
      </c>
      <c r="I15" s="305" t="str">
        <f t="shared" si="6"/>
        <v>Chris</v>
      </c>
      <c r="J15" s="306">
        <f t="shared" si="5"/>
        <v>480</v>
      </c>
    </row>
    <row r="16" spans="1:13" ht="15.75" x14ac:dyDescent="0.25">
      <c r="A16" s="285">
        <v>10</v>
      </c>
      <c r="B16" s="286" t="s">
        <v>119</v>
      </c>
      <c r="C16" s="279" t="str">
        <f>'Tipper 010'!$I$4</f>
        <v>Corinne</v>
      </c>
      <c r="D16" s="280">
        <f>'Tipper 010'!$BX$92</f>
        <v>502</v>
      </c>
      <c r="E16" s="286" t="str">
        <f t="shared" si="3"/>
        <v>Corinne</v>
      </c>
      <c r="F16" s="296">
        <f t="shared" si="4"/>
        <v>502</v>
      </c>
      <c r="G16" s="307">
        <f t="shared" si="0"/>
        <v>5.0010000000000003</v>
      </c>
      <c r="H16" s="304">
        <f t="shared" si="1"/>
        <v>10.003500000000001</v>
      </c>
      <c r="I16" s="305" t="str">
        <f t="shared" si="6"/>
        <v>Christian</v>
      </c>
      <c r="J16" s="306">
        <f t="shared" si="5"/>
        <v>479</v>
      </c>
    </row>
    <row r="17" spans="1:10" ht="15.75" x14ac:dyDescent="0.25">
      <c r="A17" s="285">
        <v>11</v>
      </c>
      <c r="B17" s="286" t="s">
        <v>120</v>
      </c>
      <c r="C17" s="279" t="str">
        <f>'Tipper 011'!$I$4</f>
        <v>Pascal</v>
      </c>
      <c r="D17" s="280">
        <f>'Tipper 011'!$BX$92</f>
        <v>454</v>
      </c>
      <c r="E17" s="286" t="str">
        <f t="shared" si="3"/>
        <v>Pascal</v>
      </c>
      <c r="F17" s="296">
        <f t="shared" si="4"/>
        <v>454</v>
      </c>
      <c r="G17" s="307">
        <f t="shared" si="0"/>
        <v>17.001100000000001</v>
      </c>
      <c r="H17" s="304">
        <f t="shared" si="1"/>
        <v>11.0044</v>
      </c>
      <c r="I17" s="305" t="str">
        <f t="shared" si="6"/>
        <v>Martir</v>
      </c>
      <c r="J17" s="306">
        <f t="shared" si="5"/>
        <v>476</v>
      </c>
    </row>
    <row r="18" spans="1:10" ht="15.75" x14ac:dyDescent="0.25">
      <c r="A18" s="285">
        <v>12</v>
      </c>
      <c r="B18" s="286" t="s">
        <v>121</v>
      </c>
      <c r="C18" s="279" t="str">
        <f>'Tipper 012'!$I$4</f>
        <v>Claudia C</v>
      </c>
      <c r="D18" s="280">
        <f>'Tipper 012'!$BX$92</f>
        <v>411</v>
      </c>
      <c r="E18" s="286" t="str">
        <f t="shared" si="3"/>
        <v>Claudia C</v>
      </c>
      <c r="F18" s="296">
        <f t="shared" si="4"/>
        <v>411</v>
      </c>
      <c r="G18" s="307">
        <f t="shared" si="0"/>
        <v>27.001200000000001</v>
      </c>
      <c r="H18" s="304">
        <f t="shared" si="1"/>
        <v>12.0017</v>
      </c>
      <c r="I18" s="305" t="str">
        <f t="shared" si="6"/>
        <v>Roger E</v>
      </c>
      <c r="J18" s="306">
        <f t="shared" si="5"/>
        <v>475</v>
      </c>
    </row>
    <row r="19" spans="1:10" ht="15.75" x14ac:dyDescent="0.25">
      <c r="A19" s="285">
        <v>13</v>
      </c>
      <c r="B19" s="286" t="s">
        <v>122</v>
      </c>
      <c r="C19" s="279" t="str">
        <f>'Tipper 013'!$I$4</f>
        <v>Roman</v>
      </c>
      <c r="D19" s="280">
        <f>'Tipper 013'!$BX$92</f>
        <v>442</v>
      </c>
      <c r="E19" s="286" t="str">
        <f t="shared" si="3"/>
        <v>Roman</v>
      </c>
      <c r="F19" s="296">
        <f t="shared" si="4"/>
        <v>442</v>
      </c>
      <c r="G19" s="307">
        <f t="shared" si="0"/>
        <v>20.001300000000001</v>
      </c>
      <c r="H19" s="304">
        <f t="shared" si="1"/>
        <v>13.0016</v>
      </c>
      <c r="I19" s="305" t="str">
        <f t="shared" si="6"/>
        <v>Renate D</v>
      </c>
      <c r="J19" s="306">
        <f t="shared" si="5"/>
        <v>472</v>
      </c>
    </row>
    <row r="20" spans="1:10" ht="15.75" x14ac:dyDescent="0.25">
      <c r="A20" s="285">
        <v>14</v>
      </c>
      <c r="B20" s="286" t="s">
        <v>123</v>
      </c>
      <c r="C20" s="279" t="str">
        <f>'Tipper 014'!$I$4</f>
        <v>Verena</v>
      </c>
      <c r="D20" s="280">
        <f>'Tipper 014'!$BX$92</f>
        <v>438</v>
      </c>
      <c r="E20" s="286" t="str">
        <f t="shared" si="3"/>
        <v>Verena</v>
      </c>
      <c r="F20" s="296">
        <f t="shared" si="4"/>
        <v>438</v>
      </c>
      <c r="G20" s="307">
        <f t="shared" si="0"/>
        <v>22.0014</v>
      </c>
      <c r="H20" s="304">
        <f t="shared" si="1"/>
        <v>14.002000000000001</v>
      </c>
      <c r="I20" s="305" t="str">
        <f t="shared" si="6"/>
        <v>Reymond</v>
      </c>
      <c r="J20" s="306">
        <f t="shared" si="5"/>
        <v>467</v>
      </c>
    </row>
    <row r="21" spans="1:10" ht="15.75" x14ac:dyDescent="0.25">
      <c r="A21" s="285">
        <v>15</v>
      </c>
      <c r="B21" s="286" t="s">
        <v>124</v>
      </c>
      <c r="C21" s="279" t="str">
        <f>'Tipper 015'!$I$4</f>
        <v>Ursula</v>
      </c>
      <c r="D21" s="280">
        <f>'Tipper 015'!$BX$92</f>
        <v>547</v>
      </c>
      <c r="E21" s="286" t="str">
        <f t="shared" si="3"/>
        <v>Ursula</v>
      </c>
      <c r="F21" s="296">
        <f t="shared" si="4"/>
        <v>547</v>
      </c>
      <c r="G21" s="307">
        <f t="shared" si="0"/>
        <v>1.0015000000000001</v>
      </c>
      <c r="H21" s="304">
        <f t="shared" si="1"/>
        <v>15.000400000000001</v>
      </c>
      <c r="I21" s="305" t="str">
        <f t="shared" si="6"/>
        <v>Amet</v>
      </c>
      <c r="J21" s="306">
        <f t="shared" si="5"/>
        <v>466</v>
      </c>
    </row>
    <row r="22" spans="1:10" ht="15.75" x14ac:dyDescent="0.25">
      <c r="A22" s="285">
        <v>16</v>
      </c>
      <c r="B22" s="286" t="s">
        <v>125</v>
      </c>
      <c r="C22" s="279" t="str">
        <f>'Tipper 016'!$I$4</f>
        <v>Renate D</v>
      </c>
      <c r="D22" s="280">
        <f>'Tipper 016'!$BX$92</f>
        <v>472</v>
      </c>
      <c r="E22" s="286" t="str">
        <f t="shared" si="3"/>
        <v>Renate D</v>
      </c>
      <c r="F22" s="296">
        <f t="shared" si="4"/>
        <v>472</v>
      </c>
      <c r="G22" s="307">
        <f t="shared" si="0"/>
        <v>13.0016</v>
      </c>
      <c r="H22" s="304">
        <f t="shared" si="1"/>
        <v>16.000499999999999</v>
      </c>
      <c r="I22" s="305" t="str">
        <f t="shared" si="6"/>
        <v>Bice</v>
      </c>
      <c r="J22" s="306">
        <f t="shared" si="5"/>
        <v>455</v>
      </c>
    </row>
    <row r="23" spans="1:10" ht="15.75" x14ac:dyDescent="0.25">
      <c r="A23" s="285">
        <v>17</v>
      </c>
      <c r="B23" s="286" t="s">
        <v>126</v>
      </c>
      <c r="C23" s="279" t="str">
        <f>'Tipper 017'!$I$4</f>
        <v>Roger E</v>
      </c>
      <c r="D23" s="280">
        <f>'Tipper 017'!$BX$92</f>
        <v>475</v>
      </c>
      <c r="E23" s="286" t="str">
        <f t="shared" si="3"/>
        <v>Roger E</v>
      </c>
      <c r="F23" s="296">
        <f t="shared" si="4"/>
        <v>475</v>
      </c>
      <c r="G23" s="307">
        <f t="shared" si="0"/>
        <v>12.0017</v>
      </c>
      <c r="H23" s="304">
        <f t="shared" si="1"/>
        <v>17.001100000000001</v>
      </c>
      <c r="I23" s="305" t="str">
        <f t="shared" si="6"/>
        <v>Pascal</v>
      </c>
      <c r="J23" s="306">
        <f t="shared" si="5"/>
        <v>454</v>
      </c>
    </row>
    <row r="24" spans="1:10" ht="15.75" x14ac:dyDescent="0.25">
      <c r="A24" s="285">
        <v>18</v>
      </c>
      <c r="B24" s="286" t="s">
        <v>127</v>
      </c>
      <c r="C24" s="279" t="str">
        <f>'Tipper 018'!$I$4</f>
        <v>Britt</v>
      </c>
      <c r="D24" s="280">
        <f>'Tipper 018'!$BX$92</f>
        <v>483</v>
      </c>
      <c r="E24" s="286" t="str">
        <f t="shared" si="3"/>
        <v>Britt</v>
      </c>
      <c r="F24" s="296">
        <f t="shared" si="4"/>
        <v>483</v>
      </c>
      <c r="G24" s="307">
        <f t="shared" si="0"/>
        <v>8.0017999999999994</v>
      </c>
      <c r="H24" s="304">
        <f t="shared" si="1"/>
        <v>18.002199999999998</v>
      </c>
      <c r="I24" s="305" t="str">
        <f t="shared" si="6"/>
        <v>Mladen</v>
      </c>
      <c r="J24" s="306">
        <f t="shared" si="5"/>
        <v>452</v>
      </c>
    </row>
    <row r="25" spans="1:10" ht="15.75" x14ac:dyDescent="0.25">
      <c r="A25" s="285">
        <v>19</v>
      </c>
      <c r="B25" s="286" t="s">
        <v>128</v>
      </c>
      <c r="C25" s="279" t="str">
        <f>'Tipper 019'!$I$4</f>
        <v>Michael</v>
      </c>
      <c r="D25" s="280">
        <f>'Tipper 019'!$BX$92</f>
        <v>-2</v>
      </c>
      <c r="E25" s="286" t="str">
        <f t="shared" si="3"/>
        <v>Michael</v>
      </c>
      <c r="F25" s="296">
        <f t="shared" si="4"/>
        <v>-2</v>
      </c>
      <c r="G25" s="307">
        <f t="shared" si="0"/>
        <v>39.001899999999999</v>
      </c>
      <c r="H25" s="304">
        <f t="shared" si="1"/>
        <v>18.002800000000001</v>
      </c>
      <c r="I25" s="305" t="str">
        <f t="shared" si="6"/>
        <v>Lorena</v>
      </c>
      <c r="J25" s="306">
        <f t="shared" si="5"/>
        <v>452</v>
      </c>
    </row>
    <row r="26" spans="1:10" ht="15.75" x14ac:dyDescent="0.25">
      <c r="A26" s="285">
        <v>20</v>
      </c>
      <c r="B26" s="286" t="s">
        <v>129</v>
      </c>
      <c r="C26" s="279" t="str">
        <f>'Tipper 020'!$I$4</f>
        <v>Reymond</v>
      </c>
      <c r="D26" s="280">
        <f>'Tipper 020'!$BX$92</f>
        <v>467</v>
      </c>
      <c r="E26" s="286" t="str">
        <f t="shared" si="3"/>
        <v>Reymond</v>
      </c>
      <c r="F26" s="296">
        <f t="shared" si="4"/>
        <v>467</v>
      </c>
      <c r="G26" s="307">
        <f t="shared" si="0"/>
        <v>14.002000000000001</v>
      </c>
      <c r="H26" s="304">
        <f t="shared" si="1"/>
        <v>20.001300000000001</v>
      </c>
      <c r="I26" s="305" t="str">
        <f t="shared" si="6"/>
        <v>Roman</v>
      </c>
      <c r="J26" s="306">
        <f t="shared" si="5"/>
        <v>442</v>
      </c>
    </row>
    <row r="27" spans="1:10" ht="15.75" x14ac:dyDescent="0.25">
      <c r="A27" s="285">
        <v>21</v>
      </c>
      <c r="B27" s="286" t="s">
        <v>130</v>
      </c>
      <c r="C27" s="279" t="str">
        <f>'Tipper 021'!$I$4</f>
        <v>Beat</v>
      </c>
      <c r="D27" s="280">
        <f>'Tipper 021'!$BX$92</f>
        <v>406</v>
      </c>
      <c r="E27" s="286" t="str">
        <f t="shared" si="3"/>
        <v>Beat</v>
      </c>
      <c r="F27" s="296">
        <f t="shared" si="4"/>
        <v>406</v>
      </c>
      <c r="G27" s="307">
        <f t="shared" si="0"/>
        <v>28.002099999999999</v>
      </c>
      <c r="H27" s="304">
        <f t="shared" si="1"/>
        <v>21.002600000000001</v>
      </c>
      <c r="I27" s="305" t="str">
        <f t="shared" si="6"/>
        <v>Frederico</v>
      </c>
      <c r="J27" s="306">
        <f t="shared" si="5"/>
        <v>441</v>
      </c>
    </row>
    <row r="28" spans="1:10" ht="15.75" x14ac:dyDescent="0.25">
      <c r="A28" s="285">
        <v>22</v>
      </c>
      <c r="B28" s="286" t="s">
        <v>131</v>
      </c>
      <c r="C28" s="279" t="str">
        <f>'Tipper 022'!$I$4</f>
        <v>Mladen</v>
      </c>
      <c r="D28" s="280">
        <f>'Tipper 022'!$BX$92</f>
        <v>452</v>
      </c>
      <c r="E28" s="286" t="str">
        <f t="shared" si="3"/>
        <v>Mladen</v>
      </c>
      <c r="F28" s="296">
        <f t="shared" si="4"/>
        <v>452</v>
      </c>
      <c r="G28" s="307">
        <f t="shared" si="0"/>
        <v>18.002199999999998</v>
      </c>
      <c r="H28" s="304">
        <f t="shared" si="1"/>
        <v>22.0014</v>
      </c>
      <c r="I28" s="305" t="str">
        <f t="shared" si="6"/>
        <v>Verena</v>
      </c>
      <c r="J28" s="306">
        <f t="shared" si="5"/>
        <v>438</v>
      </c>
    </row>
    <row r="29" spans="1:10" ht="15.75" x14ac:dyDescent="0.25">
      <c r="A29" s="285">
        <v>23</v>
      </c>
      <c r="B29" s="286" t="s">
        <v>132</v>
      </c>
      <c r="C29" s="279" t="str">
        <f>'Tipper 023'!$I$4</f>
        <v>Christiane</v>
      </c>
      <c r="D29" s="280">
        <f>'Tipper 023'!$BX$92</f>
        <v>400</v>
      </c>
      <c r="E29" s="286" t="str">
        <f t="shared" si="3"/>
        <v>Christiane</v>
      </c>
      <c r="F29" s="296">
        <f t="shared" si="4"/>
        <v>400</v>
      </c>
      <c r="G29" s="307">
        <f t="shared" si="0"/>
        <v>30.002300000000002</v>
      </c>
      <c r="H29" s="304">
        <f t="shared" si="1"/>
        <v>23.0002</v>
      </c>
      <c r="I29" s="305" t="str">
        <f t="shared" si="6"/>
        <v>Urs</v>
      </c>
      <c r="J29" s="306">
        <f t="shared" si="5"/>
        <v>427</v>
      </c>
    </row>
    <row r="30" spans="1:10" ht="15.75" x14ac:dyDescent="0.25">
      <c r="A30" s="285">
        <v>24</v>
      </c>
      <c r="B30" s="286" t="s">
        <v>133</v>
      </c>
      <c r="C30" s="279" t="str">
        <f>'Tipper 024'!$I$4</f>
        <v>Daniel K</v>
      </c>
      <c r="D30" s="280">
        <f>'Tipper 024'!$BX$92</f>
        <v>415</v>
      </c>
      <c r="E30" s="286" t="str">
        <f t="shared" si="3"/>
        <v>Daniel K</v>
      </c>
      <c r="F30" s="296">
        <f t="shared" si="4"/>
        <v>415</v>
      </c>
      <c r="G30" s="307">
        <f t="shared" si="0"/>
        <v>26.002400000000002</v>
      </c>
      <c r="H30" s="304">
        <f t="shared" si="1"/>
        <v>24.0032</v>
      </c>
      <c r="I30" s="305" t="str">
        <f t="shared" si="6"/>
        <v>Doris</v>
      </c>
      <c r="J30" s="306">
        <f t="shared" si="5"/>
        <v>426</v>
      </c>
    </row>
    <row r="31" spans="1:10" ht="15.75" x14ac:dyDescent="0.25">
      <c r="A31" s="285">
        <v>25</v>
      </c>
      <c r="B31" s="286" t="s">
        <v>134</v>
      </c>
      <c r="C31" s="279" t="str">
        <f>'Tipper 025'!$I$4</f>
        <v>Mirjam</v>
      </c>
      <c r="D31" s="280">
        <f>'Tipper 025'!$BX$92</f>
        <v>488</v>
      </c>
      <c r="E31" s="286" t="str">
        <f t="shared" si="3"/>
        <v>Mirjam</v>
      </c>
      <c r="F31" s="296">
        <f t="shared" si="4"/>
        <v>488</v>
      </c>
      <c r="G31" s="307">
        <f t="shared" si="0"/>
        <v>7.0025000000000004</v>
      </c>
      <c r="H31" s="304">
        <f t="shared" si="1"/>
        <v>25.003</v>
      </c>
      <c r="I31" s="305" t="str">
        <f t="shared" si="6"/>
        <v>Daniel N</v>
      </c>
      <c r="J31" s="306">
        <f t="shared" si="5"/>
        <v>420</v>
      </c>
    </row>
    <row r="32" spans="1:10" ht="15.75" x14ac:dyDescent="0.25">
      <c r="A32" s="285">
        <v>26</v>
      </c>
      <c r="B32" s="286" t="s">
        <v>135</v>
      </c>
      <c r="C32" s="279" t="str">
        <f>'Tipper 026'!$I$4</f>
        <v>Frederico</v>
      </c>
      <c r="D32" s="280">
        <f>'Tipper 026'!$BX$92</f>
        <v>441</v>
      </c>
      <c r="E32" s="286" t="str">
        <f t="shared" si="3"/>
        <v>Frederico</v>
      </c>
      <c r="F32" s="296">
        <f t="shared" si="4"/>
        <v>441</v>
      </c>
      <c r="G32" s="307">
        <f t="shared" si="0"/>
        <v>21.002600000000001</v>
      </c>
      <c r="H32" s="304">
        <f t="shared" si="1"/>
        <v>26.002400000000002</v>
      </c>
      <c r="I32" s="305" t="str">
        <f t="shared" si="6"/>
        <v>Daniel K</v>
      </c>
      <c r="J32" s="306">
        <f t="shared" si="5"/>
        <v>415</v>
      </c>
    </row>
    <row r="33" spans="1:10" ht="15.75" x14ac:dyDescent="0.25">
      <c r="A33" s="285">
        <v>27</v>
      </c>
      <c r="B33" s="286" t="s">
        <v>136</v>
      </c>
      <c r="C33" s="279" t="str">
        <f>'Tipper 027'!$I$4</f>
        <v>Renate L</v>
      </c>
      <c r="D33" s="280">
        <f>'Tipper 027'!$BX$92</f>
        <v>-2</v>
      </c>
      <c r="E33" s="286" t="str">
        <f t="shared" si="3"/>
        <v>Renate L</v>
      </c>
      <c r="F33" s="296">
        <f t="shared" si="4"/>
        <v>-2</v>
      </c>
      <c r="G33" s="307">
        <f t="shared" si="0"/>
        <v>39.002699999999997</v>
      </c>
      <c r="H33" s="304">
        <f t="shared" si="1"/>
        <v>27.001200000000001</v>
      </c>
      <c r="I33" s="305" t="str">
        <f t="shared" si="6"/>
        <v>Claudia C</v>
      </c>
      <c r="J33" s="306">
        <f t="shared" si="5"/>
        <v>411</v>
      </c>
    </row>
    <row r="34" spans="1:10" ht="15.75" x14ac:dyDescent="0.25">
      <c r="A34" s="285">
        <v>28</v>
      </c>
      <c r="B34" s="286" t="s">
        <v>137</v>
      </c>
      <c r="C34" s="279" t="str">
        <f>'Tipper 028'!$I$4</f>
        <v>Lorena</v>
      </c>
      <c r="D34" s="280">
        <f>'Tipper 028'!$BX$92</f>
        <v>452</v>
      </c>
      <c r="E34" s="286" t="str">
        <f t="shared" si="3"/>
        <v>Lorena</v>
      </c>
      <c r="F34" s="296">
        <f t="shared" si="4"/>
        <v>452</v>
      </c>
      <c r="G34" s="307">
        <f t="shared" si="0"/>
        <v>18.002800000000001</v>
      </c>
      <c r="H34" s="304">
        <f t="shared" si="1"/>
        <v>28.002099999999999</v>
      </c>
      <c r="I34" s="305" t="str">
        <f t="shared" si="6"/>
        <v>Beat</v>
      </c>
      <c r="J34" s="306">
        <f t="shared" si="5"/>
        <v>406</v>
      </c>
    </row>
    <row r="35" spans="1:10" ht="15.75" x14ac:dyDescent="0.25">
      <c r="A35" s="285">
        <v>29</v>
      </c>
      <c r="B35" s="286" t="s">
        <v>138</v>
      </c>
      <c r="C35" s="279" t="str">
        <f>'Tipper 029'!$I$4</f>
        <v>Elisabeth</v>
      </c>
      <c r="D35" s="280">
        <f>'Tipper 029'!$BX$92</f>
        <v>-2</v>
      </c>
      <c r="E35" s="286" t="str">
        <f t="shared" si="3"/>
        <v>Elisabeth</v>
      </c>
      <c r="F35" s="296">
        <f t="shared" si="4"/>
        <v>-2</v>
      </c>
      <c r="G35" s="307">
        <f t="shared" si="0"/>
        <v>39.002899999999997</v>
      </c>
      <c r="H35" s="304">
        <f t="shared" si="1"/>
        <v>29.004000000000001</v>
      </c>
      <c r="I35" s="305" t="str">
        <f t="shared" si="6"/>
        <v>Adriano</v>
      </c>
      <c r="J35" s="306">
        <f t="shared" si="5"/>
        <v>402</v>
      </c>
    </row>
    <row r="36" spans="1:10" ht="15.75" x14ac:dyDescent="0.25">
      <c r="A36" s="285">
        <v>30</v>
      </c>
      <c r="B36" s="286" t="s">
        <v>139</v>
      </c>
      <c r="C36" s="279" t="str">
        <f>'Tipper 030'!$I$4</f>
        <v>Daniel N</v>
      </c>
      <c r="D36" s="280">
        <f>'Tipper 030'!$BX$92</f>
        <v>420</v>
      </c>
      <c r="E36" s="286" t="str">
        <f t="shared" si="3"/>
        <v>Daniel N</v>
      </c>
      <c r="F36" s="296">
        <f t="shared" si="4"/>
        <v>420</v>
      </c>
      <c r="G36" s="307">
        <f t="shared" si="0"/>
        <v>25.003</v>
      </c>
      <c r="H36" s="304">
        <f t="shared" si="1"/>
        <v>30.002300000000002</v>
      </c>
      <c r="I36" s="305" t="str">
        <f t="shared" si="6"/>
        <v>Christiane</v>
      </c>
      <c r="J36" s="306">
        <f t="shared" si="5"/>
        <v>400</v>
      </c>
    </row>
    <row r="37" spans="1:10" ht="15.75" x14ac:dyDescent="0.25">
      <c r="A37" s="285">
        <v>31</v>
      </c>
      <c r="B37" s="286" t="s">
        <v>140</v>
      </c>
      <c r="C37" s="279" t="str">
        <f>'Tipper 031'!$I$4</f>
        <v>Chris</v>
      </c>
      <c r="D37" s="280">
        <f>'Tipper 031'!$BX$92</f>
        <v>480</v>
      </c>
      <c r="E37" s="286" t="str">
        <f t="shared" si="3"/>
        <v>Chris</v>
      </c>
      <c r="F37" s="296">
        <f t="shared" si="4"/>
        <v>480</v>
      </c>
      <c r="G37" s="307">
        <f t="shared" si="0"/>
        <v>9.0030999999999999</v>
      </c>
      <c r="H37" s="304">
        <f t="shared" si="1"/>
        <v>31.0001</v>
      </c>
      <c r="I37" s="305" t="str">
        <f t="shared" si="6"/>
        <v>Roger P</v>
      </c>
      <c r="J37" s="306">
        <f t="shared" si="5"/>
        <v>386</v>
      </c>
    </row>
    <row r="38" spans="1:10" ht="15.75" x14ac:dyDescent="0.25">
      <c r="A38" s="285">
        <v>32</v>
      </c>
      <c r="B38" s="286" t="s">
        <v>141</v>
      </c>
      <c r="C38" s="279" t="str">
        <f>'Tipper 032'!$I$4</f>
        <v>Doris</v>
      </c>
      <c r="D38" s="280">
        <f>'Tipper 032'!$BX$92</f>
        <v>426</v>
      </c>
      <c r="E38" s="286" t="str">
        <f t="shared" si="3"/>
        <v>Doris</v>
      </c>
      <c r="F38" s="296">
        <f t="shared" si="4"/>
        <v>426</v>
      </c>
      <c r="G38" s="307">
        <f t="shared" si="0"/>
        <v>24.0032</v>
      </c>
      <c r="H38" s="304">
        <f t="shared" si="1"/>
        <v>32.004199999999997</v>
      </c>
      <c r="I38" s="305" t="str">
        <f t="shared" si="6"/>
        <v>Joel</v>
      </c>
      <c r="J38" s="306">
        <f t="shared" si="5"/>
        <v>378</v>
      </c>
    </row>
    <row r="39" spans="1:10" ht="15.75" x14ac:dyDescent="0.25">
      <c r="A39" s="285">
        <v>33</v>
      </c>
      <c r="B39" s="286" t="s">
        <v>142</v>
      </c>
      <c r="C39" s="279" t="str">
        <f>'Tipper 033'!$I$4</f>
        <v>Carmen</v>
      </c>
      <c r="D39" s="280">
        <f>'Tipper 033'!$BX$92</f>
        <v>521</v>
      </c>
      <c r="E39" s="286" t="str">
        <f t="shared" si="3"/>
        <v>Carmen</v>
      </c>
      <c r="F39" s="296">
        <f t="shared" si="4"/>
        <v>521</v>
      </c>
      <c r="G39" s="307">
        <f t="shared" ref="G39:G56" si="7">IF(F39="","",RANK(F39,F$7:F$56,0)+ROW(A33)%%)</f>
        <v>4.0033000000000003</v>
      </c>
      <c r="H39" s="304">
        <f t="shared" si="1"/>
        <v>33.0045</v>
      </c>
      <c r="I39" s="305" t="str">
        <f t="shared" si="6"/>
        <v>Leer 45</v>
      </c>
      <c r="J39" s="306">
        <f t="shared" si="5"/>
        <v>-1.5</v>
      </c>
    </row>
    <row r="40" spans="1:10" ht="15.75" x14ac:dyDescent="0.25">
      <c r="A40" s="285">
        <v>34</v>
      </c>
      <c r="B40" s="286" t="s">
        <v>143</v>
      </c>
      <c r="C40" s="279" t="str">
        <f>'Tipper 034'!$I$4</f>
        <v>Chantal</v>
      </c>
      <c r="D40" s="280">
        <f>'Tipper 034'!$BX$92</f>
        <v>-2</v>
      </c>
      <c r="E40" s="286" t="str">
        <f t="shared" si="3"/>
        <v>Chantal</v>
      </c>
      <c r="F40" s="296">
        <f t="shared" si="4"/>
        <v>-2</v>
      </c>
      <c r="G40" s="307">
        <f t="shared" si="7"/>
        <v>39.003399999999999</v>
      </c>
      <c r="H40" s="304">
        <f t="shared" si="1"/>
        <v>33.004600000000003</v>
      </c>
      <c r="I40" s="305" t="str">
        <f t="shared" si="6"/>
        <v>Leer 46</v>
      </c>
      <c r="J40" s="306">
        <f t="shared" si="5"/>
        <v>-1.5</v>
      </c>
    </row>
    <row r="41" spans="1:10" ht="15.75" x14ac:dyDescent="0.25">
      <c r="A41" s="285">
        <v>35</v>
      </c>
      <c r="B41" s="286" t="s">
        <v>144</v>
      </c>
      <c r="C41" s="279" t="str">
        <f>'Tipper 035'!$I$4</f>
        <v>Christian</v>
      </c>
      <c r="D41" s="280">
        <f>'Tipper 035'!$BX$92</f>
        <v>479</v>
      </c>
      <c r="E41" s="286" t="str">
        <f t="shared" si="3"/>
        <v>Christian</v>
      </c>
      <c r="F41" s="296">
        <f t="shared" si="4"/>
        <v>479</v>
      </c>
      <c r="G41" s="307">
        <f t="shared" si="7"/>
        <v>10.003500000000001</v>
      </c>
      <c r="H41" s="304">
        <f t="shared" si="1"/>
        <v>33.0047</v>
      </c>
      <c r="I41" s="305" t="str">
        <f t="shared" si="6"/>
        <v>Leer 47</v>
      </c>
      <c r="J41" s="306">
        <f t="shared" si="5"/>
        <v>-1.5</v>
      </c>
    </row>
    <row r="42" spans="1:10" ht="15.75" x14ac:dyDescent="0.25">
      <c r="A42" s="285">
        <v>36</v>
      </c>
      <c r="B42" s="286" t="s">
        <v>145</v>
      </c>
      <c r="C42" s="279" t="str">
        <f>'Tipper 036'!$I$4</f>
        <v>Hans-Ulrich</v>
      </c>
      <c r="D42" s="280">
        <f>'Tipper 036'!$BX$92</f>
        <v>-2</v>
      </c>
      <c r="E42" s="286" t="str">
        <f t="shared" si="3"/>
        <v>Hans-Ulrich</v>
      </c>
      <c r="F42" s="296">
        <f t="shared" si="4"/>
        <v>-2</v>
      </c>
      <c r="G42" s="307">
        <f t="shared" si="7"/>
        <v>39.003599999999999</v>
      </c>
      <c r="H42" s="304">
        <f t="shared" si="1"/>
        <v>33.004800000000003</v>
      </c>
      <c r="I42" s="305" t="str">
        <f t="shared" si="6"/>
        <v>Leer 48</v>
      </c>
      <c r="J42" s="306">
        <f t="shared" si="5"/>
        <v>-1.5</v>
      </c>
    </row>
    <row r="43" spans="1:10" ht="15.75" x14ac:dyDescent="0.25">
      <c r="A43" s="285">
        <v>37</v>
      </c>
      <c r="B43" s="286" t="s">
        <v>146</v>
      </c>
      <c r="C43" s="279" t="str">
        <f>'Tipper 037'!$I$4</f>
        <v>Claudia S</v>
      </c>
      <c r="D43" s="280">
        <f>'Tipper 037'!$BX$92</f>
        <v>-2</v>
      </c>
      <c r="E43" s="286" t="str">
        <f t="shared" si="3"/>
        <v>Claudia S</v>
      </c>
      <c r="F43" s="296">
        <f t="shared" si="4"/>
        <v>-2</v>
      </c>
      <c r="G43" s="307">
        <f t="shared" si="7"/>
        <v>39.003700000000002</v>
      </c>
      <c r="H43" s="304">
        <f t="shared" si="1"/>
        <v>33.004899999999999</v>
      </c>
      <c r="I43" s="305" t="str">
        <f t="shared" si="6"/>
        <v>Leer 49</v>
      </c>
      <c r="J43" s="306">
        <f t="shared" si="5"/>
        <v>-1.5</v>
      </c>
    </row>
    <row r="44" spans="1:10" ht="15.75" x14ac:dyDescent="0.25">
      <c r="A44" s="285">
        <v>38</v>
      </c>
      <c r="B44" s="286" t="s">
        <v>147</v>
      </c>
      <c r="C44" s="279" t="str">
        <f>'Tipper 038'!$I$4</f>
        <v>Gabriela</v>
      </c>
      <c r="D44" s="280">
        <f>'Tipper 038'!$BX$92</f>
        <v>-2</v>
      </c>
      <c r="E44" s="286" t="str">
        <f t="shared" si="3"/>
        <v>Gabriela</v>
      </c>
      <c r="F44" s="296">
        <f t="shared" si="4"/>
        <v>-2</v>
      </c>
      <c r="G44" s="307">
        <f t="shared" si="7"/>
        <v>39.003799999999998</v>
      </c>
      <c r="H44" s="304">
        <f t="shared" si="1"/>
        <v>33.005000000000003</v>
      </c>
      <c r="I44" s="305" t="str">
        <f t="shared" si="6"/>
        <v>Leer 50</v>
      </c>
      <c r="J44" s="306">
        <f t="shared" si="5"/>
        <v>-1.5</v>
      </c>
    </row>
    <row r="45" spans="1:10" ht="15.75" x14ac:dyDescent="0.25">
      <c r="A45" s="285">
        <v>39</v>
      </c>
      <c r="B45" s="286" t="s">
        <v>148</v>
      </c>
      <c r="C45" s="279" t="str">
        <f>'Tipper 039'!$I$4</f>
        <v>Erich</v>
      </c>
      <c r="D45" s="280">
        <f>'Tipper 039'!$BX$92</f>
        <v>-2</v>
      </c>
      <c r="E45" s="286" t="str">
        <f t="shared" si="3"/>
        <v>Erich</v>
      </c>
      <c r="F45" s="296">
        <f t="shared" si="4"/>
        <v>-2</v>
      </c>
      <c r="G45" s="307">
        <f t="shared" si="7"/>
        <v>39.003900000000002</v>
      </c>
      <c r="H45" s="304">
        <f t="shared" si="1"/>
        <v>39.000599999999999</v>
      </c>
      <c r="I45" s="305" t="str">
        <f t="shared" si="6"/>
        <v>Christina B</v>
      </c>
      <c r="J45" s="306">
        <f t="shared" si="5"/>
        <v>-2</v>
      </c>
    </row>
    <row r="46" spans="1:10" ht="15.75" x14ac:dyDescent="0.25">
      <c r="A46" s="285">
        <v>40</v>
      </c>
      <c r="B46" s="286" t="s">
        <v>149</v>
      </c>
      <c r="C46" s="279" t="str">
        <f>'Tipper 040'!$I$4</f>
        <v>Adriano</v>
      </c>
      <c r="D46" s="280">
        <f>'Tipper 040'!$BX$92</f>
        <v>402</v>
      </c>
      <c r="E46" s="286" t="str">
        <f t="shared" si="3"/>
        <v>Adriano</v>
      </c>
      <c r="F46" s="296">
        <f t="shared" si="4"/>
        <v>402</v>
      </c>
      <c r="G46" s="307">
        <f t="shared" si="7"/>
        <v>29.004000000000001</v>
      </c>
      <c r="H46" s="304">
        <f t="shared" si="1"/>
        <v>39.000700000000002</v>
      </c>
      <c r="I46" s="305" t="str">
        <f t="shared" si="6"/>
        <v>Markus</v>
      </c>
      <c r="J46" s="306">
        <f t="shared" si="5"/>
        <v>-2</v>
      </c>
    </row>
    <row r="47" spans="1:10" ht="15.75" x14ac:dyDescent="0.25">
      <c r="A47" s="285">
        <v>41</v>
      </c>
      <c r="B47" s="286" t="s">
        <v>154</v>
      </c>
      <c r="C47" s="279" t="str">
        <f>'Tipper 041'!$I$4</f>
        <v>Marius</v>
      </c>
      <c r="D47" s="280">
        <f>'Tipper 041'!$BX$92</f>
        <v>-2</v>
      </c>
      <c r="E47" s="286" t="str">
        <f t="shared" si="3"/>
        <v>Marius</v>
      </c>
      <c r="F47" s="296">
        <f t="shared" si="4"/>
        <v>-2</v>
      </c>
      <c r="G47" s="307">
        <f t="shared" si="7"/>
        <v>39.004100000000001</v>
      </c>
      <c r="H47" s="304">
        <f t="shared" si="1"/>
        <v>39.000799999999998</v>
      </c>
      <c r="I47" s="305" t="str">
        <f t="shared" si="6"/>
        <v>Christoph</v>
      </c>
      <c r="J47" s="306">
        <f t="shared" si="5"/>
        <v>-2</v>
      </c>
    </row>
    <row r="48" spans="1:10" ht="15.75" x14ac:dyDescent="0.25">
      <c r="A48" s="285">
        <v>42</v>
      </c>
      <c r="B48" s="286" t="s">
        <v>155</v>
      </c>
      <c r="C48" s="279" t="str">
        <f>'Tipper 042'!$I$4</f>
        <v>Joel</v>
      </c>
      <c r="D48" s="280">
        <f>'Tipper 042'!$BX$92</f>
        <v>378</v>
      </c>
      <c r="E48" s="286" t="str">
        <f t="shared" si="3"/>
        <v>Joel</v>
      </c>
      <c r="F48" s="296">
        <f t="shared" si="4"/>
        <v>378</v>
      </c>
      <c r="G48" s="307">
        <f t="shared" si="7"/>
        <v>32.004199999999997</v>
      </c>
      <c r="H48" s="304">
        <f t="shared" si="1"/>
        <v>39.001899999999999</v>
      </c>
      <c r="I48" s="305" t="str">
        <f t="shared" si="6"/>
        <v>Michael</v>
      </c>
      <c r="J48" s="306">
        <f t="shared" si="5"/>
        <v>-2</v>
      </c>
    </row>
    <row r="49" spans="1:10" ht="15.75" x14ac:dyDescent="0.25">
      <c r="A49" s="285">
        <v>43</v>
      </c>
      <c r="B49" s="286" t="s">
        <v>156</v>
      </c>
      <c r="C49" s="279" t="str">
        <f>'Tipper 043'!$I$4</f>
        <v>Roberto</v>
      </c>
      <c r="D49" s="280">
        <f>'Tipper 043'!$BX$92</f>
        <v>489</v>
      </c>
      <c r="E49" s="286" t="str">
        <f t="shared" si="3"/>
        <v>Roberto</v>
      </c>
      <c r="F49" s="296">
        <f t="shared" si="4"/>
        <v>489</v>
      </c>
      <c r="G49" s="307">
        <f t="shared" si="7"/>
        <v>6.0042999999999997</v>
      </c>
      <c r="H49" s="304">
        <f t="shared" si="1"/>
        <v>39.002699999999997</v>
      </c>
      <c r="I49" s="305" t="str">
        <f t="shared" si="6"/>
        <v>Renate L</v>
      </c>
      <c r="J49" s="306">
        <f t="shared" si="5"/>
        <v>-2</v>
      </c>
    </row>
    <row r="50" spans="1:10" ht="15.75" x14ac:dyDescent="0.25">
      <c r="A50" s="285">
        <v>44</v>
      </c>
      <c r="B50" s="286" t="s">
        <v>157</v>
      </c>
      <c r="C50" s="279" t="str">
        <f>'Tipper 044'!$I$4</f>
        <v>Martir</v>
      </c>
      <c r="D50" s="280">
        <f>'Tipper 044'!$BX$92</f>
        <v>476</v>
      </c>
      <c r="E50" s="286" t="str">
        <f t="shared" si="3"/>
        <v>Martir</v>
      </c>
      <c r="F50" s="296">
        <f t="shared" si="4"/>
        <v>476</v>
      </c>
      <c r="G50" s="307">
        <f t="shared" si="7"/>
        <v>11.0044</v>
      </c>
      <c r="H50" s="304">
        <f t="shared" ref="H50:H56" si="8">IF(ROW(A44)&gt;COUNT(G$7:G$56),"",SMALL(G$7:G$56,ROW(A44)))</f>
        <v>39.002899999999997</v>
      </c>
      <c r="I50" s="305" t="str">
        <f t="shared" si="6"/>
        <v>Elisabeth</v>
      </c>
      <c r="J50" s="306">
        <f t="shared" si="5"/>
        <v>-2</v>
      </c>
    </row>
    <row r="51" spans="1:10" ht="15.75" x14ac:dyDescent="0.25">
      <c r="A51" s="285">
        <v>45</v>
      </c>
      <c r="B51" s="286" t="s">
        <v>158</v>
      </c>
      <c r="C51" s="279" t="str">
        <f>'Tipper 045'!$I$4</f>
        <v>Leer 45</v>
      </c>
      <c r="D51" s="280">
        <f>'Tipper 045'!$BX$92</f>
        <v>-1.5</v>
      </c>
      <c r="E51" s="286" t="str">
        <f t="shared" si="3"/>
        <v>Leer 45</v>
      </c>
      <c r="F51" s="296">
        <f t="shared" si="4"/>
        <v>-1.5</v>
      </c>
      <c r="G51" s="307">
        <f t="shared" si="7"/>
        <v>33.0045</v>
      </c>
      <c r="H51" s="304">
        <f t="shared" si="8"/>
        <v>39.003399999999999</v>
      </c>
      <c r="I51" s="305" t="str">
        <f t="shared" si="6"/>
        <v>Chantal</v>
      </c>
      <c r="J51" s="306">
        <f t="shared" si="5"/>
        <v>-2</v>
      </c>
    </row>
    <row r="52" spans="1:10" ht="15.75" x14ac:dyDescent="0.25">
      <c r="A52" s="285">
        <v>46</v>
      </c>
      <c r="B52" s="286" t="s">
        <v>159</v>
      </c>
      <c r="C52" s="279" t="str">
        <f>'Tipper 046'!$I$4</f>
        <v>Leer 46</v>
      </c>
      <c r="D52" s="280">
        <f>'Tipper 046'!$BX$92</f>
        <v>-1.5</v>
      </c>
      <c r="E52" s="286" t="str">
        <f t="shared" si="3"/>
        <v>Leer 46</v>
      </c>
      <c r="F52" s="296">
        <f t="shared" si="4"/>
        <v>-1.5</v>
      </c>
      <c r="G52" s="307">
        <f t="shared" si="7"/>
        <v>33.004600000000003</v>
      </c>
      <c r="H52" s="304">
        <f t="shared" si="8"/>
        <v>39.003599999999999</v>
      </c>
      <c r="I52" s="305" t="str">
        <f t="shared" si="6"/>
        <v>Hans-Ulrich</v>
      </c>
      <c r="J52" s="306">
        <f t="shared" si="5"/>
        <v>-2</v>
      </c>
    </row>
    <row r="53" spans="1:10" ht="15.75" x14ac:dyDescent="0.25">
      <c r="A53" s="285">
        <v>47</v>
      </c>
      <c r="B53" s="286" t="s">
        <v>160</v>
      </c>
      <c r="C53" s="279" t="str">
        <f>'Tipper 047'!$I$4</f>
        <v>Leer 47</v>
      </c>
      <c r="D53" s="280">
        <f>'Tipper 047'!$BX$92</f>
        <v>-1.5</v>
      </c>
      <c r="E53" s="286" t="str">
        <f t="shared" si="3"/>
        <v>Leer 47</v>
      </c>
      <c r="F53" s="296">
        <f t="shared" si="4"/>
        <v>-1.5</v>
      </c>
      <c r="G53" s="307">
        <f t="shared" si="7"/>
        <v>33.0047</v>
      </c>
      <c r="H53" s="304">
        <f t="shared" si="8"/>
        <v>39.003700000000002</v>
      </c>
      <c r="I53" s="305" t="str">
        <f t="shared" si="6"/>
        <v>Claudia S</v>
      </c>
      <c r="J53" s="306">
        <f t="shared" si="5"/>
        <v>-2</v>
      </c>
    </row>
    <row r="54" spans="1:10" ht="15.75" x14ac:dyDescent="0.25">
      <c r="A54" s="285">
        <v>48</v>
      </c>
      <c r="B54" s="286" t="s">
        <v>162</v>
      </c>
      <c r="C54" s="279" t="str">
        <f>'Tipper 048'!$I$4</f>
        <v>Leer 48</v>
      </c>
      <c r="D54" s="280">
        <f>'Tipper 048'!$BX$92</f>
        <v>-1.5</v>
      </c>
      <c r="E54" s="286" t="str">
        <f t="shared" si="3"/>
        <v>Leer 48</v>
      </c>
      <c r="F54" s="296">
        <f t="shared" si="4"/>
        <v>-1.5</v>
      </c>
      <c r="G54" s="307">
        <f t="shared" si="7"/>
        <v>33.004800000000003</v>
      </c>
      <c r="H54" s="304">
        <f t="shared" si="8"/>
        <v>39.003799999999998</v>
      </c>
      <c r="I54" s="305" t="str">
        <f t="shared" si="6"/>
        <v>Gabriela</v>
      </c>
      <c r="J54" s="306">
        <f t="shared" si="5"/>
        <v>-2</v>
      </c>
    </row>
    <row r="55" spans="1:10" ht="15.75" x14ac:dyDescent="0.25">
      <c r="A55" s="285">
        <v>49</v>
      </c>
      <c r="B55" s="286" t="s">
        <v>163</v>
      </c>
      <c r="C55" s="279" t="str">
        <f>'Tipper 049'!$I$4</f>
        <v>Leer 49</v>
      </c>
      <c r="D55" s="280">
        <f>'Tipper 049'!$BX$92</f>
        <v>-1.5</v>
      </c>
      <c r="E55" s="286" t="str">
        <f t="shared" si="3"/>
        <v>Leer 49</v>
      </c>
      <c r="F55" s="296">
        <f t="shared" si="4"/>
        <v>-1.5</v>
      </c>
      <c r="G55" s="307">
        <f t="shared" si="7"/>
        <v>33.004899999999999</v>
      </c>
      <c r="H55" s="304">
        <f t="shared" si="8"/>
        <v>39.003900000000002</v>
      </c>
      <c r="I55" s="305" t="str">
        <f t="shared" si="6"/>
        <v>Erich</v>
      </c>
      <c r="J55" s="306">
        <f t="shared" si="5"/>
        <v>-2</v>
      </c>
    </row>
    <row r="56" spans="1:10" ht="15.75" x14ac:dyDescent="0.25">
      <c r="A56" s="285">
        <v>50</v>
      </c>
      <c r="B56" s="286" t="s">
        <v>164</v>
      </c>
      <c r="C56" s="279" t="str">
        <f>'Tipper 050'!$I$4</f>
        <v>Leer 50</v>
      </c>
      <c r="D56" s="280">
        <f>'Tipper 050'!$BX$92</f>
        <v>-1.5</v>
      </c>
      <c r="E56" s="286" t="str">
        <f t="shared" si="3"/>
        <v>Leer 50</v>
      </c>
      <c r="F56" s="296">
        <f t="shared" si="4"/>
        <v>-1.5</v>
      </c>
      <c r="G56" s="307">
        <f t="shared" si="7"/>
        <v>33.005000000000003</v>
      </c>
      <c r="H56" s="304">
        <f t="shared" si="8"/>
        <v>39.004100000000001</v>
      </c>
      <c r="I56" s="305" t="str">
        <f t="shared" si="6"/>
        <v>Marius</v>
      </c>
      <c r="J56" s="306">
        <f t="shared" si="5"/>
        <v>-2</v>
      </c>
    </row>
    <row r="57" spans="1:10" ht="14.1" customHeight="1" x14ac:dyDescent="0.25">
      <c r="A57" s="281"/>
      <c r="B57" s="281"/>
      <c r="C57" s="279"/>
      <c r="D57" s="280"/>
      <c r="E57" s="281"/>
      <c r="F57" s="281"/>
      <c r="G57" s="80"/>
      <c r="H57" s="132"/>
      <c r="I57" s="132"/>
      <c r="J57" s="287"/>
    </row>
    <row r="58" spans="1:10" ht="14.1" customHeight="1" x14ac:dyDescent="0.2">
      <c r="A58" s="133"/>
      <c r="B58" s="375"/>
      <c r="C58" s="300"/>
      <c r="D58" s="376"/>
      <c r="E58" s="133"/>
      <c r="F58" s="137"/>
      <c r="G58" s="133"/>
      <c r="H58" s="138"/>
      <c r="I58" s="138"/>
      <c r="J58" s="139"/>
    </row>
    <row r="59" spans="1:10" ht="14.1" customHeight="1" x14ac:dyDescent="0.2">
      <c r="A59" s="30"/>
      <c r="B59" s="377"/>
      <c r="C59" s="378"/>
      <c r="D59" s="379"/>
      <c r="E59" s="30"/>
      <c r="F59" s="64"/>
      <c r="G59" s="30"/>
      <c r="H59" s="30"/>
      <c r="I59" s="30"/>
      <c r="J59" s="30"/>
    </row>
    <row r="60" spans="1:10" ht="14.1" customHeight="1" x14ac:dyDescent="0.2">
      <c r="A60" s="309"/>
      <c r="B60" s="318"/>
      <c r="C60" s="310"/>
      <c r="D60" s="311"/>
      <c r="E60" s="312"/>
      <c r="F60" s="309"/>
      <c r="G60" s="309"/>
      <c r="H60" s="309"/>
      <c r="I60" s="309"/>
      <c r="J60" s="309"/>
    </row>
    <row r="61" spans="1:10" ht="26.25" customHeight="1" x14ac:dyDescent="0.4">
      <c r="A61" s="341" t="s">
        <v>338</v>
      </c>
      <c r="B61" s="132"/>
      <c r="C61" s="132"/>
      <c r="D61" s="346"/>
      <c r="E61" s="100"/>
      <c r="F61" s="344"/>
      <c r="G61" s="100"/>
      <c r="H61" s="100"/>
      <c r="I61" s="100"/>
      <c r="J61" s="100"/>
    </row>
    <row r="62" spans="1:10" x14ac:dyDescent="0.2">
      <c r="A62" s="100"/>
      <c r="B62" s="132"/>
      <c r="C62" s="132"/>
      <c r="D62" s="346"/>
      <c r="E62" s="100"/>
      <c r="F62" s="344"/>
      <c r="G62" s="100"/>
      <c r="H62" s="100"/>
      <c r="I62" s="100"/>
      <c r="J62" s="100"/>
    </row>
    <row r="63" spans="1:10" x14ac:dyDescent="0.2">
      <c r="A63" s="342" t="s">
        <v>165</v>
      </c>
      <c r="B63" s="132"/>
      <c r="C63" s="346"/>
      <c r="D63" s="347"/>
      <c r="E63" s="100"/>
      <c r="F63" s="344"/>
      <c r="G63" s="345"/>
      <c r="H63" s="100"/>
      <c r="I63" s="100"/>
      <c r="J63" s="100"/>
    </row>
    <row r="64" spans="1:10" x14ac:dyDescent="0.2">
      <c r="A64" s="343" t="s">
        <v>187</v>
      </c>
      <c r="B64" s="132"/>
      <c r="C64" s="346"/>
      <c r="D64" s="132"/>
      <c r="E64" s="100"/>
      <c r="F64" s="344"/>
      <c r="G64" s="100"/>
      <c r="H64" s="100"/>
      <c r="I64" s="100"/>
      <c r="J64" s="100"/>
    </row>
    <row r="65" spans="1:10" x14ac:dyDescent="0.2">
      <c r="A65" s="343" t="s">
        <v>188</v>
      </c>
      <c r="B65" s="132"/>
      <c r="C65" s="346"/>
      <c r="D65" s="132"/>
      <c r="E65" s="100"/>
      <c r="F65" s="344"/>
      <c r="G65" s="100"/>
      <c r="H65" s="100"/>
      <c r="I65" s="100"/>
      <c r="J65" s="100"/>
    </row>
    <row r="66" spans="1:10" x14ac:dyDescent="0.2">
      <c r="A66" s="343" t="s">
        <v>302</v>
      </c>
      <c r="B66" s="132"/>
      <c r="C66" s="346"/>
      <c r="D66" s="132"/>
      <c r="E66" s="100"/>
      <c r="F66" s="344"/>
      <c r="G66" s="100"/>
      <c r="H66" s="100"/>
      <c r="I66" s="100"/>
      <c r="J66" s="100"/>
    </row>
    <row r="67" spans="1:10" x14ac:dyDescent="0.2">
      <c r="A67" s="343" t="s">
        <v>303</v>
      </c>
      <c r="B67" s="132"/>
      <c r="C67" s="346"/>
      <c r="D67" s="132"/>
      <c r="E67" s="100"/>
      <c r="F67" s="344"/>
      <c r="G67" s="100"/>
      <c r="H67" s="100"/>
      <c r="I67" s="100"/>
      <c r="J67" s="100"/>
    </row>
    <row r="68" spans="1:10" x14ac:dyDescent="0.2">
      <c r="A68" s="100"/>
      <c r="B68" s="132"/>
      <c r="C68" s="132"/>
      <c r="D68" s="346"/>
      <c r="E68" s="100"/>
      <c r="F68" s="344"/>
      <c r="G68" s="100"/>
      <c r="H68" s="100"/>
      <c r="I68" s="100"/>
      <c r="J68" s="100"/>
    </row>
    <row r="69" spans="1:10" ht="15.75" x14ac:dyDescent="0.25">
      <c r="A69" s="313" t="s">
        <v>254</v>
      </c>
      <c r="B69" s="313" t="s">
        <v>255</v>
      </c>
      <c r="C69" s="280" t="s">
        <v>256</v>
      </c>
      <c r="D69" s="280" t="s">
        <v>257</v>
      </c>
      <c r="E69" s="313" t="s">
        <v>258</v>
      </c>
      <c r="F69" s="313" t="s">
        <v>259</v>
      </c>
      <c r="G69" s="315" t="s">
        <v>327</v>
      </c>
      <c r="H69" s="316" t="s">
        <v>328</v>
      </c>
      <c r="I69" s="316" t="s">
        <v>329</v>
      </c>
      <c r="J69" s="314" t="s">
        <v>330</v>
      </c>
    </row>
    <row r="70" spans="1:10" ht="15.75" x14ac:dyDescent="0.25">
      <c r="A70" s="309" t="s">
        <v>323</v>
      </c>
      <c r="B70" s="318" t="s">
        <v>336</v>
      </c>
      <c r="C70" s="310"/>
      <c r="D70" s="311"/>
      <c r="E70" s="312" t="s">
        <v>331</v>
      </c>
      <c r="F70" s="309"/>
      <c r="G70" s="309"/>
      <c r="H70" s="309"/>
      <c r="I70" s="309"/>
      <c r="J70" s="309"/>
    </row>
    <row r="71" spans="1:10" ht="15.75" x14ac:dyDescent="0.25">
      <c r="A71" s="309" t="s">
        <v>324</v>
      </c>
      <c r="B71" s="318" t="s">
        <v>326</v>
      </c>
      <c r="C71" s="310"/>
      <c r="D71" s="311"/>
      <c r="E71" s="374" t="s">
        <v>401</v>
      </c>
      <c r="F71" s="312"/>
      <c r="G71" s="309"/>
      <c r="H71" s="309"/>
      <c r="I71" s="309"/>
      <c r="J71" s="309"/>
    </row>
    <row r="72" spans="1:10" ht="15.75" x14ac:dyDescent="0.25">
      <c r="A72" s="309" t="s">
        <v>325</v>
      </c>
      <c r="B72" s="310" t="s">
        <v>322</v>
      </c>
      <c r="C72" s="310"/>
      <c r="D72" s="311"/>
      <c r="E72" s="317" t="s">
        <v>333</v>
      </c>
      <c r="F72" s="317"/>
      <c r="G72" s="309"/>
      <c r="H72" s="309"/>
      <c r="I72" s="309"/>
      <c r="J72" s="309"/>
    </row>
    <row r="73" spans="1:10" x14ac:dyDescent="0.2">
      <c r="A73" s="309" t="s">
        <v>326</v>
      </c>
      <c r="B73" s="310"/>
      <c r="C73" s="310"/>
      <c r="D73" s="311"/>
      <c r="E73" s="312" t="s">
        <v>332</v>
      </c>
      <c r="F73" s="309"/>
      <c r="G73" s="309"/>
      <c r="H73" s="309"/>
      <c r="I73" s="309"/>
      <c r="J73" s="309"/>
    </row>
    <row r="74" spans="1:10" ht="15.75" x14ac:dyDescent="0.25">
      <c r="A74" s="309"/>
      <c r="B74" s="310"/>
      <c r="C74" s="310"/>
      <c r="D74" s="311"/>
      <c r="E74" s="317" t="s">
        <v>334</v>
      </c>
      <c r="F74" s="309"/>
      <c r="G74" s="309"/>
      <c r="H74" s="309"/>
      <c r="I74" s="309"/>
      <c r="J74" s="309"/>
    </row>
    <row r="75" spans="1:10" ht="15.75" x14ac:dyDescent="0.25">
      <c r="A75" s="309"/>
      <c r="B75" s="310"/>
      <c r="C75" s="310"/>
      <c r="D75" s="311"/>
      <c r="E75" s="319" t="s">
        <v>335</v>
      </c>
      <c r="F75" s="309"/>
      <c r="G75" s="309"/>
      <c r="H75" s="309"/>
      <c r="I75" s="309"/>
      <c r="J75" s="309"/>
    </row>
    <row r="76" spans="1:10" x14ac:dyDescent="0.2">
      <c r="A76" s="30"/>
      <c r="B76" s="30"/>
      <c r="C76" s="64"/>
      <c r="D76" s="30"/>
      <c r="E76" s="30"/>
      <c r="F76" s="64"/>
      <c r="G76" s="30"/>
      <c r="H76" s="30"/>
      <c r="I76" s="30"/>
      <c r="J76" s="30"/>
    </row>
    <row r="77" spans="1:10" x14ac:dyDescent="0.2">
      <c r="A77" s="348"/>
      <c r="B77" s="348"/>
      <c r="C77" s="349"/>
      <c r="D77" s="348"/>
      <c r="E77" s="348"/>
      <c r="F77" s="349"/>
      <c r="G77" s="348"/>
      <c r="H77" s="348"/>
      <c r="I77" s="348"/>
      <c r="J77" s="348"/>
    </row>
    <row r="78" spans="1:10" ht="26.25" x14ac:dyDescent="0.4">
      <c r="A78" s="350" t="s">
        <v>339</v>
      </c>
      <c r="B78" s="348"/>
      <c r="C78" s="349"/>
      <c r="D78" s="348"/>
      <c r="E78" s="348"/>
      <c r="F78" s="349"/>
      <c r="G78" s="348"/>
      <c r="H78" s="348"/>
      <c r="I78" s="348"/>
      <c r="J78" s="348"/>
    </row>
    <row r="79" spans="1:10" x14ac:dyDescent="0.2">
      <c r="A79" s="351"/>
      <c r="B79" s="348"/>
      <c r="C79" s="349"/>
      <c r="D79" s="352"/>
      <c r="E79" s="348"/>
      <c r="F79" s="349"/>
      <c r="G79" s="352"/>
      <c r="H79" s="348"/>
      <c r="I79" s="348"/>
      <c r="J79" s="348"/>
    </row>
    <row r="80" spans="1:10" x14ac:dyDescent="0.2">
      <c r="A80" s="348" t="s">
        <v>340</v>
      </c>
      <c r="B80" s="348"/>
      <c r="C80" s="349"/>
      <c r="D80" s="348"/>
      <c r="E80" s="348"/>
      <c r="F80" s="349"/>
      <c r="G80" s="348"/>
      <c r="H80" s="348"/>
      <c r="I80" s="348"/>
      <c r="J80" s="348"/>
    </row>
    <row r="81" spans="1:10" x14ac:dyDescent="0.2">
      <c r="A81" s="348" t="s">
        <v>166</v>
      </c>
      <c r="B81" s="348"/>
      <c r="C81" s="349"/>
      <c r="D81" s="348"/>
      <c r="E81" s="348"/>
      <c r="F81" s="349"/>
      <c r="G81" s="348"/>
      <c r="H81" s="348"/>
      <c r="I81" s="348"/>
      <c r="J81" s="348"/>
    </row>
    <row r="82" spans="1:10" x14ac:dyDescent="0.2">
      <c r="A82" s="348" t="s">
        <v>167</v>
      </c>
      <c r="B82" s="348"/>
      <c r="C82" s="349"/>
      <c r="D82" s="348"/>
      <c r="E82" s="348"/>
      <c r="F82" s="349"/>
      <c r="G82" s="348"/>
      <c r="H82" s="348"/>
      <c r="I82" s="348"/>
      <c r="J82" s="348"/>
    </row>
    <row r="83" spans="1:10" x14ac:dyDescent="0.2">
      <c r="A83" s="348"/>
      <c r="B83" s="348"/>
      <c r="C83" s="349"/>
      <c r="D83" s="352"/>
      <c r="E83" s="348"/>
      <c r="F83" s="349"/>
      <c r="G83" s="352"/>
      <c r="H83" s="348"/>
      <c r="I83" s="348"/>
      <c r="J83" s="348"/>
    </row>
    <row r="84" spans="1:10" x14ac:dyDescent="0.2">
      <c r="A84" s="30"/>
      <c r="B84" s="30"/>
      <c r="C84" s="64"/>
      <c r="D84" s="30"/>
      <c r="E84" s="30"/>
      <c r="F84" s="64"/>
      <c r="G84" s="30"/>
      <c r="H84" s="30"/>
      <c r="I84" s="30"/>
      <c r="J84" s="30"/>
    </row>
    <row r="85" spans="1:10" ht="26.25" x14ac:dyDescent="0.4">
      <c r="A85" s="65" t="s">
        <v>184</v>
      </c>
      <c r="B85" s="30"/>
      <c r="C85" s="64"/>
      <c r="D85" s="30"/>
      <c r="E85" s="30"/>
      <c r="F85" s="64"/>
      <c r="G85" s="30"/>
      <c r="H85" s="30"/>
      <c r="I85" s="30"/>
      <c r="J85" s="30"/>
    </row>
    <row r="86" spans="1:10" x14ac:dyDescent="0.2">
      <c r="A86" s="30"/>
      <c r="B86" s="30"/>
      <c r="C86" s="30"/>
      <c r="D86" s="64"/>
      <c r="E86" s="30"/>
      <c r="F86" s="64"/>
      <c r="G86" s="30"/>
      <c r="H86" s="30"/>
      <c r="I86" s="30"/>
      <c r="J86" s="30"/>
    </row>
    <row r="87" spans="1:10" x14ac:dyDescent="0.2">
      <c r="A87" s="30" t="s">
        <v>341</v>
      </c>
      <c r="B87" s="30"/>
      <c r="C87" s="30"/>
      <c r="D87" s="64"/>
      <c r="E87" s="30"/>
      <c r="F87" s="64"/>
      <c r="G87" s="30"/>
      <c r="H87" s="30"/>
      <c r="I87" s="30"/>
      <c r="J87" s="30"/>
    </row>
    <row r="88" spans="1:10" x14ac:dyDescent="0.2">
      <c r="A88" s="30"/>
      <c r="B88" s="30"/>
      <c r="C88" s="30"/>
      <c r="D88" s="64"/>
      <c r="E88" s="30"/>
      <c r="F88" s="64"/>
      <c r="G88" s="30"/>
      <c r="H88" s="30"/>
      <c r="I88" s="30"/>
      <c r="J88" s="30"/>
    </row>
    <row r="89" spans="1:10" x14ac:dyDescent="0.2">
      <c r="A89" s="30" t="s">
        <v>177</v>
      </c>
      <c r="B89" s="30"/>
      <c r="C89" s="30"/>
      <c r="D89" s="64"/>
      <c r="E89" s="30"/>
      <c r="F89" s="64"/>
      <c r="G89" s="30"/>
      <c r="H89" s="30"/>
      <c r="I89" s="30"/>
      <c r="J89" s="30"/>
    </row>
    <row r="90" spans="1:10" x14ac:dyDescent="0.2">
      <c r="A90" s="30"/>
      <c r="B90" s="30"/>
      <c r="C90" s="30"/>
      <c r="D90" s="64"/>
      <c r="E90" s="30"/>
      <c r="F90" s="64"/>
      <c r="G90" s="30"/>
      <c r="H90" s="30"/>
      <c r="I90" s="30"/>
      <c r="J90" s="30"/>
    </row>
    <row r="91" spans="1:10" x14ac:dyDescent="0.2">
      <c r="A91" s="340" t="s">
        <v>189</v>
      </c>
      <c r="B91" s="30"/>
      <c r="C91" s="30"/>
      <c r="D91" s="64"/>
      <c r="E91" s="30"/>
      <c r="F91" s="64"/>
      <c r="G91" s="30"/>
      <c r="H91" s="30"/>
      <c r="I91" s="30"/>
      <c r="J91" s="30"/>
    </row>
    <row r="92" spans="1:10" x14ac:dyDescent="0.2">
      <c r="A92" s="30" t="s">
        <v>153</v>
      </c>
      <c r="B92" s="30"/>
      <c r="C92" s="30"/>
      <c r="D92" s="64"/>
      <c r="E92" s="30"/>
      <c r="F92" s="64"/>
      <c r="G92" s="30"/>
      <c r="H92" s="30"/>
      <c r="I92" s="30"/>
      <c r="J92" s="30"/>
    </row>
    <row r="93" spans="1:10" x14ac:dyDescent="0.2">
      <c r="A93" s="30"/>
      <c r="B93" s="30"/>
      <c r="C93" s="30"/>
      <c r="D93" s="64"/>
      <c r="E93" s="30"/>
      <c r="F93" s="64"/>
      <c r="G93" s="30"/>
      <c r="H93" s="30"/>
      <c r="I93" s="30"/>
      <c r="J93" s="30"/>
    </row>
    <row r="94" spans="1:10" x14ac:dyDescent="0.2">
      <c r="J94"/>
    </row>
    <row r="95" spans="1:10" x14ac:dyDescent="0.2">
      <c r="J95"/>
    </row>
    <row r="96" spans="1:10" x14ac:dyDescent="0.2">
      <c r="J96"/>
    </row>
    <row r="97" spans="10:10" x14ac:dyDescent="0.2">
      <c r="J97"/>
    </row>
    <row r="98" spans="10:10" x14ac:dyDescent="0.2">
      <c r="J98"/>
    </row>
    <row r="99" spans="10:10" x14ac:dyDescent="0.2">
      <c r="J99"/>
    </row>
    <row r="100" spans="10:10" x14ac:dyDescent="0.2">
      <c r="J100"/>
    </row>
    <row r="101" spans="10:10" x14ac:dyDescent="0.2">
      <c r="J101"/>
    </row>
    <row r="102" spans="10:10" x14ac:dyDescent="0.2">
      <c r="J102"/>
    </row>
    <row r="103" spans="10:10" x14ac:dyDescent="0.2">
      <c r="J103"/>
    </row>
  </sheetData>
  <phoneticPr fontId="2" type="noConversion"/>
  <pageMargins left="0.78740157499999996" right="0.78740157499999996" top="0.984251969" bottom="0.984251969" header="0.4921259845" footer="0.4921259845"/>
  <pageSetup paperSize="9" orientation="portrait" r:id="rId1"/>
  <headerFooter alignWithMargins="0"/>
  <ignoredErrors>
    <ignoredError sqref="D7:D56 G7:G56" evalError="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393</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472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1</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1</v>
      </c>
      <c r="R12" s="182">
        <f>G12</f>
        <v>0</v>
      </c>
      <c r="S12" s="182"/>
      <c r="T12" s="182"/>
      <c r="U12" s="182">
        <f>G12</f>
        <v>0</v>
      </c>
      <c r="V12" s="182">
        <f>E12</f>
        <v>1</v>
      </c>
      <c r="W12" s="182"/>
      <c r="X12" s="182"/>
      <c r="Y12" s="182"/>
      <c r="Z12" s="182">
        <f>M18</f>
        <v>9</v>
      </c>
      <c r="AA12" s="182">
        <f>Q18</f>
        <v>5</v>
      </c>
      <c r="AB12" s="182">
        <f>U18</f>
        <v>1</v>
      </c>
      <c r="AC12" s="182">
        <f>AA12-AB12</f>
        <v>4</v>
      </c>
      <c r="AD12" s="182">
        <f>IF(Z12&gt;Z13,-1,0)</f>
        <v>-1</v>
      </c>
      <c r="AE12" s="182">
        <f>IF(Z12&gt;Z14,-1,0)</f>
        <v>-1</v>
      </c>
      <c r="AF12" s="182">
        <f>IF(Z12&gt;Z15,-1,0)</f>
        <v>-1</v>
      </c>
      <c r="AG12" s="329">
        <f>10000-(AJ12*1000+AM12*10+AK12)</f>
        <v>955</v>
      </c>
      <c r="AH12" s="330">
        <f>RANK(AG12,AG12:AG15,1)</f>
        <v>1</v>
      </c>
      <c r="AI12" s="281" t="str">
        <f>C12</f>
        <v>Frankreich</v>
      </c>
      <c r="AJ12" s="281">
        <f t="shared" ref="AJ12:AL15" si="1">Z12</f>
        <v>9</v>
      </c>
      <c r="AK12" s="281">
        <f t="shared" si="1"/>
        <v>5</v>
      </c>
      <c r="AL12" s="281">
        <f t="shared" si="1"/>
        <v>1</v>
      </c>
      <c r="AM12" s="281">
        <f>AK12-AL12</f>
        <v>4</v>
      </c>
      <c r="AN12" s="337"/>
      <c r="AO12" s="329">
        <f>IF(Z13&lt;&gt;Z12,AG13,IF(G12&gt;E12,AG13-2000,AG13))</f>
        <v>3987</v>
      </c>
      <c r="AP12" s="329">
        <f>IF(Z14&lt;&gt;Z12,AG14,IF(G14&gt;E14,AG14-2000,AG14))</f>
        <v>9017</v>
      </c>
      <c r="AQ12" s="329">
        <f>IF(Z15&lt;&gt;Z12,AG15,IF(G16&gt;E16,AG15-2000,AG15))</f>
        <v>9029</v>
      </c>
      <c r="AR12" s="332">
        <f>AN16</f>
        <v>2865</v>
      </c>
      <c r="AS12" s="330">
        <f>RANK(AR12,AR12:AR15,1)</f>
        <v>1</v>
      </c>
      <c r="AT12" s="281" t="str">
        <f t="shared" ref="AT12:AW15" si="2">AI12</f>
        <v>Frankreich</v>
      </c>
      <c r="AU12" s="281">
        <f t="shared" si="2"/>
        <v>9</v>
      </c>
      <c r="AV12" s="281">
        <f t="shared" si="2"/>
        <v>5</v>
      </c>
      <c r="AW12" s="281">
        <f t="shared" si="2"/>
        <v>1</v>
      </c>
      <c r="AX12" s="182"/>
      <c r="AY12" s="182"/>
      <c r="AZ12" s="182"/>
      <c r="BA12" s="3">
        <v>1</v>
      </c>
      <c r="BB12" s="6" t="str">
        <f>VLOOKUP(1,AS12:AT15,2,FALSE)</f>
        <v>Frankreich</v>
      </c>
      <c r="BC12" s="2"/>
      <c r="BD12" s="5">
        <f>VLOOKUP(1,AS12:AW15,3,FALSE)</f>
        <v>9</v>
      </c>
      <c r="BE12" s="4">
        <f>VLOOKUP(1,AS12:AW15,4,FALSE)</f>
        <v>5</v>
      </c>
      <c r="BF12" s="199" t="s">
        <v>12</v>
      </c>
      <c r="BG12" s="4">
        <f>VLOOKUP(1,AS12:AW15,5,FALSE)</f>
        <v>1</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10</v>
      </c>
      <c r="BQ12" s="182"/>
      <c r="BR12" s="213"/>
      <c r="BS12" s="146" t="s">
        <v>90</v>
      </c>
      <c r="BT12" s="158" t="str">
        <f>BB13</f>
        <v>Rumänien</v>
      </c>
      <c r="BU12" s="163"/>
      <c r="BV12" s="39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6</v>
      </c>
      <c r="AA13" s="182">
        <f>R18</f>
        <v>3</v>
      </c>
      <c r="AB13" s="182">
        <f>V18</f>
        <v>2</v>
      </c>
      <c r="AC13" s="182">
        <f>AA13-AB13</f>
        <v>1</v>
      </c>
      <c r="AD13" s="182">
        <f>IF(Z13&gt;Z12,-1,0)</f>
        <v>0</v>
      </c>
      <c r="AE13" s="182">
        <f>IF(Z13&gt;Z14,-1,0)</f>
        <v>-1</v>
      </c>
      <c r="AF13" s="182">
        <f>IF(Z13&gt;Z15,-1,0)</f>
        <v>-1</v>
      </c>
      <c r="AG13" s="329">
        <f>10000-(AJ13*1000+AM13*10+AK13)</f>
        <v>3987</v>
      </c>
      <c r="AH13" s="330">
        <f>RANK(AG13,AG12:AG15,1)</f>
        <v>2</v>
      </c>
      <c r="AI13" s="281" t="str">
        <f>H12</f>
        <v>Rumänien</v>
      </c>
      <c r="AJ13" s="281">
        <f t="shared" si="1"/>
        <v>6</v>
      </c>
      <c r="AK13" s="281">
        <f t="shared" si="1"/>
        <v>3</v>
      </c>
      <c r="AL13" s="281">
        <f t="shared" si="1"/>
        <v>2</v>
      </c>
      <c r="AM13" s="281">
        <f>AK13-AL13</f>
        <v>1</v>
      </c>
      <c r="AN13" s="329">
        <f>IF(Z12&lt;&gt;Z13,AG12,IF(E12&gt;G12,AG12-2000,AG12))</f>
        <v>955</v>
      </c>
      <c r="AO13" s="337"/>
      <c r="AP13" s="329">
        <f>IF(Z13&lt;&gt;Z14,AG14,IF(G17&gt;E17,AG14-2000,AG14))</f>
        <v>9017</v>
      </c>
      <c r="AQ13" s="329">
        <f>IF(Z15&lt;&gt;Z13,AG15,IF(G15&gt;E15,AG15-2000,AG15))</f>
        <v>9029</v>
      </c>
      <c r="AR13" s="333">
        <f>AO16</f>
        <v>11961</v>
      </c>
      <c r="AS13" s="330">
        <f>RANK(AR13,AR12:AR15,1)</f>
        <v>2</v>
      </c>
      <c r="AT13" s="281" t="str">
        <f t="shared" si="2"/>
        <v>Rumänien</v>
      </c>
      <c r="AU13" s="281">
        <f t="shared" si="2"/>
        <v>6</v>
      </c>
      <c r="AV13" s="281">
        <f t="shared" si="2"/>
        <v>3</v>
      </c>
      <c r="AW13" s="281">
        <f t="shared" si="2"/>
        <v>2</v>
      </c>
      <c r="AX13" s="182"/>
      <c r="AY13" s="182"/>
      <c r="AZ13" s="182"/>
      <c r="BA13" s="3">
        <v>2</v>
      </c>
      <c r="BB13" s="6" t="str">
        <f>VLOOKUP(2,AS12:AT15,2,FALSE)</f>
        <v>Rumänien</v>
      </c>
      <c r="BC13" s="2"/>
      <c r="BD13" s="5">
        <f>VLOOKUP(2,AS12:AW15,3,FALSE)</f>
        <v>6</v>
      </c>
      <c r="BE13" s="4">
        <f>VLOOKUP(2,AS12:AW15,4,FALSE)</f>
        <v>3</v>
      </c>
      <c r="BF13" s="199" t="s">
        <v>12</v>
      </c>
      <c r="BG13" s="4">
        <f>VLOOKUP(2,AS12:AW15,5,FALSE)</f>
        <v>2</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39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1</v>
      </c>
      <c r="AA14" s="182">
        <f>S18</f>
        <v>3</v>
      </c>
      <c r="AB14" s="182">
        <f>W18</f>
        <v>5</v>
      </c>
      <c r="AC14" s="182">
        <f>AA14-AB14</f>
        <v>-2</v>
      </c>
      <c r="AD14" s="182">
        <f>IF(Z14&gt;Z12,-1,0)</f>
        <v>0</v>
      </c>
      <c r="AE14" s="182">
        <f>IF(Z14&gt;Z13,-1,0)</f>
        <v>0</v>
      </c>
      <c r="AF14" s="182">
        <f>IF(Z14&gt;Z15,-1,0)</f>
        <v>0</v>
      </c>
      <c r="AG14" s="329">
        <f>10000-(AJ14*1000+AM14*10+AK14)</f>
        <v>9017</v>
      </c>
      <c r="AH14" s="330">
        <f>RANK(AG14,AG12:AG15,1)</f>
        <v>3</v>
      </c>
      <c r="AI14" s="281" t="str">
        <f>C13</f>
        <v>Albanien</v>
      </c>
      <c r="AJ14" s="281">
        <f t="shared" si="1"/>
        <v>1</v>
      </c>
      <c r="AK14" s="281">
        <f t="shared" si="1"/>
        <v>3</v>
      </c>
      <c r="AL14" s="281">
        <f t="shared" si="1"/>
        <v>5</v>
      </c>
      <c r="AM14" s="281">
        <f>AK14-AL14</f>
        <v>-2</v>
      </c>
      <c r="AN14" s="329">
        <f>IF(Z12&lt;&gt;Z14,AG12,IF(E14&gt;G14,AG12-2000,AG12))</f>
        <v>955</v>
      </c>
      <c r="AO14" s="329">
        <f>IF(Z13&lt;&gt;Z14,AG13,IF(E17&gt;G17,AG13-2000,AG13))</f>
        <v>3987</v>
      </c>
      <c r="AP14" s="337"/>
      <c r="AQ14" s="329">
        <f>IF(Z15&lt;&gt;Z14,AG15,IF(G13&gt;E13,AG15-2000,AG15))</f>
        <v>9029</v>
      </c>
      <c r="AR14" s="333">
        <f>AP16</f>
        <v>27051</v>
      </c>
      <c r="AS14" s="330">
        <f>RANK(AR14,AR12:AR15,1)</f>
        <v>3</v>
      </c>
      <c r="AT14" s="281" t="str">
        <f t="shared" si="2"/>
        <v>Albanien</v>
      </c>
      <c r="AU14" s="281">
        <f t="shared" si="2"/>
        <v>1</v>
      </c>
      <c r="AV14" s="281">
        <f t="shared" si="2"/>
        <v>3</v>
      </c>
      <c r="AW14" s="281">
        <f t="shared" si="2"/>
        <v>5</v>
      </c>
      <c r="AX14" s="182"/>
      <c r="AY14" s="182"/>
      <c r="AZ14" s="182"/>
      <c r="BA14" s="162">
        <v>3</v>
      </c>
      <c r="BB14" s="175" t="str">
        <f>VLOOKUP(3,AS12:AT15,2,FALSE)</f>
        <v>Albanien</v>
      </c>
      <c r="BC14" s="163"/>
      <c r="BD14" s="145">
        <f>VLOOKUP(3,AS12:AW15,3,FALSE)</f>
        <v>1</v>
      </c>
      <c r="BE14" s="145">
        <f>VLOOKUP(3,AS12:AW15,4,FALSE)</f>
        <v>3</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399"/>
      <c r="BW14" s="182"/>
      <c r="BX14" s="182"/>
      <c r="BY14" s="182"/>
      <c r="BZ14" s="144">
        <v>49</v>
      </c>
      <c r="CA14" s="158" t="str">
        <f>IF(BX12="",IF(BV12&gt;BV13,BT12,BT13),IF(BX12&gt;BX13,BT12,BT13))</f>
        <v>Rumänien</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0</v>
      </c>
      <c r="H15" s="38" t="str">
        <f>H13</f>
        <v>Schweiz</v>
      </c>
      <c r="I15" s="39"/>
      <c r="J15" s="182"/>
      <c r="K15" s="182" t="s">
        <v>53</v>
      </c>
      <c r="L15" s="182">
        <f t="shared" si="0"/>
        <v>1</v>
      </c>
      <c r="M15" s="182"/>
      <c r="N15" s="182">
        <f>IF($E15="",0,IF($E15&gt;$G15,3,IF($E15=$G15,1,0)))</f>
        <v>3</v>
      </c>
      <c r="O15" s="182"/>
      <c r="P15" s="182">
        <f>IF($G15="",0,IF($E15&gt;$G15,0,IF($E15=$G15,1,3)))</f>
        <v>0</v>
      </c>
      <c r="Q15" s="182"/>
      <c r="R15" s="182">
        <f>E15</f>
        <v>1</v>
      </c>
      <c r="S15" s="182"/>
      <c r="T15" s="182">
        <f>G15</f>
        <v>0</v>
      </c>
      <c r="U15" s="182"/>
      <c r="V15" s="182">
        <f>G15</f>
        <v>0</v>
      </c>
      <c r="W15" s="182"/>
      <c r="X15" s="182">
        <f>E15</f>
        <v>1</v>
      </c>
      <c r="Y15" s="182"/>
      <c r="Z15" s="182">
        <f>P18</f>
        <v>1</v>
      </c>
      <c r="AA15" s="182">
        <f>T18</f>
        <v>1</v>
      </c>
      <c r="AB15" s="182">
        <f>X18</f>
        <v>4</v>
      </c>
      <c r="AC15" s="182">
        <f>AA15-AB15</f>
        <v>-3</v>
      </c>
      <c r="AD15" s="182">
        <f>IF(Z15&gt;Z12,-1,0)</f>
        <v>0</v>
      </c>
      <c r="AE15" s="182">
        <f>IF(Z15&gt;Z13,-1,0)</f>
        <v>0</v>
      </c>
      <c r="AF15" s="182">
        <f>IF(Z15&gt;Z14,-1,0)</f>
        <v>0</v>
      </c>
      <c r="AG15" s="329">
        <f>10000-(AJ15*1000+AM15*10+AK15)</f>
        <v>9029</v>
      </c>
      <c r="AH15" s="330">
        <f>RANK(AG15,AG12:AG15,1)</f>
        <v>4</v>
      </c>
      <c r="AI15" s="281" t="str">
        <f>H13</f>
        <v>Schweiz</v>
      </c>
      <c r="AJ15" s="281">
        <f t="shared" si="1"/>
        <v>1</v>
      </c>
      <c r="AK15" s="281">
        <f t="shared" si="1"/>
        <v>1</v>
      </c>
      <c r="AL15" s="281">
        <f t="shared" si="1"/>
        <v>4</v>
      </c>
      <c r="AM15" s="281">
        <f>AK15-AL15</f>
        <v>-3</v>
      </c>
      <c r="AN15" s="329">
        <f>IF(Z12&lt;&gt;Z15,AG12,IF(E16&gt;G16,AG12-2000,AG12))</f>
        <v>955</v>
      </c>
      <c r="AO15" s="329">
        <f>IF(Z13&lt;&gt;Z15,AG13,IF(E15&gt;G15,AG13-2000,AG13))</f>
        <v>3987</v>
      </c>
      <c r="AP15" s="329">
        <f>IF(Z14&lt;&gt;Z15,AG14,IF(E13&gt;G13,AG14-2000,AG14))</f>
        <v>9017</v>
      </c>
      <c r="AQ15" s="337"/>
      <c r="AR15" s="333">
        <f>AQ16</f>
        <v>27087</v>
      </c>
      <c r="AS15" s="330">
        <f>RANK(AR15,AR12:AR15,1)</f>
        <v>4</v>
      </c>
      <c r="AT15" s="281" t="str">
        <f t="shared" si="2"/>
        <v>Schweiz</v>
      </c>
      <c r="AU15" s="281">
        <f t="shared" si="2"/>
        <v>1</v>
      </c>
      <c r="AV15" s="281">
        <f t="shared" si="2"/>
        <v>1</v>
      </c>
      <c r="AW15" s="281">
        <f t="shared" si="2"/>
        <v>4</v>
      </c>
      <c r="AX15" s="182"/>
      <c r="AY15" s="182"/>
      <c r="AZ15" s="182"/>
      <c r="BA15" s="68">
        <v>4</v>
      </c>
      <c r="BB15" s="69" t="str">
        <f>VLOOKUP(4,AS12:AT15,2,FALSE)</f>
        <v>Schweiz</v>
      </c>
      <c r="BC15" s="70"/>
      <c r="BD15" s="71">
        <f>VLOOKUP(4,AS12:AW15,3,FALSE)</f>
        <v>1</v>
      </c>
      <c r="BE15" s="71">
        <f>VLOOKUP(4,AS12:AW15,4,FALSE)</f>
        <v>1</v>
      </c>
      <c r="BF15" s="199" t="s">
        <v>12</v>
      </c>
      <c r="BG15" s="71">
        <f>VLOOKUP(4,AS12:AW15,5,FALSE)</f>
        <v>4</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1</v>
      </c>
      <c r="BO15" s="61">
        <f>IF(G15=Spielplan!G15,Punktemodus!$B$7,0)</f>
        <v>0</v>
      </c>
      <c r="BP15" s="81">
        <f>IF(Spielplan!E15="",0,SUM(BJ15:BO15))</f>
        <v>1</v>
      </c>
      <c r="BQ15" s="182"/>
      <c r="BR15" s="213"/>
      <c r="BS15" s="182"/>
      <c r="BT15" s="182"/>
      <c r="BU15" s="182"/>
      <c r="BV15" s="399"/>
      <c r="BW15" s="182"/>
      <c r="BX15" s="182"/>
      <c r="BY15" s="182"/>
      <c r="BZ15" s="144">
        <v>50</v>
      </c>
      <c r="CA15" s="158" t="str">
        <f>IF(BX16="",IF(BV16&gt;BV17,BT16,BT17),IF(BX16&gt;BX17,BT16,BT17))</f>
        <v>Spanien</v>
      </c>
      <c r="CB15" s="163"/>
      <c r="CC15" s="39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0</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0</v>
      </c>
      <c r="U16" s="182">
        <f>G16</f>
        <v>0</v>
      </c>
      <c r="V16" s="182"/>
      <c r="W16" s="182"/>
      <c r="X16" s="182">
        <f>E16</f>
        <v>2</v>
      </c>
      <c r="Y16" s="182"/>
      <c r="Z16" s="182"/>
      <c r="AA16" s="182"/>
      <c r="AB16" s="182"/>
      <c r="AC16" s="182"/>
      <c r="AD16" s="182"/>
      <c r="AE16" s="182"/>
      <c r="AF16" s="182"/>
      <c r="AG16" s="281"/>
      <c r="AH16" s="281"/>
      <c r="AI16" s="281"/>
      <c r="AJ16" s="281"/>
      <c r="AK16" s="281"/>
      <c r="AL16" s="281"/>
      <c r="AM16" s="281"/>
      <c r="AN16" s="334">
        <f>SUM(AN12:AN15)</f>
        <v>2865</v>
      </c>
      <c r="AO16" s="335">
        <f>SUM(AO12:AO15)</f>
        <v>11961</v>
      </c>
      <c r="AP16" s="335">
        <f>SUM(AP12:AP15)</f>
        <v>27051</v>
      </c>
      <c r="AQ16" s="335">
        <f>SUM(AQ12:AQ15)</f>
        <v>27087</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398">
        <v>1</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2</v>
      </c>
      <c r="F17" s="401" t="s">
        <v>12</v>
      </c>
      <c r="G17" s="398">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3E</v>
      </c>
      <c r="BT17" s="158" t="str">
        <f>BB90</f>
        <v>Belgien</v>
      </c>
      <c r="BU17" s="163"/>
      <c r="BV17" s="398">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6</v>
      </c>
      <c r="O18" s="182">
        <f t="shared" si="3"/>
        <v>1</v>
      </c>
      <c r="P18" s="182">
        <f t="shared" si="3"/>
        <v>1</v>
      </c>
      <c r="Q18" s="182">
        <f t="shared" si="3"/>
        <v>5</v>
      </c>
      <c r="R18" s="182">
        <f t="shared" si="3"/>
        <v>3</v>
      </c>
      <c r="S18" s="182">
        <f t="shared" si="3"/>
        <v>3</v>
      </c>
      <c r="T18" s="182">
        <f t="shared" si="3"/>
        <v>1</v>
      </c>
      <c r="U18" s="182">
        <f t="shared" si="3"/>
        <v>1</v>
      </c>
      <c r="V18" s="182">
        <f t="shared" si="3"/>
        <v>2</v>
      </c>
      <c r="W18" s="182">
        <f t="shared" si="3"/>
        <v>5</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25</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398">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Portugal</v>
      </c>
      <c r="CG19" s="163"/>
      <c r="CH19" s="39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Russland</v>
      </c>
      <c r="BU20" s="163"/>
      <c r="BV20" s="398">
        <v>0</v>
      </c>
      <c r="BW20" s="182"/>
      <c r="BX20" s="63"/>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Albanien</v>
      </c>
      <c r="BU21" s="163"/>
      <c r="BV21" s="398">
        <v>1</v>
      </c>
      <c r="BW21" s="182"/>
      <c r="BX21" s="63"/>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Albanien</v>
      </c>
      <c r="CB22" s="163"/>
      <c r="CC22" s="398">
        <v>0</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0</v>
      </c>
      <c r="F23" s="401" t="s">
        <v>12</v>
      </c>
      <c r="G23" s="398">
        <v>0</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0</v>
      </c>
      <c r="R23" s="182">
        <f>G23</f>
        <v>0</v>
      </c>
      <c r="S23" s="182"/>
      <c r="T23" s="182"/>
      <c r="U23" s="182">
        <f>G23</f>
        <v>0</v>
      </c>
      <c r="V23" s="182">
        <f>E23</f>
        <v>0</v>
      </c>
      <c r="W23" s="182"/>
      <c r="X23" s="182"/>
      <c r="Y23" s="182"/>
      <c r="Z23" s="182">
        <f>M29</f>
        <v>2</v>
      </c>
      <c r="AA23" s="182">
        <f>Q29</f>
        <v>1</v>
      </c>
      <c r="AB23" s="182">
        <f>U29</f>
        <v>2</v>
      </c>
      <c r="AC23" s="182">
        <f>AA23-AB23</f>
        <v>-1</v>
      </c>
      <c r="AD23" s="182">
        <f>IF(Z23&gt;Z24,-1,0)</f>
        <v>0</v>
      </c>
      <c r="AE23" s="182">
        <f>IF(Z23&gt;Z25,-1,0)</f>
        <v>0</v>
      </c>
      <c r="AF23" s="182">
        <f>IF(Z23&gt;Z26,-1,0)</f>
        <v>0</v>
      </c>
      <c r="AG23" s="329">
        <f>10000-(AJ23*1000+AM23*10+AK23)</f>
        <v>8009</v>
      </c>
      <c r="AH23" s="330">
        <f>RANK(AG23,AG23:AG26,1)</f>
        <v>4</v>
      </c>
      <c r="AI23" s="281" t="str">
        <f>C23</f>
        <v>Wales</v>
      </c>
      <c r="AJ23" s="281">
        <f t="shared" ref="AJ23:AL26" si="5">Z23</f>
        <v>2</v>
      </c>
      <c r="AK23" s="281">
        <f t="shared" si="5"/>
        <v>1</v>
      </c>
      <c r="AL23" s="281">
        <f t="shared" si="5"/>
        <v>2</v>
      </c>
      <c r="AM23" s="281">
        <f>AK23-AL23</f>
        <v>-1</v>
      </c>
      <c r="AN23" s="337"/>
      <c r="AO23" s="329">
        <f>IF(Z24&lt;&gt;Z23,AG24,IF(G23&gt;E23,AG24-2000,AG24))</f>
        <v>8008</v>
      </c>
      <c r="AP23" s="329">
        <f>IF(Z25&lt;&gt;Z23,AG25,IF(G25&gt;E25,AG25-2000,AG25))</f>
        <v>5998</v>
      </c>
      <c r="AQ23" s="329">
        <f>IF(Z26&lt;&gt;Z23,AG26,IF(G27&gt;E27,AG26-2000,AG26))</f>
        <v>2976</v>
      </c>
      <c r="AR23" s="332">
        <f>AN27</f>
        <v>24027</v>
      </c>
      <c r="AS23" s="330">
        <f>RANK(AR23,AR23:AR26,1)</f>
        <v>4</v>
      </c>
      <c r="AT23" s="281" t="str">
        <f t="shared" ref="AT23:AW26" si="6">AI23</f>
        <v>Wales</v>
      </c>
      <c r="AU23" s="281">
        <f t="shared" si="6"/>
        <v>2</v>
      </c>
      <c r="AV23" s="281">
        <f t="shared" si="6"/>
        <v>1</v>
      </c>
      <c r="AW23" s="281">
        <f t="shared" si="6"/>
        <v>2</v>
      </c>
      <c r="AX23" s="182"/>
      <c r="AY23" s="182"/>
      <c r="AZ23" s="182"/>
      <c r="BA23" s="54">
        <v>1</v>
      </c>
      <c r="BB23" s="52" t="str">
        <f>VLOOKUP(1,AS23:AT26,2,FALSE)</f>
        <v>Russland</v>
      </c>
      <c r="BC23" s="53"/>
      <c r="BD23" s="55">
        <f>VLOOKUP(1,AS23:AW26,3,FALSE)</f>
        <v>7</v>
      </c>
      <c r="BE23" s="56">
        <f>VLOOKUP(1,AS23:AW26,4,FALSE)</f>
        <v>4</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399"/>
      <c r="BW23" s="182"/>
      <c r="BX23" s="182"/>
      <c r="BY23" s="182"/>
      <c r="BZ23" s="144">
        <v>54</v>
      </c>
      <c r="CA23" s="158" t="str">
        <f>IF(BX24="",IF(BV24&gt;BV25,BT24,BT25),IF(BX24&gt;BX25,BT24,BT25))</f>
        <v>Portugal</v>
      </c>
      <c r="CB23" s="163"/>
      <c r="CC23" s="398">
        <v>1</v>
      </c>
      <c r="CD23" s="182"/>
      <c r="CE23" s="63"/>
      <c r="CF23" s="182"/>
      <c r="CG23" s="182"/>
      <c r="CH23" s="399"/>
      <c r="CI23" s="182"/>
      <c r="CJ23" s="144" t="s">
        <v>93</v>
      </c>
      <c r="CK23" s="158" t="str">
        <f>IF(CJ18="",IF(CH18&gt;CH19,CF18,CF19),IF(CJ18&gt;CJ19,CF18,CF19))</f>
        <v>Portugal</v>
      </c>
      <c r="CL23" s="163"/>
      <c r="CM23" s="63">
        <v>0</v>
      </c>
      <c r="CN23" s="182"/>
      <c r="CO23" s="63"/>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398">
        <v>0</v>
      </c>
      <c r="F24" s="401" t="s">
        <v>12</v>
      </c>
      <c r="G24" s="398">
        <v>1</v>
      </c>
      <c r="H24" s="45" t="str">
        <f>Spielplan!$H$24</f>
        <v>Russland</v>
      </c>
      <c r="I24" s="51"/>
      <c r="J24" s="182"/>
      <c r="K24" s="182" t="s">
        <v>58</v>
      </c>
      <c r="L24" s="182">
        <f t="shared" si="4"/>
        <v>-1</v>
      </c>
      <c r="M24" s="182"/>
      <c r="N24" s="182"/>
      <c r="O24" s="182">
        <f>IF($E24="",0,IF($E24&gt;$G24,3,IF($E24=$G24,1,0)))</f>
        <v>0</v>
      </c>
      <c r="P24" s="182">
        <f>IF($G24="",0,IF($E24&gt;$G24,0,IF($E24=$G24,1,3)))</f>
        <v>3</v>
      </c>
      <c r="Q24" s="182"/>
      <c r="R24" s="182"/>
      <c r="S24" s="182">
        <f>E24</f>
        <v>0</v>
      </c>
      <c r="T24" s="182">
        <f>G24</f>
        <v>1</v>
      </c>
      <c r="U24" s="182"/>
      <c r="V24" s="182"/>
      <c r="W24" s="182">
        <f>G24</f>
        <v>1</v>
      </c>
      <c r="X24" s="182">
        <f>E24</f>
        <v>0</v>
      </c>
      <c r="Y24" s="182"/>
      <c r="Z24" s="182">
        <f>N29</f>
        <v>2</v>
      </c>
      <c r="AA24" s="182">
        <f>R29</f>
        <v>2</v>
      </c>
      <c r="AB24" s="182">
        <f>V29</f>
        <v>3</v>
      </c>
      <c r="AC24" s="182">
        <f>AA24-AB24</f>
        <v>-1</v>
      </c>
      <c r="AD24" s="182">
        <f>IF(Z24&gt;Z23,-1,0)</f>
        <v>0</v>
      </c>
      <c r="AE24" s="182">
        <f>IF(Z24&gt;Z25,-1,0)</f>
        <v>0</v>
      </c>
      <c r="AF24" s="182">
        <f>IF(Z24&gt;Z26,-1,0)</f>
        <v>0</v>
      </c>
      <c r="AG24" s="329">
        <f>10000-(AJ24*1000+AM24*10+AK24)</f>
        <v>8008</v>
      </c>
      <c r="AH24" s="330">
        <f>RANK(AG24,AG23:AG26,1)</f>
        <v>3</v>
      </c>
      <c r="AI24" s="281" t="str">
        <f>H23</f>
        <v>Slowakei</v>
      </c>
      <c r="AJ24" s="281">
        <f t="shared" si="5"/>
        <v>2</v>
      </c>
      <c r="AK24" s="281">
        <f t="shared" si="5"/>
        <v>2</v>
      </c>
      <c r="AL24" s="281">
        <f t="shared" si="5"/>
        <v>3</v>
      </c>
      <c r="AM24" s="281">
        <f>AK24-AL24</f>
        <v>-1</v>
      </c>
      <c r="AN24" s="329">
        <f>IF(Z23&lt;&gt;Z24,AG23,IF(E23&gt;G23,AG23-2000,AG23))</f>
        <v>8009</v>
      </c>
      <c r="AO24" s="337"/>
      <c r="AP24" s="329">
        <f>IF(Z24&lt;&gt;Z25,AG25,IF(G28&gt;E28,AG25-2000,AG25))</f>
        <v>5998</v>
      </c>
      <c r="AQ24" s="329">
        <f>IF(Z26&lt;&gt;Z24,AG26,IF(G26&gt;E26,AG26-2000,AG26))</f>
        <v>2976</v>
      </c>
      <c r="AR24" s="333">
        <f>AO27</f>
        <v>24024</v>
      </c>
      <c r="AS24" s="330">
        <f>RANK(AR24,AR23:AR26,1)</f>
        <v>3</v>
      </c>
      <c r="AT24" s="281" t="str">
        <f t="shared" si="6"/>
        <v>Slowakei</v>
      </c>
      <c r="AU24" s="281">
        <f t="shared" si="6"/>
        <v>2</v>
      </c>
      <c r="AV24" s="281">
        <f t="shared" si="6"/>
        <v>2</v>
      </c>
      <c r="AW24" s="281">
        <f t="shared" si="6"/>
        <v>3</v>
      </c>
      <c r="AX24" s="182"/>
      <c r="AY24" s="182"/>
      <c r="AZ24" s="182"/>
      <c r="BA24" s="54">
        <v>2</v>
      </c>
      <c r="BB24" s="52" t="str">
        <f>VLOOKUP(2,AS23:AT26,2,FALSE)</f>
        <v>England</v>
      </c>
      <c r="BC24" s="53"/>
      <c r="BD24" s="55">
        <f>VLOOKUP(2,AS23:AW26,3,FALSE)</f>
        <v>4</v>
      </c>
      <c r="BE24" s="56">
        <f>VLOOKUP(2,AS23:AW26,4,FALSE)</f>
        <v>2</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1</v>
      </c>
      <c r="BW24" s="182"/>
      <c r="BX24" s="63"/>
      <c r="BY24" s="182"/>
      <c r="BZ24" s="182"/>
      <c r="CA24" s="182"/>
      <c r="CB24" s="182"/>
      <c r="CC24" s="399"/>
      <c r="CD24" s="182"/>
      <c r="CE24" s="182"/>
      <c r="CF24" s="182"/>
      <c r="CG24" s="182"/>
      <c r="CH24" s="399"/>
      <c r="CI24" s="182"/>
      <c r="CJ24" s="144" t="s">
        <v>94</v>
      </c>
      <c r="CK24" s="158" t="str">
        <f>IF(CJ34="",IF(CH34&gt;CH35,CF34,CF35),IF(CJ34&gt;CJ35,CF34,CF35))</f>
        <v>Deutschland</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1</v>
      </c>
      <c r="H25" s="52" t="str">
        <f>C24</f>
        <v>England</v>
      </c>
      <c r="I25" s="53"/>
      <c r="J25" s="182"/>
      <c r="K25" s="182" t="s">
        <v>59</v>
      </c>
      <c r="L25" s="182">
        <f t="shared" si="4"/>
        <v>0</v>
      </c>
      <c r="M25" s="182">
        <f>IF($E25="",0,IF($E25&gt;$G25,3,IF($E25=G25,1,0)))</f>
        <v>1</v>
      </c>
      <c r="N25" s="182"/>
      <c r="O25" s="182">
        <f>IF($G25="",0,IF($E25&gt;$G25,0,IF($E25=$G25,1,3)))</f>
        <v>1</v>
      </c>
      <c r="P25" s="182"/>
      <c r="Q25" s="182">
        <f>E25</f>
        <v>1</v>
      </c>
      <c r="R25" s="182"/>
      <c r="S25" s="182">
        <f>G25</f>
        <v>1</v>
      </c>
      <c r="T25" s="182"/>
      <c r="U25" s="182">
        <f>G25</f>
        <v>1</v>
      </c>
      <c r="V25" s="182"/>
      <c r="W25" s="182">
        <f>E25</f>
        <v>1</v>
      </c>
      <c r="X25" s="182"/>
      <c r="Y25" s="182"/>
      <c r="Z25" s="182">
        <f>O29</f>
        <v>4</v>
      </c>
      <c r="AA25" s="182">
        <f>S29</f>
        <v>2</v>
      </c>
      <c r="AB25" s="182">
        <f>W29</f>
        <v>2</v>
      </c>
      <c r="AC25" s="182">
        <f>AA25-AB25</f>
        <v>0</v>
      </c>
      <c r="AD25" s="182">
        <f>IF(Z25&gt;Z23,-1,0)</f>
        <v>-1</v>
      </c>
      <c r="AE25" s="182">
        <f>IF(Z25&gt;Z24,-1,0)</f>
        <v>-1</v>
      </c>
      <c r="AF25" s="182">
        <f>IF(Z25&gt;Z26,-1,0)</f>
        <v>0</v>
      </c>
      <c r="AG25" s="329">
        <f>10000-(AJ25*1000+AM25*10+AK25)</f>
        <v>5998</v>
      </c>
      <c r="AH25" s="330">
        <f>RANK(AG25,AG23:AG26,1)</f>
        <v>2</v>
      </c>
      <c r="AI25" s="281" t="str">
        <f>C24</f>
        <v>England</v>
      </c>
      <c r="AJ25" s="281">
        <f t="shared" si="5"/>
        <v>4</v>
      </c>
      <c r="AK25" s="281">
        <f t="shared" si="5"/>
        <v>2</v>
      </c>
      <c r="AL25" s="281">
        <f t="shared" si="5"/>
        <v>2</v>
      </c>
      <c r="AM25" s="281">
        <f>AK25-AL25</f>
        <v>0</v>
      </c>
      <c r="AN25" s="329">
        <f>IF(Z23&lt;&gt;Z25,AG23,IF(E25&gt;G25,AG23-2000,AG23))</f>
        <v>8009</v>
      </c>
      <c r="AO25" s="329">
        <f>IF(Z24&lt;&gt;Z25,AG24,IF(E28&gt;G28,AG24-2000,AG24))</f>
        <v>8008</v>
      </c>
      <c r="AP25" s="337"/>
      <c r="AQ25" s="329">
        <f>IF(Z26&lt;&gt;Z25,AG26,IF(G24&gt;E24,AG26-2000,AG26))</f>
        <v>2976</v>
      </c>
      <c r="AR25" s="333">
        <f>AP27</f>
        <v>17994</v>
      </c>
      <c r="AS25" s="330">
        <f>RANK(AR25,AR23:AR26,1)</f>
        <v>2</v>
      </c>
      <c r="AT25" s="281" t="str">
        <f t="shared" si="6"/>
        <v>England</v>
      </c>
      <c r="AU25" s="281">
        <f t="shared" si="6"/>
        <v>4</v>
      </c>
      <c r="AV25" s="281">
        <f t="shared" si="6"/>
        <v>2</v>
      </c>
      <c r="AW25" s="281">
        <f t="shared" si="6"/>
        <v>2</v>
      </c>
      <c r="AX25" s="182"/>
      <c r="AY25" s="182"/>
      <c r="AZ25" s="182"/>
      <c r="BA25" s="162">
        <v>3</v>
      </c>
      <c r="BB25" s="175" t="str">
        <f>VLOOKUP(3,AS23:AT26,2,FALSE)</f>
        <v>Slowakei</v>
      </c>
      <c r="BC25" s="163"/>
      <c r="BD25" s="145">
        <f>VLOOKUP(3,AS23:AW26,3,FALSE)</f>
        <v>2</v>
      </c>
      <c r="BE25" s="145">
        <f>VLOOKUP(3,AS23:AW26,4,FALSE)</f>
        <v>2</v>
      </c>
      <c r="BF25" s="199" t="s">
        <v>12</v>
      </c>
      <c r="BG25" s="145">
        <f>VLOOKUP(3,AS23:AW26,5,FALSE)</f>
        <v>3</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1</v>
      </c>
      <c r="BO25" s="61">
        <f>IF(G25=Spielplan!G25,Punktemodus!$B$7,0)</f>
        <v>0</v>
      </c>
      <c r="BP25" s="81">
        <f>IF(Spielplan!E25="",0,SUM(BJ25:BO25))</f>
        <v>1</v>
      </c>
      <c r="BQ25" s="182"/>
      <c r="BR25" s="213"/>
      <c r="BS25" s="153" t="s">
        <v>246</v>
      </c>
      <c r="BT25" s="158" t="str">
        <f>BB57</f>
        <v>Italien</v>
      </c>
      <c r="BU25" s="163"/>
      <c r="BV25" s="398">
        <v>0</v>
      </c>
      <c r="BW25" s="182"/>
      <c r="BX25" s="63"/>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2</v>
      </c>
      <c r="F26" s="401" t="s">
        <v>12</v>
      </c>
      <c r="G26" s="398">
        <v>2</v>
      </c>
      <c r="H26" s="45" t="str">
        <f>H24</f>
        <v>Russland</v>
      </c>
      <c r="I26" s="51"/>
      <c r="J26" s="182"/>
      <c r="K26" s="182" t="s">
        <v>60</v>
      </c>
      <c r="L26" s="182">
        <f t="shared" si="4"/>
        <v>0</v>
      </c>
      <c r="M26" s="182"/>
      <c r="N26" s="182">
        <f>IF($E26="",0,IF($E26&gt;$G26,3,IF($E26=$G26,1,0)))</f>
        <v>1</v>
      </c>
      <c r="O26" s="182"/>
      <c r="P26" s="182">
        <f>IF($G26="",0,IF($E26&gt;$G26,0,IF($E26=$G26,1,3)))</f>
        <v>1</v>
      </c>
      <c r="Q26" s="182"/>
      <c r="R26" s="182">
        <f>E26</f>
        <v>2</v>
      </c>
      <c r="S26" s="182"/>
      <c r="T26" s="182">
        <f>G26</f>
        <v>2</v>
      </c>
      <c r="U26" s="182"/>
      <c r="V26" s="182">
        <f>G26</f>
        <v>2</v>
      </c>
      <c r="W26" s="182"/>
      <c r="X26" s="182">
        <f>E26</f>
        <v>2</v>
      </c>
      <c r="Y26" s="182"/>
      <c r="Z26" s="182">
        <f>P29</f>
        <v>7</v>
      </c>
      <c r="AA26" s="182">
        <f>T29</f>
        <v>4</v>
      </c>
      <c r="AB26" s="182">
        <f>X29</f>
        <v>2</v>
      </c>
      <c r="AC26" s="182">
        <f>AA26-AB26</f>
        <v>2</v>
      </c>
      <c r="AD26" s="182">
        <f>IF(Z26&gt;Z23,-1,0)</f>
        <v>-1</v>
      </c>
      <c r="AE26" s="182">
        <f>IF(Z26&gt;Z24,-1,0)</f>
        <v>-1</v>
      </c>
      <c r="AF26" s="182">
        <f>IF(Z26&gt;Z25,-1,0)</f>
        <v>-1</v>
      </c>
      <c r="AG26" s="329">
        <f>10000-(AJ26*1000+AM26*10+AK26)</f>
        <v>2976</v>
      </c>
      <c r="AH26" s="330">
        <f>RANK(AG26,AG23:AG26,1)</f>
        <v>1</v>
      </c>
      <c r="AI26" s="281" t="str">
        <f>H24</f>
        <v>Russland</v>
      </c>
      <c r="AJ26" s="281">
        <f t="shared" si="5"/>
        <v>7</v>
      </c>
      <c r="AK26" s="281">
        <f t="shared" si="5"/>
        <v>4</v>
      </c>
      <c r="AL26" s="281">
        <f t="shared" si="5"/>
        <v>2</v>
      </c>
      <c r="AM26" s="281">
        <f>AK26-AL26</f>
        <v>2</v>
      </c>
      <c r="AN26" s="329">
        <f>IF(Z23&lt;&gt;Z26,AG23,IF(E27&gt;G27,AG23-2000,AG23))</f>
        <v>8009</v>
      </c>
      <c r="AO26" s="329">
        <f>IF(Z24&lt;&gt;Z26,AG24,IF(E26&gt;G26,AG24-2000,AG24))</f>
        <v>8008</v>
      </c>
      <c r="AP26" s="329">
        <f>IF(Z25&lt;&gt;Z26,AG25,IF(E24&gt;G24,AG25-2000,AG25))</f>
        <v>5998</v>
      </c>
      <c r="AQ26" s="337"/>
      <c r="AR26" s="333">
        <f>AQ27</f>
        <v>8928</v>
      </c>
      <c r="AS26" s="330">
        <f>RANK(AR26,AR23:AR26,1)</f>
        <v>1</v>
      </c>
      <c r="AT26" s="281" t="str">
        <f t="shared" si="6"/>
        <v>Russland</v>
      </c>
      <c r="AU26" s="281">
        <f t="shared" si="6"/>
        <v>7</v>
      </c>
      <c r="AV26" s="281">
        <f t="shared" si="6"/>
        <v>4</v>
      </c>
      <c r="AW26" s="281">
        <f t="shared" si="6"/>
        <v>2</v>
      </c>
      <c r="AX26" s="182"/>
      <c r="AY26" s="182"/>
      <c r="AZ26" s="182"/>
      <c r="BA26" s="68">
        <v>4</v>
      </c>
      <c r="BB26" s="69" t="str">
        <f>VLOOKUP(4,AS23:AT26,2,FALSE)</f>
        <v>Wales</v>
      </c>
      <c r="BC26" s="70"/>
      <c r="BD26" s="71">
        <f>VLOOKUP(4,AS23:AW26,3,FALSE)</f>
        <v>2</v>
      </c>
      <c r="BE26" s="71">
        <f>VLOOKUP(4,AS23:AW26,4,FALSE)</f>
        <v>1</v>
      </c>
      <c r="BF26" s="199" t="s">
        <v>12</v>
      </c>
      <c r="BG26" s="71">
        <f>VLOOKUP(4,AS23:AW26,5,FALSE)</f>
        <v>2</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1</v>
      </c>
      <c r="BO26" s="61">
        <f>IF(G26=Spielplan!G26,Punktemodus!$B$7,0)</f>
        <v>0</v>
      </c>
      <c r="BP26" s="81">
        <f>IF(Spielplan!E26="",0,SUM(BJ26:BO26))</f>
        <v>1</v>
      </c>
      <c r="BQ26" s="182"/>
      <c r="BR26" s="213"/>
      <c r="BS26" s="182"/>
      <c r="BT26" s="182"/>
      <c r="BU26" s="182"/>
      <c r="BV26" s="399"/>
      <c r="BW26" s="182"/>
      <c r="BX26" s="182"/>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0</v>
      </c>
      <c r="F27" s="401" t="s">
        <v>12</v>
      </c>
      <c r="G27" s="398">
        <v>1</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1</v>
      </c>
      <c r="U27" s="182">
        <f>G27</f>
        <v>1</v>
      </c>
      <c r="V27" s="182"/>
      <c r="W27" s="182"/>
      <c r="X27" s="182">
        <f>E27</f>
        <v>0</v>
      </c>
      <c r="Y27" s="182"/>
      <c r="Z27" s="182"/>
      <c r="AA27" s="182"/>
      <c r="AB27" s="182"/>
      <c r="AC27" s="182"/>
      <c r="AD27" s="182"/>
      <c r="AE27" s="182"/>
      <c r="AF27" s="182"/>
      <c r="AG27" s="281"/>
      <c r="AH27" s="281"/>
      <c r="AI27" s="281"/>
      <c r="AJ27" s="281"/>
      <c r="AK27" s="281"/>
      <c r="AL27" s="281"/>
      <c r="AM27" s="281"/>
      <c r="AN27" s="334">
        <f>SUM(AN23:AN26)</f>
        <v>24027</v>
      </c>
      <c r="AO27" s="335">
        <f>SUM(AO23:AO26)</f>
        <v>24024</v>
      </c>
      <c r="AP27" s="335">
        <f>SUM(AP23:AP26)</f>
        <v>17994</v>
      </c>
      <c r="AQ27" s="335">
        <f>SUM(AQ23:AQ26)</f>
        <v>8928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182"/>
      <c r="BX27" s="182"/>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1</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1</v>
      </c>
      <c r="T28" s="182"/>
      <c r="U28" s="182"/>
      <c r="V28" s="182">
        <f>G28</f>
        <v>1</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1</v>
      </c>
      <c r="BW28" s="182"/>
      <c r="BX28" s="63"/>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2</v>
      </c>
      <c r="N29" s="182">
        <f t="shared" si="7"/>
        <v>2</v>
      </c>
      <c r="O29" s="182">
        <f t="shared" si="7"/>
        <v>4</v>
      </c>
      <c r="P29" s="182">
        <f t="shared" si="7"/>
        <v>7</v>
      </c>
      <c r="Q29" s="182">
        <f t="shared" si="7"/>
        <v>1</v>
      </c>
      <c r="R29" s="182">
        <f t="shared" si="7"/>
        <v>2</v>
      </c>
      <c r="S29" s="182">
        <f t="shared" si="7"/>
        <v>2</v>
      </c>
      <c r="T29" s="182">
        <f t="shared" si="7"/>
        <v>4</v>
      </c>
      <c r="U29" s="182">
        <f t="shared" si="7"/>
        <v>2</v>
      </c>
      <c r="V29" s="182">
        <f t="shared" si="7"/>
        <v>3</v>
      </c>
      <c r="W29" s="182">
        <f t="shared" si="7"/>
        <v>2</v>
      </c>
      <c r="X29" s="182">
        <f t="shared" si="7"/>
        <v>2</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4</v>
      </c>
      <c r="BQ29" s="182"/>
      <c r="BR29" s="213"/>
      <c r="BS29" s="150" t="str">
        <f>"3"&amp;BD89</f>
        <v>3B</v>
      </c>
      <c r="BT29" s="158" t="str">
        <f>BB89</f>
        <v>Slowakei</v>
      </c>
      <c r="BU29" s="163"/>
      <c r="BV29" s="398">
        <v>0</v>
      </c>
      <c r="BW29" s="182"/>
      <c r="BX29" s="63"/>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1</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Irland</v>
      </c>
      <c r="CB31" s="163"/>
      <c r="CC31" s="398">
        <v>0</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398">
        <v>1</v>
      </c>
      <c r="BW32" s="182"/>
      <c r="BX32" s="63"/>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398">
        <v>0</v>
      </c>
      <c r="BW33" s="182"/>
      <c r="BX33" s="63"/>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7</v>
      </c>
      <c r="AA34" s="182">
        <f>Q40</f>
        <v>6</v>
      </c>
      <c r="AB34" s="182">
        <f>U40</f>
        <v>3</v>
      </c>
      <c r="AC34" s="182">
        <f>AA34-AB34</f>
        <v>3</v>
      </c>
      <c r="AD34" s="182">
        <f>IF(Z34&gt;Z35,-1,0)</f>
        <v>-1</v>
      </c>
      <c r="AE34" s="182">
        <f>IF(Z34&gt;Z36,-1,0)</f>
        <v>0</v>
      </c>
      <c r="AF34" s="182">
        <f>IF(Z34&gt;Z37,-1,0)</f>
        <v>-1</v>
      </c>
      <c r="AG34" s="329">
        <f>10000-(AJ34*1000+AM34*10+AK34)</f>
        <v>2964</v>
      </c>
      <c r="AH34" s="330">
        <f>RANK(AG34,AG34:AG37,1)</f>
        <v>2</v>
      </c>
      <c r="AI34" s="281" t="str">
        <f>C34</f>
        <v>Polen</v>
      </c>
      <c r="AJ34" s="281">
        <f t="shared" ref="AJ34:AL37" si="9">Z34</f>
        <v>7</v>
      </c>
      <c r="AK34" s="281">
        <f t="shared" si="9"/>
        <v>6</v>
      </c>
      <c r="AL34" s="281">
        <f t="shared" si="9"/>
        <v>3</v>
      </c>
      <c r="AM34" s="281">
        <f>AK34-AL34</f>
        <v>3</v>
      </c>
      <c r="AN34" s="337"/>
      <c r="AO34" s="329">
        <f>IF(Z35&lt;&gt;Z34,AG35,IF(G34&gt;E34,AG35-2000,AG35))</f>
        <v>9039</v>
      </c>
      <c r="AP34" s="329">
        <f>IF(Z36&lt;&gt;Z34,AG36,IF(G36&gt;E36,AG36-2000,AG36))</f>
        <v>2954</v>
      </c>
      <c r="AQ34" s="329">
        <f>IF(Z37&lt;&gt;Z34,AG37,IF(G38&gt;E38,AG37-2000,AG37))</f>
        <v>9028</v>
      </c>
      <c r="AR34" s="332">
        <f>AN38</f>
        <v>8892</v>
      </c>
      <c r="AS34" s="330">
        <f>RANK(AR34,AR34:AR37,1)</f>
        <v>2</v>
      </c>
      <c r="AT34" s="281" t="str">
        <f t="shared" ref="AT34:AW37" si="10">AI34</f>
        <v>Polen</v>
      </c>
      <c r="AU34" s="281">
        <f t="shared" si="10"/>
        <v>7</v>
      </c>
      <c r="AV34" s="281">
        <f t="shared" si="10"/>
        <v>6</v>
      </c>
      <c r="AW34" s="281">
        <f t="shared" si="10"/>
        <v>3</v>
      </c>
      <c r="AX34" s="182"/>
      <c r="AY34" s="182"/>
      <c r="AZ34" s="182"/>
      <c r="BA34" s="17">
        <v>1</v>
      </c>
      <c r="BB34" s="18" t="str">
        <f>VLOOKUP(1,AS34:AT37,2,FALSE)</f>
        <v>Deutschland</v>
      </c>
      <c r="BC34" s="16"/>
      <c r="BD34" s="19">
        <f>VLOOKUP(1,AS34:AW37,3,FALSE)</f>
        <v>7</v>
      </c>
      <c r="BE34" s="20">
        <f>VLOOKUP(1,AS34:AW37,4,FALSE)</f>
        <v>6</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399"/>
      <c r="BW34" s="182"/>
      <c r="BX34" s="182"/>
      <c r="BY34" s="182"/>
      <c r="BZ34" s="182"/>
      <c r="CA34" s="182"/>
      <c r="CB34" s="182"/>
      <c r="CC34" s="399"/>
      <c r="CD34" s="182"/>
      <c r="CE34" s="144">
        <v>59</v>
      </c>
      <c r="CF34" s="158" t="str">
        <f>IF(CE30="",IF(CC30&gt;CC31,CA30,CA31),IF(CE30&gt;CE31,CA30,CA31))</f>
        <v>Deutschland</v>
      </c>
      <c r="CG34" s="163"/>
      <c r="CH34" s="39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1</v>
      </c>
      <c r="AA35" s="182">
        <f>R40</f>
        <v>1</v>
      </c>
      <c r="AB35" s="182">
        <f>V40</f>
        <v>5</v>
      </c>
      <c r="AC35" s="182">
        <f>AA35-AB35</f>
        <v>-4</v>
      </c>
      <c r="AD35" s="182">
        <f>IF(Z35&gt;Z34,-1,0)</f>
        <v>0</v>
      </c>
      <c r="AE35" s="182">
        <f>IF(Z35&gt;Z36,-1,0)</f>
        <v>0</v>
      </c>
      <c r="AF35" s="182">
        <f>IF(Z35&gt;Z37,-1,0)</f>
        <v>0</v>
      </c>
      <c r="AG35" s="329">
        <f>10000-(AJ35*1000+AM35*10+AK35)</f>
        <v>9039</v>
      </c>
      <c r="AH35" s="330">
        <f>RANK(AG35,AG34:AG37,1)</f>
        <v>4</v>
      </c>
      <c r="AI35" s="281" t="str">
        <f>H34</f>
        <v>Nordirland</v>
      </c>
      <c r="AJ35" s="281">
        <f t="shared" si="9"/>
        <v>1</v>
      </c>
      <c r="AK35" s="281">
        <f t="shared" si="9"/>
        <v>1</v>
      </c>
      <c r="AL35" s="281">
        <f t="shared" si="9"/>
        <v>5</v>
      </c>
      <c r="AM35" s="281">
        <f>AK35-AL35</f>
        <v>-4</v>
      </c>
      <c r="AN35" s="329">
        <f>IF(Z34&lt;&gt;Z35,AG34,IF(E34&gt;G34,AG34-2000,AG34))</f>
        <v>2964</v>
      </c>
      <c r="AO35" s="337"/>
      <c r="AP35" s="329">
        <f>IF(Z35&lt;&gt;Z36,AG36,IF(G39&gt;E39,AG36-2000,AG36))</f>
        <v>2954</v>
      </c>
      <c r="AQ35" s="329">
        <f>IF(Z37&lt;&gt;Z35,AG37,IF(G37&gt;E37,AG37-2000,AG37))</f>
        <v>9028</v>
      </c>
      <c r="AR35" s="333">
        <f>AO38</f>
        <v>27117</v>
      </c>
      <c r="AS35" s="330">
        <f>RANK(AR35,AR34:AR37,1)</f>
        <v>4</v>
      </c>
      <c r="AT35" s="281" t="str">
        <f t="shared" si="10"/>
        <v>Nordirland</v>
      </c>
      <c r="AU35" s="281">
        <f t="shared" si="10"/>
        <v>1</v>
      </c>
      <c r="AV35" s="281">
        <f t="shared" si="10"/>
        <v>1</v>
      </c>
      <c r="AW35" s="281">
        <f t="shared" si="10"/>
        <v>5</v>
      </c>
      <c r="AX35" s="182"/>
      <c r="AY35" s="182"/>
      <c r="AZ35" s="182"/>
      <c r="BA35" s="17">
        <v>2</v>
      </c>
      <c r="BB35" s="18" t="str">
        <f>VLOOKUP(2,AS34:AT37,2,FALSE)</f>
        <v>Polen</v>
      </c>
      <c r="BC35" s="16"/>
      <c r="BD35" s="19">
        <f>VLOOKUP(2,AS34:AW37,3,FALSE)</f>
        <v>7</v>
      </c>
      <c r="BE35" s="20">
        <f>VLOOKUP(2,AS34:AW37,4,FALSE)</f>
        <v>6</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398">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2</v>
      </c>
      <c r="F36" s="401" t="s">
        <v>12</v>
      </c>
      <c r="G36" s="398">
        <v>2</v>
      </c>
      <c r="H36" s="18" t="str">
        <f>C35</f>
        <v>Deutschland</v>
      </c>
      <c r="I36" s="33"/>
      <c r="J36" s="182"/>
      <c r="K36" s="182" t="s">
        <v>68</v>
      </c>
      <c r="L36" s="182">
        <f t="shared" si="8"/>
        <v>0</v>
      </c>
      <c r="M36" s="182">
        <f>IF($E36="",0,IF($E36&gt;$G36,3,IF($E36=G36,1,0)))</f>
        <v>1</v>
      </c>
      <c r="N36" s="182"/>
      <c r="O36" s="182">
        <f>IF($G36="",0,IF($E36&gt;$G36,0,IF($E36=$G36,1,3)))</f>
        <v>1</v>
      </c>
      <c r="P36" s="182"/>
      <c r="Q36" s="182">
        <f>E36</f>
        <v>2</v>
      </c>
      <c r="R36" s="182"/>
      <c r="S36" s="182">
        <f>G36</f>
        <v>2</v>
      </c>
      <c r="T36" s="182"/>
      <c r="U36" s="182">
        <f>G36</f>
        <v>2</v>
      </c>
      <c r="V36" s="182"/>
      <c r="W36" s="182">
        <f>E36</f>
        <v>2</v>
      </c>
      <c r="X36" s="182"/>
      <c r="Y36" s="182"/>
      <c r="Z36" s="182">
        <f>O40</f>
        <v>7</v>
      </c>
      <c r="AA36" s="182">
        <f>S40</f>
        <v>6</v>
      </c>
      <c r="AB36" s="182">
        <f>W40</f>
        <v>2</v>
      </c>
      <c r="AC36" s="182">
        <f>AA36-AB36</f>
        <v>4</v>
      </c>
      <c r="AD36" s="182">
        <f>IF(Z36&gt;Z34,-1,0)</f>
        <v>0</v>
      </c>
      <c r="AE36" s="182">
        <f>IF(Z36&gt;Z35,-1,0)</f>
        <v>-1</v>
      </c>
      <c r="AF36" s="182">
        <f>IF(Z36&gt;Z37,-1,0)</f>
        <v>-1</v>
      </c>
      <c r="AG36" s="329">
        <f>10000-(AJ36*1000+AM36*10+AK36)</f>
        <v>2954</v>
      </c>
      <c r="AH36" s="330">
        <f>RANK(AG36,AG34:AG37,1)</f>
        <v>1</v>
      </c>
      <c r="AI36" s="281" t="str">
        <f>C35</f>
        <v>Deutschland</v>
      </c>
      <c r="AJ36" s="281">
        <f t="shared" si="9"/>
        <v>7</v>
      </c>
      <c r="AK36" s="281">
        <f t="shared" si="9"/>
        <v>6</v>
      </c>
      <c r="AL36" s="281">
        <f t="shared" si="9"/>
        <v>2</v>
      </c>
      <c r="AM36" s="281">
        <f>AK36-AL36</f>
        <v>4</v>
      </c>
      <c r="AN36" s="329">
        <f>IF(Z34&lt;&gt;Z36,AG34,IF(E36&gt;G36,AG34-2000,AG34))</f>
        <v>2964</v>
      </c>
      <c r="AO36" s="329">
        <f>IF(Z35&lt;&gt;Z36,AG35,IF(E39&gt;G39,AG35-2000,AG35))</f>
        <v>9039</v>
      </c>
      <c r="AP36" s="337"/>
      <c r="AQ36" s="329">
        <f>IF(Z37&lt;&gt;Z36,AG37,IF(G35&gt;E35,AG37-2000,AG37))</f>
        <v>9028</v>
      </c>
      <c r="AR36" s="333">
        <f>AP38</f>
        <v>8862</v>
      </c>
      <c r="AS36" s="330">
        <f>RANK(AR36,AR34:AR37,1)</f>
        <v>1</v>
      </c>
      <c r="AT36" s="281" t="str">
        <f t="shared" si="10"/>
        <v>Deutschland</v>
      </c>
      <c r="AU36" s="281">
        <f t="shared" si="10"/>
        <v>7</v>
      </c>
      <c r="AV36" s="281">
        <f t="shared" si="10"/>
        <v>6</v>
      </c>
      <c r="AW36" s="281">
        <f t="shared" si="10"/>
        <v>2</v>
      </c>
      <c r="AX36" s="182"/>
      <c r="AY36" s="182"/>
      <c r="AZ36" s="182"/>
      <c r="BA36" s="162">
        <v>3</v>
      </c>
      <c r="BB36" s="175" t="str">
        <f>VLOOKUP(3,AS34:AT37,2,FALSE)</f>
        <v>Ukraine</v>
      </c>
      <c r="BC36" s="163"/>
      <c r="BD36" s="145">
        <f>VLOOKUP(3,AS34:AW37,3,FALSE)</f>
        <v>1</v>
      </c>
      <c r="BE36" s="145">
        <f>VLOOKUP(3,AS34:AW37,4,FALSE)</f>
        <v>2</v>
      </c>
      <c r="BF36" s="199" t="s">
        <v>12</v>
      </c>
      <c r="BG36" s="145">
        <f>VLOOKUP(3,AS34:AW37,5,FALSE)</f>
        <v>5</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398">
        <v>1</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2</v>
      </c>
      <c r="AB37" s="182">
        <f>X40</f>
        <v>5</v>
      </c>
      <c r="AC37" s="182">
        <f>AA37-AB37</f>
        <v>-3</v>
      </c>
      <c r="AD37" s="182">
        <f>IF(Z37&gt;Z34,-1,0)</f>
        <v>0</v>
      </c>
      <c r="AE37" s="182">
        <f>IF(Z37&gt;Z35,-1,0)</f>
        <v>0</v>
      </c>
      <c r="AF37" s="182">
        <f>IF(Z37&gt;Z36,-1,0)</f>
        <v>0</v>
      </c>
      <c r="AG37" s="329">
        <f>10000-(AJ37*1000+AM37*10+AK37)</f>
        <v>9028</v>
      </c>
      <c r="AH37" s="330">
        <f>RANK(AG37,AG34:AG37,1)</f>
        <v>3</v>
      </c>
      <c r="AI37" s="281" t="str">
        <f>H35</f>
        <v>Ukraine</v>
      </c>
      <c r="AJ37" s="281">
        <f t="shared" si="9"/>
        <v>1</v>
      </c>
      <c r="AK37" s="281">
        <f t="shared" si="9"/>
        <v>2</v>
      </c>
      <c r="AL37" s="281">
        <f t="shared" si="9"/>
        <v>5</v>
      </c>
      <c r="AM37" s="281">
        <f>AK37-AL37</f>
        <v>-3</v>
      </c>
      <c r="AN37" s="329">
        <f>IF(Z34&lt;&gt;Z37,AG34,IF(E38&gt;G38,AG34-2000,AG34))</f>
        <v>2964</v>
      </c>
      <c r="AO37" s="329">
        <f>IF(Z35&lt;&gt;Z37,AG35,IF(E37&gt;G37,AG35-2000,AG35))</f>
        <v>9039</v>
      </c>
      <c r="AP37" s="329">
        <f>IF(Z36&lt;&gt;Z37,AG36,IF(E35&gt;G35,AG36-2000,AG36))</f>
        <v>2954</v>
      </c>
      <c r="AQ37" s="337"/>
      <c r="AR37" s="333">
        <f>AQ38</f>
        <v>27084</v>
      </c>
      <c r="AS37" s="330">
        <f>RANK(AR37,AR34:AR37,1)</f>
        <v>3</v>
      </c>
      <c r="AT37" s="281" t="str">
        <f t="shared" si="10"/>
        <v>Ukraine</v>
      </c>
      <c r="AU37" s="281">
        <f t="shared" si="10"/>
        <v>1</v>
      </c>
      <c r="AV37" s="281">
        <f t="shared" si="10"/>
        <v>2</v>
      </c>
      <c r="AW37" s="281">
        <f t="shared" si="10"/>
        <v>5</v>
      </c>
      <c r="AX37" s="182"/>
      <c r="AY37" s="182"/>
      <c r="AZ37" s="182"/>
      <c r="BA37" s="68">
        <v>4</v>
      </c>
      <c r="BB37" s="69" t="str">
        <f>VLOOKUP(4,AS34:AT37,2,FALSE)</f>
        <v>Nordirland</v>
      </c>
      <c r="BC37" s="70"/>
      <c r="BD37" s="71">
        <f>VLOOKUP(4,AS34:AW37,3,FALSE)</f>
        <v>1</v>
      </c>
      <c r="BE37" s="71">
        <f>VLOOKUP(4,AS34:AW37,4,FALSE)</f>
        <v>1</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Tschechien</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1</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1</v>
      </c>
      <c r="U38" s="182">
        <f>G38</f>
        <v>1</v>
      </c>
      <c r="V38" s="182"/>
      <c r="W38" s="182"/>
      <c r="X38" s="182">
        <f>E38</f>
        <v>2</v>
      </c>
      <c r="Y38" s="182"/>
      <c r="Z38" s="182"/>
      <c r="AA38" s="182"/>
      <c r="AB38" s="182"/>
      <c r="AC38" s="182"/>
      <c r="AD38" s="182"/>
      <c r="AE38" s="182"/>
      <c r="AF38" s="182"/>
      <c r="AG38" s="281"/>
      <c r="AH38" s="281"/>
      <c r="AI38" s="281"/>
      <c r="AJ38" s="281"/>
      <c r="AK38" s="281"/>
      <c r="AL38" s="281"/>
      <c r="AM38" s="281"/>
      <c r="AN38" s="334">
        <f>SUM(AN34:AN37)</f>
        <v>8892</v>
      </c>
      <c r="AO38" s="335">
        <f>SUM(AO34:AO37)</f>
        <v>27117</v>
      </c>
      <c r="AP38" s="335">
        <f>SUM(AP34:AP37)</f>
        <v>8862</v>
      </c>
      <c r="AQ38" s="335">
        <f>SUM(AQ34:AQ37)</f>
        <v>27084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2</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2</v>
      </c>
      <c r="T39" s="182"/>
      <c r="U39" s="182"/>
      <c r="V39" s="182">
        <f>G39</f>
        <v>2</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182"/>
      <c r="BX39" s="182"/>
      <c r="BY39" s="182"/>
      <c r="BZ39" s="144">
        <v>56</v>
      </c>
      <c r="CA39" s="158" t="str">
        <f>IF(BX40="",IF(BV40&gt;BV41,BT40,BT41),IF(BX40&gt;BX41,BT40,BT41))</f>
        <v>Österreich</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7</v>
      </c>
      <c r="N40" s="182">
        <f t="shared" si="11"/>
        <v>1</v>
      </c>
      <c r="O40" s="182">
        <f t="shared" si="11"/>
        <v>7</v>
      </c>
      <c r="P40" s="182">
        <f t="shared" si="11"/>
        <v>1</v>
      </c>
      <c r="Q40" s="182">
        <f t="shared" si="11"/>
        <v>6</v>
      </c>
      <c r="R40" s="182">
        <f t="shared" si="11"/>
        <v>1</v>
      </c>
      <c r="S40" s="182">
        <f t="shared" si="11"/>
        <v>6</v>
      </c>
      <c r="T40" s="182">
        <f t="shared" si="11"/>
        <v>2</v>
      </c>
      <c r="U40" s="182">
        <f t="shared" si="11"/>
        <v>3</v>
      </c>
      <c r="V40" s="182">
        <f t="shared" si="11"/>
        <v>5</v>
      </c>
      <c r="W40" s="182">
        <f t="shared" si="11"/>
        <v>2</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57</v>
      </c>
      <c r="BQ40" s="182"/>
      <c r="BR40" s="213"/>
      <c r="BS40" s="151" t="s">
        <v>252</v>
      </c>
      <c r="BT40" s="158" t="str">
        <f>BB24</f>
        <v>England</v>
      </c>
      <c r="BU40" s="163"/>
      <c r="BV40" s="398">
        <v>0</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0</v>
      </c>
      <c r="H45" s="40" t="str">
        <f>Spielplan!$H$45</f>
        <v>Kroatien</v>
      </c>
      <c r="I45" s="41"/>
      <c r="J45" s="182"/>
      <c r="K45" s="182" t="s">
        <v>70</v>
      </c>
      <c r="L45" s="182">
        <f t="shared" ref="L45:L50" si="12">IF(E45-G45&gt;0,1,IF(G45=E45,0,-1))</f>
        <v>1</v>
      </c>
      <c r="M45" s="182">
        <f>IF($E45="",0,IF($E45&gt;$G45,3,IF($E45=G45,1,0)))</f>
        <v>3</v>
      </c>
      <c r="N45" s="182">
        <f>IF($G45="",0,IF($E45&gt;$G45,0,IF($E45=G45,1,3)))</f>
        <v>0</v>
      </c>
      <c r="O45" s="182"/>
      <c r="P45" s="182"/>
      <c r="Q45" s="182">
        <f>E45</f>
        <v>1</v>
      </c>
      <c r="R45" s="182">
        <f>G45</f>
        <v>0</v>
      </c>
      <c r="S45" s="182"/>
      <c r="T45" s="182"/>
      <c r="U45" s="182">
        <f>G45</f>
        <v>0</v>
      </c>
      <c r="V45" s="182">
        <f>E45</f>
        <v>1</v>
      </c>
      <c r="W45" s="182"/>
      <c r="X45" s="182"/>
      <c r="Y45" s="182"/>
      <c r="Z45" s="182">
        <f>M51</f>
        <v>6</v>
      </c>
      <c r="AA45" s="182">
        <f>Q51</f>
        <v>2</v>
      </c>
      <c r="AB45" s="182">
        <f>U51</f>
        <v>2</v>
      </c>
      <c r="AC45" s="182">
        <f>AA45-AB45</f>
        <v>0</v>
      </c>
      <c r="AD45" s="182">
        <f>IF(Z45&gt;Z46,-1,0)</f>
        <v>-1</v>
      </c>
      <c r="AE45" s="182">
        <f>IF(Z45&gt;Z47,-1,0)</f>
        <v>0</v>
      </c>
      <c r="AF45" s="182">
        <f>IF(Z45&gt;Z48,-1,0)</f>
        <v>-1</v>
      </c>
      <c r="AG45" s="329">
        <f>10000-(AJ45*1000+AM45*10+AK45)</f>
        <v>3998</v>
      </c>
      <c r="AH45" s="330">
        <f>RANK(AG45,AG45:AG48,1)</f>
        <v>2</v>
      </c>
      <c r="AI45" s="281" t="str">
        <f>C45</f>
        <v>Türkei</v>
      </c>
      <c r="AJ45" s="281">
        <f t="shared" ref="AJ45:AL48" si="13">Z45</f>
        <v>6</v>
      </c>
      <c r="AK45" s="281">
        <f t="shared" si="13"/>
        <v>2</v>
      </c>
      <c r="AL45" s="281">
        <f t="shared" si="13"/>
        <v>2</v>
      </c>
      <c r="AM45" s="281">
        <f>AK45-AL45</f>
        <v>0</v>
      </c>
      <c r="AN45" s="337"/>
      <c r="AO45" s="329">
        <f>IF(Z46&lt;&gt;Z45,AG46,IF(G45&gt;E45,AG46-2000,AG46))</f>
        <v>9028</v>
      </c>
      <c r="AP45" s="329">
        <f>IF(Z47&lt;&gt;Z45,AG47,IF(G47&gt;E47,AG47-2000,AG47))</f>
        <v>943</v>
      </c>
      <c r="AQ45" s="329">
        <f>IF(Z48&lt;&gt;Z45,AG48,IF(G49&gt;E49,AG48-2000,AG48))</f>
        <v>9018</v>
      </c>
      <c r="AR45" s="332">
        <f>AN49</f>
        <v>11994</v>
      </c>
      <c r="AS45" s="330">
        <f>RANK(AR45,AR45:AR48,1)</f>
        <v>2</v>
      </c>
      <c r="AT45" s="281" t="str">
        <f t="shared" ref="AT45:AW48" si="14">AI45</f>
        <v>Türkei</v>
      </c>
      <c r="AU45" s="281">
        <f t="shared" si="14"/>
        <v>6</v>
      </c>
      <c r="AV45" s="281">
        <f t="shared" si="14"/>
        <v>2</v>
      </c>
      <c r="AW45" s="281">
        <f t="shared" si="14"/>
        <v>2</v>
      </c>
      <c r="AX45" s="182"/>
      <c r="AY45" s="182"/>
      <c r="AZ45" s="182"/>
      <c r="BA45" s="42">
        <v>1</v>
      </c>
      <c r="BB45" s="40" t="str">
        <f>VLOOKUP(1,AS45:AT48,2,FALSE)</f>
        <v>Spanien</v>
      </c>
      <c r="BC45" s="41"/>
      <c r="BD45" s="43">
        <f>VLOOKUP(1,AS45:AW48,3,FALSE)</f>
        <v>9</v>
      </c>
      <c r="BE45" s="44">
        <f>VLOOKUP(1,AS45:AW48,4,FALSE)</f>
        <v>7</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0</v>
      </c>
      <c r="BP45" s="81">
        <f>IF(Spielplan!E45="",0,SUM(BJ45:BO45))</f>
        <v>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1</v>
      </c>
      <c r="U46" s="182"/>
      <c r="V46" s="182"/>
      <c r="W46" s="182">
        <f>G46</f>
        <v>1</v>
      </c>
      <c r="X46" s="182">
        <f>E46</f>
        <v>2</v>
      </c>
      <c r="Y46" s="182"/>
      <c r="Z46" s="182">
        <f>N51</f>
        <v>1</v>
      </c>
      <c r="AA46" s="182">
        <f>R51</f>
        <v>2</v>
      </c>
      <c r="AB46" s="182">
        <f>V51</f>
        <v>5</v>
      </c>
      <c r="AC46" s="182">
        <f>AA46-AB46</f>
        <v>-3</v>
      </c>
      <c r="AD46" s="182">
        <f>IF(Z46&gt;Z45,-1,0)</f>
        <v>0</v>
      </c>
      <c r="AE46" s="182">
        <f>IF(Z46&gt;Z47,-1,0)</f>
        <v>0</v>
      </c>
      <c r="AF46" s="182">
        <f>IF(Z46&gt;Z48,-1,0)</f>
        <v>0</v>
      </c>
      <c r="AG46" s="329">
        <f>10000-(AJ46*1000+AM46*10+AK46)</f>
        <v>9028</v>
      </c>
      <c r="AH46" s="330">
        <f>RANK(AG46,AG45:AG48,1)</f>
        <v>4</v>
      </c>
      <c r="AI46" s="281" t="str">
        <f>H45</f>
        <v>Kroatien</v>
      </c>
      <c r="AJ46" s="281">
        <f t="shared" si="13"/>
        <v>1</v>
      </c>
      <c r="AK46" s="281">
        <f t="shared" si="13"/>
        <v>2</v>
      </c>
      <c r="AL46" s="281">
        <f t="shared" si="13"/>
        <v>5</v>
      </c>
      <c r="AM46" s="281">
        <f>AK46-AL46</f>
        <v>-3</v>
      </c>
      <c r="AN46" s="329">
        <f>IF(Z45&lt;&gt;Z46,AG45,IF(E45&gt;G45,AG45-2000,AG45))</f>
        <v>3998</v>
      </c>
      <c r="AO46" s="337"/>
      <c r="AP46" s="329">
        <f>IF(Z46&lt;&gt;Z47,AG47,IF(G50&gt;E50,AG47-2000,AG47))</f>
        <v>943</v>
      </c>
      <c r="AQ46" s="329">
        <f>IF(Z48&lt;&gt;Z46,AG48,IF(G48&gt;E48,AG48-2000,AG48))</f>
        <v>9018</v>
      </c>
      <c r="AR46" s="333">
        <f>AO49</f>
        <v>27084</v>
      </c>
      <c r="AS46" s="330">
        <f>RANK(AR46,AR45:AR48,1)</f>
        <v>4</v>
      </c>
      <c r="AT46" s="281" t="str">
        <f t="shared" si="14"/>
        <v>Kroatien</v>
      </c>
      <c r="AU46" s="281">
        <f t="shared" si="14"/>
        <v>1</v>
      </c>
      <c r="AV46" s="281">
        <f t="shared" si="14"/>
        <v>2</v>
      </c>
      <c r="AW46" s="281">
        <f t="shared" si="14"/>
        <v>5</v>
      </c>
      <c r="AX46" s="182"/>
      <c r="AY46" s="182"/>
      <c r="AZ46" s="182"/>
      <c r="BA46" s="42">
        <v>2</v>
      </c>
      <c r="BB46" s="40" t="str">
        <f>VLOOKUP(2,AS45:AT48,2,FALSE)</f>
        <v>Türkei</v>
      </c>
      <c r="BC46" s="41"/>
      <c r="BD46" s="43">
        <f>VLOOKUP(2,AS45:AW48,3,FALSE)</f>
        <v>6</v>
      </c>
      <c r="BE46" s="44">
        <f>VLOOKUP(2,AS45:AW48,4,FALSE)</f>
        <v>2</v>
      </c>
      <c r="BF46" s="199" t="s">
        <v>12</v>
      </c>
      <c r="BG46" s="44">
        <f>VLOOKUP(2,AS45:AW48,5,FALSE)</f>
        <v>2</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2</v>
      </c>
      <c r="T47" s="182"/>
      <c r="U47" s="182">
        <f>G47</f>
        <v>2</v>
      </c>
      <c r="V47" s="182"/>
      <c r="W47" s="182">
        <f>E47</f>
        <v>0</v>
      </c>
      <c r="X47" s="182"/>
      <c r="Y47" s="182"/>
      <c r="Z47" s="182">
        <f>O51</f>
        <v>9</v>
      </c>
      <c r="AA47" s="182">
        <f>S51</f>
        <v>7</v>
      </c>
      <c r="AB47" s="182">
        <f>W51</f>
        <v>2</v>
      </c>
      <c r="AC47" s="182">
        <f>AA47-AB47</f>
        <v>5</v>
      </c>
      <c r="AD47" s="182">
        <f>IF(Z47&gt;Z45,-1,0)</f>
        <v>-1</v>
      </c>
      <c r="AE47" s="182">
        <f>IF(Z47&gt;Z46,-1,0)</f>
        <v>-1</v>
      </c>
      <c r="AF47" s="182">
        <f>IF(Z47&gt;Z48,-1,0)</f>
        <v>-1</v>
      </c>
      <c r="AG47" s="329">
        <f>10000-(AJ47*1000+AM47*10+AK47)</f>
        <v>943</v>
      </c>
      <c r="AH47" s="330">
        <f>RANK(AG47,AG45:AG48,1)</f>
        <v>1</v>
      </c>
      <c r="AI47" s="281" t="str">
        <f>C46</f>
        <v>Spanien</v>
      </c>
      <c r="AJ47" s="281">
        <f t="shared" si="13"/>
        <v>9</v>
      </c>
      <c r="AK47" s="281">
        <f t="shared" si="13"/>
        <v>7</v>
      </c>
      <c r="AL47" s="281">
        <f t="shared" si="13"/>
        <v>2</v>
      </c>
      <c r="AM47" s="281">
        <f>AK47-AL47</f>
        <v>5</v>
      </c>
      <c r="AN47" s="329">
        <f>IF(Z45&lt;&gt;Z47,AG45,IF(E47&gt;G47,AG45-2000,AG45))</f>
        <v>3998</v>
      </c>
      <c r="AO47" s="329">
        <f>IF(Z46&lt;&gt;Z47,AG46,IF(E50&gt;G50,AG46-2000,AG46))</f>
        <v>9028</v>
      </c>
      <c r="AP47" s="337"/>
      <c r="AQ47" s="329">
        <f>IF(Z48&lt;&gt;Z47,AG48,IF(G46&gt;E46,AG48-2000,AG48))</f>
        <v>9018</v>
      </c>
      <c r="AR47" s="333">
        <f>AP49</f>
        <v>2829</v>
      </c>
      <c r="AS47" s="330">
        <f>RANK(AR47,AR45:AR48,1)</f>
        <v>1</v>
      </c>
      <c r="AT47" s="281" t="str">
        <f t="shared" si="14"/>
        <v>Spanien</v>
      </c>
      <c r="AU47" s="281">
        <f t="shared" si="14"/>
        <v>9</v>
      </c>
      <c r="AV47" s="281">
        <f t="shared" si="14"/>
        <v>7</v>
      </c>
      <c r="AW47" s="281">
        <f t="shared" si="14"/>
        <v>2</v>
      </c>
      <c r="AX47" s="182"/>
      <c r="AY47" s="182"/>
      <c r="AZ47" s="182"/>
      <c r="BA47" s="162">
        <v>3</v>
      </c>
      <c r="BB47" s="175" t="str">
        <f>VLOOKUP(3,AS45:AT48,2,FALSE)</f>
        <v>Tschechien</v>
      </c>
      <c r="BC47" s="163"/>
      <c r="BD47" s="145">
        <f>VLOOKUP(3,AS45:AW48,3,FALSE)</f>
        <v>1</v>
      </c>
      <c r="BE47" s="145">
        <f>VLOOKUP(3,AS45:AW48,4,FALSE)</f>
        <v>2</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1</v>
      </c>
      <c r="BO47" s="61">
        <f>IF(G47=Spielplan!G47,Punktemodus!$B$7,0)</f>
        <v>0</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1</v>
      </c>
      <c r="AA48" s="182">
        <f>T51</f>
        <v>2</v>
      </c>
      <c r="AB48" s="182">
        <f>X51</f>
        <v>4</v>
      </c>
      <c r="AC48" s="182">
        <f>AA48-AB48</f>
        <v>-2</v>
      </c>
      <c r="AD48" s="182">
        <f>IF(Z48&gt;Z45,-1,0)</f>
        <v>0</v>
      </c>
      <c r="AE48" s="182">
        <f>IF(Z48&gt;Z46,-1,0)</f>
        <v>0</v>
      </c>
      <c r="AF48" s="182">
        <f>IF(Z48&gt;Z47,-1,0)</f>
        <v>0</v>
      </c>
      <c r="AG48" s="329">
        <f>10000-(AJ48*1000+AM48*10+AK48)</f>
        <v>9018</v>
      </c>
      <c r="AH48" s="330">
        <f>RANK(AG48,AG45:AG48,1)</f>
        <v>3</v>
      </c>
      <c r="AI48" s="281" t="str">
        <f>H46</f>
        <v>Tschechien</v>
      </c>
      <c r="AJ48" s="281">
        <f t="shared" si="13"/>
        <v>1</v>
      </c>
      <c r="AK48" s="281">
        <f t="shared" si="13"/>
        <v>2</v>
      </c>
      <c r="AL48" s="281">
        <f t="shared" si="13"/>
        <v>4</v>
      </c>
      <c r="AM48" s="281">
        <f>AK48-AL48</f>
        <v>-2</v>
      </c>
      <c r="AN48" s="329">
        <f>IF(Z45&lt;&gt;Z48,AG45,IF(E49&gt;G49,AG45-2000,AG45))</f>
        <v>3998</v>
      </c>
      <c r="AO48" s="329">
        <f>IF(Z46&lt;&gt;Z48,AG46,IF(E48&gt;G48,AG46-2000,AG46))</f>
        <v>9028</v>
      </c>
      <c r="AP48" s="329">
        <f>IF(Z47&lt;&gt;Z48,AG47,IF(E46&gt;G46,AG47-2000,AG47))</f>
        <v>943</v>
      </c>
      <c r="AQ48" s="337"/>
      <c r="AR48" s="333">
        <f>AQ49</f>
        <v>27054</v>
      </c>
      <c r="AS48" s="330">
        <f>RANK(AR48,AR45:AR48,1)</f>
        <v>3</v>
      </c>
      <c r="AT48" s="281" t="str">
        <f t="shared" si="14"/>
        <v>Tschechien</v>
      </c>
      <c r="AU48" s="281">
        <f t="shared" si="14"/>
        <v>1</v>
      </c>
      <c r="AV48" s="281">
        <f t="shared" si="14"/>
        <v>2</v>
      </c>
      <c r="AW48" s="281">
        <f t="shared" si="14"/>
        <v>4</v>
      </c>
      <c r="AX48" s="182"/>
      <c r="AY48" s="182"/>
      <c r="AZ48" s="182"/>
      <c r="BA48" s="68">
        <v>4</v>
      </c>
      <c r="BB48" s="69" t="str">
        <f>VLOOKUP(4,AS45:AT48,2,FALSE)</f>
        <v>Kroatien</v>
      </c>
      <c r="BC48" s="70"/>
      <c r="BD48" s="71">
        <f>VLOOKUP(4,AS45:AW48,3,FALSE)</f>
        <v>1</v>
      </c>
      <c r="BE48" s="71">
        <f>VLOOKUP(4,AS45:AW48,4,FALSE)</f>
        <v>2</v>
      </c>
      <c r="BF48" s="199" t="s">
        <v>12</v>
      </c>
      <c r="BG48" s="71">
        <f>VLOOKUP(4,AS45:AW48,5,FALSE)</f>
        <v>5</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1</v>
      </c>
      <c r="F49" s="401" t="s">
        <v>12</v>
      </c>
      <c r="G49" s="398">
        <v>0</v>
      </c>
      <c r="H49" s="40" t="str">
        <f>H46</f>
        <v>Tschechien</v>
      </c>
      <c r="I49" s="41"/>
      <c r="J49" s="182"/>
      <c r="K49" s="182" t="s">
        <v>74</v>
      </c>
      <c r="L49" s="182">
        <f t="shared" si="12"/>
        <v>1</v>
      </c>
      <c r="M49" s="182">
        <f>IF($E49="",0,IF($E49&gt;$G49,3,IF($E49=G49,1,0)))</f>
        <v>3</v>
      </c>
      <c r="N49" s="182"/>
      <c r="O49" s="182"/>
      <c r="P49" s="182">
        <f>IF($G49="",0,IF($E49&gt;$G49,0,IF($E49=$G49,1,3)))</f>
        <v>0</v>
      </c>
      <c r="Q49" s="182">
        <f>E49</f>
        <v>1</v>
      </c>
      <c r="R49" s="182"/>
      <c r="S49" s="182"/>
      <c r="T49" s="182">
        <f>G49</f>
        <v>0</v>
      </c>
      <c r="U49" s="182">
        <f>G49</f>
        <v>0</v>
      </c>
      <c r="V49" s="182"/>
      <c r="W49" s="182"/>
      <c r="X49" s="182">
        <f>E49</f>
        <v>1</v>
      </c>
      <c r="Y49" s="182"/>
      <c r="Z49" s="182"/>
      <c r="AA49" s="182"/>
      <c r="AB49" s="182"/>
      <c r="AC49" s="182"/>
      <c r="AD49" s="182"/>
      <c r="AE49" s="182"/>
      <c r="AF49" s="182"/>
      <c r="AG49" s="281"/>
      <c r="AH49" s="281"/>
      <c r="AI49" s="281"/>
      <c r="AJ49" s="281"/>
      <c r="AK49" s="281"/>
      <c r="AL49" s="281"/>
      <c r="AM49" s="281"/>
      <c r="AN49" s="334">
        <f>SUM(AN45:AN48)</f>
        <v>11994</v>
      </c>
      <c r="AO49" s="335">
        <f>SUM(AO45:AO48)</f>
        <v>27084</v>
      </c>
      <c r="AP49" s="335">
        <f>SUM(AP45:AP48)</f>
        <v>2829</v>
      </c>
      <c r="AQ49" s="335">
        <f>SUM(AQ45:AQ48)</f>
        <v>27054</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3</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3</v>
      </c>
      <c r="T50" s="182"/>
      <c r="U50" s="182"/>
      <c r="V50" s="182">
        <f>G50</f>
        <v>3</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6</v>
      </c>
      <c r="N51" s="182">
        <f t="shared" si="15"/>
        <v>1</v>
      </c>
      <c r="O51" s="182">
        <f t="shared" si="15"/>
        <v>9</v>
      </c>
      <c r="P51" s="182">
        <f t="shared" si="15"/>
        <v>1</v>
      </c>
      <c r="Q51" s="182">
        <f t="shared" si="15"/>
        <v>2</v>
      </c>
      <c r="R51" s="182">
        <f t="shared" si="15"/>
        <v>2</v>
      </c>
      <c r="S51" s="182">
        <f t="shared" si="15"/>
        <v>7</v>
      </c>
      <c r="T51" s="182">
        <f t="shared" si="15"/>
        <v>2</v>
      </c>
      <c r="U51" s="182">
        <f t="shared" si="15"/>
        <v>2</v>
      </c>
      <c r="V51" s="182">
        <f t="shared" si="15"/>
        <v>5</v>
      </c>
      <c r="W51" s="182">
        <f t="shared" si="15"/>
        <v>2</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42</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2</v>
      </c>
      <c r="F56" s="401" t="s">
        <v>12</v>
      </c>
      <c r="G56" s="398">
        <v>1</v>
      </c>
      <c r="H56" s="108" t="str">
        <f>Spielplan!$H$56</f>
        <v>Schweden</v>
      </c>
      <c r="I56" s="109"/>
      <c r="J56" s="182"/>
      <c r="K56" s="182" t="s">
        <v>77</v>
      </c>
      <c r="L56" s="182">
        <f t="shared" ref="L56:L61" si="16">IF(E56-G56&gt;0,1,IF(G56=E56,0,-1))</f>
        <v>1</v>
      </c>
      <c r="M56" s="182">
        <f>IF($E56="",0,IF($E56&gt;$G56,3,IF($E56=G56,1,0)))</f>
        <v>3</v>
      </c>
      <c r="N56" s="182">
        <f>IF($G56="",0,IF($E56&gt;$G56,0,IF($E56=G56,1,3)))</f>
        <v>0</v>
      </c>
      <c r="O56" s="182"/>
      <c r="P56" s="182"/>
      <c r="Q56" s="182">
        <f>E56</f>
        <v>2</v>
      </c>
      <c r="R56" s="182">
        <f>G56</f>
        <v>1</v>
      </c>
      <c r="S56" s="182"/>
      <c r="T56" s="182"/>
      <c r="U56" s="182">
        <f>G56</f>
        <v>1</v>
      </c>
      <c r="V56" s="182">
        <f>E56</f>
        <v>2</v>
      </c>
      <c r="W56" s="182"/>
      <c r="X56" s="182"/>
      <c r="Y56" s="182"/>
      <c r="Z56" s="182">
        <f>M62</f>
        <v>7</v>
      </c>
      <c r="AA56" s="182">
        <f>Q62</f>
        <v>6</v>
      </c>
      <c r="AB56" s="182">
        <f>U62</f>
        <v>3</v>
      </c>
      <c r="AC56" s="182">
        <f>AA56-AB56</f>
        <v>3</v>
      </c>
      <c r="AD56" s="182">
        <f>IF(Z56&gt;Z57,-1,0)</f>
        <v>-1</v>
      </c>
      <c r="AE56" s="182">
        <f>IF(Z56&gt;Z58,-1,0)</f>
        <v>-1</v>
      </c>
      <c r="AF56" s="182">
        <f>IF(Z56&gt;Z59,-1,0)</f>
        <v>0</v>
      </c>
      <c r="AG56" s="329">
        <f>10000-(AJ56*1000+AM56*10+AK56)</f>
        <v>2964</v>
      </c>
      <c r="AH56" s="330">
        <f>RANK(AG56,AG56:AG59,1)</f>
        <v>1</v>
      </c>
      <c r="AI56" s="281" t="str">
        <f>C56</f>
        <v>Irland</v>
      </c>
      <c r="AJ56" s="281">
        <f t="shared" ref="AJ56:AL59" si="17">Z56</f>
        <v>7</v>
      </c>
      <c r="AK56" s="281">
        <f t="shared" si="17"/>
        <v>6</v>
      </c>
      <c r="AL56" s="281">
        <f t="shared" si="17"/>
        <v>3</v>
      </c>
      <c r="AM56" s="281">
        <f>AK56-AL56</f>
        <v>3</v>
      </c>
      <c r="AN56" s="337"/>
      <c r="AO56" s="329">
        <f>IF(Z57&lt;&gt;Z56,AG57,IF(G56&gt;E56,AG57-2000,AG57))</f>
        <v>10028</v>
      </c>
      <c r="AP56" s="329">
        <f>IF(Z58&lt;&gt;Z56,AG58,IF(G58&gt;E58,AG58-2000,AG58))</f>
        <v>7017</v>
      </c>
      <c r="AQ56" s="329">
        <f>IF(Z59&lt;&gt;Z56,AG59,IF(G60&gt;E60,AG59-2000,AG59))</f>
        <v>2975</v>
      </c>
      <c r="AR56" s="332">
        <f>AN60</f>
        <v>8892</v>
      </c>
      <c r="AS56" s="330">
        <f>RANK(AR56,AR56:AR59,1)</f>
        <v>1</v>
      </c>
      <c r="AT56" s="281" t="str">
        <f t="shared" ref="AT56:AW59" si="18">AI56</f>
        <v>Irland</v>
      </c>
      <c r="AU56" s="281">
        <f t="shared" si="18"/>
        <v>7</v>
      </c>
      <c r="AV56" s="281">
        <f t="shared" si="18"/>
        <v>6</v>
      </c>
      <c r="AW56" s="281">
        <f t="shared" si="18"/>
        <v>3</v>
      </c>
      <c r="AX56" s="182"/>
      <c r="AY56" s="182"/>
      <c r="AZ56" s="182"/>
      <c r="BA56" s="112">
        <v>1</v>
      </c>
      <c r="BB56" s="108" t="str">
        <f>VLOOKUP(1,AS56:AT59,2,FALSE)</f>
        <v>Irland</v>
      </c>
      <c r="BC56" s="113"/>
      <c r="BD56" s="114">
        <f>VLOOKUP(1,AS56:AW59,3,FALSE)</f>
        <v>7</v>
      </c>
      <c r="BE56" s="115">
        <f>VLOOKUP(1,AS56:AW59,4,FALSE)</f>
        <v>6</v>
      </c>
      <c r="BF56" s="199" t="s">
        <v>12</v>
      </c>
      <c r="BG56" s="115">
        <f>VLOOKUP(1,AS56:AW59,5,FALSE)</f>
        <v>3</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2</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1</v>
      </c>
      <c r="T57" s="182">
        <f>G57</f>
        <v>2</v>
      </c>
      <c r="U57" s="182"/>
      <c r="V57" s="182"/>
      <c r="W57" s="182">
        <f>G57</f>
        <v>2</v>
      </c>
      <c r="X57" s="182">
        <f>E57</f>
        <v>1</v>
      </c>
      <c r="Y57" s="182"/>
      <c r="Z57" s="182">
        <f>N62</f>
        <v>0</v>
      </c>
      <c r="AA57" s="182">
        <f>R62</f>
        <v>2</v>
      </c>
      <c r="AB57" s="182">
        <f>V62</f>
        <v>5</v>
      </c>
      <c r="AC57" s="182">
        <f>AA57-AB57</f>
        <v>-3</v>
      </c>
      <c r="AD57" s="182">
        <f>IF(Z57&gt;Z56,-1,0)</f>
        <v>0</v>
      </c>
      <c r="AE57" s="182">
        <f>IF(Z57&gt;Z58,-1,0)</f>
        <v>0</v>
      </c>
      <c r="AF57" s="182">
        <f>IF(Z57&gt;Z59,-1,0)</f>
        <v>0</v>
      </c>
      <c r="AG57" s="329">
        <f>10000-(AJ57*1000+AM57*10+AK57)</f>
        <v>10028</v>
      </c>
      <c r="AH57" s="330">
        <f>RANK(AG57,AG56:AG59,1)</f>
        <v>4</v>
      </c>
      <c r="AI57" s="281" t="str">
        <f>H56</f>
        <v>Schweden</v>
      </c>
      <c r="AJ57" s="281">
        <f t="shared" si="17"/>
        <v>0</v>
      </c>
      <c r="AK57" s="281">
        <f t="shared" si="17"/>
        <v>2</v>
      </c>
      <c r="AL57" s="281">
        <f t="shared" si="17"/>
        <v>5</v>
      </c>
      <c r="AM57" s="281">
        <f>AK57-AL57</f>
        <v>-3</v>
      </c>
      <c r="AN57" s="329">
        <f>IF(Z56&lt;&gt;Z57,AG56,IF(E56&gt;G56,AG56-2000,AG56))</f>
        <v>2964</v>
      </c>
      <c r="AO57" s="337"/>
      <c r="AP57" s="329">
        <f>IF(Z57&lt;&gt;Z58,AG58,IF(G61&gt;E61,AG58-2000,AG58))</f>
        <v>7017</v>
      </c>
      <c r="AQ57" s="329">
        <f>IF(Z59&lt;&gt;Z57,AG59,IF(G59&gt;E59,AG59-2000,AG59))</f>
        <v>2975</v>
      </c>
      <c r="AR57" s="333">
        <f>AO60</f>
        <v>30084</v>
      </c>
      <c r="AS57" s="330">
        <f>RANK(AR57,AR56:AR59,1)</f>
        <v>4</v>
      </c>
      <c r="AT57" s="281" t="str">
        <f t="shared" si="18"/>
        <v>Schweden</v>
      </c>
      <c r="AU57" s="281">
        <f t="shared" si="18"/>
        <v>0</v>
      </c>
      <c r="AV57" s="281">
        <f t="shared" si="18"/>
        <v>2</v>
      </c>
      <c r="AW57" s="281">
        <f t="shared" si="18"/>
        <v>5</v>
      </c>
      <c r="AX57" s="182"/>
      <c r="AY57" s="182"/>
      <c r="AZ57" s="182"/>
      <c r="BA57" s="112">
        <v>2</v>
      </c>
      <c r="BB57" s="108" t="str">
        <f>VLOOKUP(2,AS56:AT59,2,FALSE)</f>
        <v>Italien</v>
      </c>
      <c r="BC57" s="113"/>
      <c r="BD57" s="114">
        <f>VLOOKUP(2,AS56:AW59,3,FALSE)</f>
        <v>7</v>
      </c>
      <c r="BE57" s="115">
        <f>VLOOKUP(2,AS56:AW59,4,FALSE)</f>
        <v>5</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0</v>
      </c>
      <c r="BO57" s="61">
        <f>IF(G57=Spielplan!G57,Punktemodus!$B$7,0)</f>
        <v>1</v>
      </c>
      <c r="BP57" s="81">
        <f>IF(Spielplan!E57="",0,SUM(BJ57:BO57))</f>
        <v>11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2</v>
      </c>
      <c r="F58" s="401" t="s">
        <v>12</v>
      </c>
      <c r="G58" s="398">
        <v>0</v>
      </c>
      <c r="H58" s="108" t="str">
        <f>C57</f>
        <v>Belgien</v>
      </c>
      <c r="I58" s="109"/>
      <c r="J58" s="182"/>
      <c r="K58" s="182" t="s">
        <v>79</v>
      </c>
      <c r="L58" s="182">
        <f t="shared" si="16"/>
        <v>1</v>
      </c>
      <c r="M58" s="182">
        <f>IF($E58="",0,IF($E58&gt;$G58,3,IF($E58=G58,1,0)))</f>
        <v>3</v>
      </c>
      <c r="N58" s="182"/>
      <c r="O58" s="182">
        <f>IF($G58="",0,IF($E58&gt;$G58,0,IF($E58=$G58,1,3)))</f>
        <v>0</v>
      </c>
      <c r="P58" s="182"/>
      <c r="Q58" s="182">
        <f>E58</f>
        <v>2</v>
      </c>
      <c r="R58" s="182"/>
      <c r="S58" s="182">
        <f>G58</f>
        <v>0</v>
      </c>
      <c r="T58" s="182"/>
      <c r="U58" s="182">
        <f>G58</f>
        <v>0</v>
      </c>
      <c r="V58" s="182"/>
      <c r="W58" s="182">
        <f>E58</f>
        <v>2</v>
      </c>
      <c r="X58" s="182"/>
      <c r="Y58" s="182"/>
      <c r="Z58" s="182">
        <f>O62</f>
        <v>3</v>
      </c>
      <c r="AA58" s="182">
        <f>S62</f>
        <v>3</v>
      </c>
      <c r="AB58" s="182">
        <f>W62</f>
        <v>5</v>
      </c>
      <c r="AC58" s="182">
        <f>AA58-AB58</f>
        <v>-2</v>
      </c>
      <c r="AD58" s="182">
        <f>IF(Z58&gt;Z56,-1,0)</f>
        <v>0</v>
      </c>
      <c r="AE58" s="182">
        <f>IF(Z58&gt;Z57,-1,0)</f>
        <v>-1</v>
      </c>
      <c r="AF58" s="182">
        <f>IF(Z58&gt;Z59,-1,0)</f>
        <v>0</v>
      </c>
      <c r="AG58" s="329">
        <f>10000-(AJ58*1000+AM58*10+AK58)</f>
        <v>7017</v>
      </c>
      <c r="AH58" s="330">
        <f>RANK(AG58,AG56:AG59,1)</f>
        <v>3</v>
      </c>
      <c r="AI58" s="281" t="str">
        <f>C57</f>
        <v>Belgien</v>
      </c>
      <c r="AJ58" s="281">
        <f t="shared" si="17"/>
        <v>3</v>
      </c>
      <c r="AK58" s="281">
        <f t="shared" si="17"/>
        <v>3</v>
      </c>
      <c r="AL58" s="281">
        <f t="shared" si="17"/>
        <v>5</v>
      </c>
      <c r="AM58" s="281">
        <f>AK58-AL58</f>
        <v>-2</v>
      </c>
      <c r="AN58" s="329">
        <f>IF(Z56&lt;&gt;Z58,AG56,IF(E58&gt;G58,AG56-2000,AG56))</f>
        <v>2964</v>
      </c>
      <c r="AO58" s="329">
        <f>IF(Z57&lt;&gt;Z58,AG57,IF(E61&gt;G61,AG57-2000,AG57))</f>
        <v>10028</v>
      </c>
      <c r="AP58" s="337"/>
      <c r="AQ58" s="329">
        <f>IF(Z59&lt;&gt;Z58,AG59,IF(G57&gt;E57,AG59-2000,AG59))</f>
        <v>2975</v>
      </c>
      <c r="AR58" s="333">
        <f>AP60</f>
        <v>21051</v>
      </c>
      <c r="AS58" s="330">
        <f>RANK(AR58,AR56:AR59,1)</f>
        <v>3</v>
      </c>
      <c r="AT58" s="281" t="str">
        <f t="shared" si="18"/>
        <v>Belgien</v>
      </c>
      <c r="AU58" s="281">
        <f t="shared" si="18"/>
        <v>3</v>
      </c>
      <c r="AV58" s="281">
        <f t="shared" si="18"/>
        <v>3</v>
      </c>
      <c r="AW58" s="281">
        <f t="shared" si="18"/>
        <v>5</v>
      </c>
      <c r="AX58" s="182"/>
      <c r="AY58" s="182"/>
      <c r="AZ58" s="182"/>
      <c r="BA58" s="162">
        <v>3</v>
      </c>
      <c r="BB58" s="175" t="str">
        <f>VLOOKUP(3,AS56:AT59,2,FALSE)</f>
        <v>Belgien</v>
      </c>
      <c r="BC58" s="163"/>
      <c r="BD58" s="145">
        <f>VLOOKUP(3,AS56:AW59,3,FALSE)</f>
        <v>3</v>
      </c>
      <c r="BE58" s="145">
        <f>VLOOKUP(3,AS56:AW59,4,FALSE)</f>
        <v>3</v>
      </c>
      <c r="BF58" s="199" t="s">
        <v>12</v>
      </c>
      <c r="BG58" s="145">
        <f>VLOOKUP(3,AS56:AW59,5,FALSE)</f>
        <v>5</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0</v>
      </c>
      <c r="BO58" s="61">
        <f>IF(G58=Spielplan!G58,Punktemodus!$B$7,0)</f>
        <v>0</v>
      </c>
      <c r="BP58" s="81">
        <f>IF(Spielplan!E58="",0,SUM(BJ58:BO58))</f>
        <v>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0</v>
      </c>
      <c r="F59" s="401" t="s">
        <v>12</v>
      </c>
      <c r="G59" s="398">
        <v>1</v>
      </c>
      <c r="H59" s="110" t="str">
        <f>H57</f>
        <v>Italien</v>
      </c>
      <c r="I59" s="111"/>
      <c r="J59" s="182"/>
      <c r="K59" s="182" t="s">
        <v>80</v>
      </c>
      <c r="L59" s="182">
        <f t="shared" si="16"/>
        <v>-1</v>
      </c>
      <c r="M59" s="182"/>
      <c r="N59" s="182">
        <f>IF($E59="",0,IF($E59&gt;$G59,3,IF($E59=$G59,1,0)))</f>
        <v>0</v>
      </c>
      <c r="O59" s="182"/>
      <c r="P59" s="182">
        <f>IF($G59="",0,IF($E59&gt;$G59,0,IF($E59=$G59,1,3)))</f>
        <v>3</v>
      </c>
      <c r="Q59" s="182"/>
      <c r="R59" s="182">
        <f>E59</f>
        <v>0</v>
      </c>
      <c r="S59" s="182"/>
      <c r="T59" s="182">
        <f>G59</f>
        <v>1</v>
      </c>
      <c r="U59" s="182"/>
      <c r="V59" s="182">
        <f>G59</f>
        <v>1</v>
      </c>
      <c r="W59" s="182"/>
      <c r="X59" s="182">
        <f>E59</f>
        <v>0</v>
      </c>
      <c r="Y59" s="182"/>
      <c r="Z59" s="182">
        <f>P62</f>
        <v>7</v>
      </c>
      <c r="AA59" s="182">
        <f>T62</f>
        <v>5</v>
      </c>
      <c r="AB59" s="182">
        <f>X62</f>
        <v>3</v>
      </c>
      <c r="AC59" s="182">
        <f>AA59-AB59</f>
        <v>2</v>
      </c>
      <c r="AD59" s="182">
        <f>IF(Z59&gt;Z56,-1,0)</f>
        <v>0</v>
      </c>
      <c r="AE59" s="182">
        <f>IF(Z59&gt;Z57,-1,0)</f>
        <v>-1</v>
      </c>
      <c r="AF59" s="182">
        <f>IF(Z59&gt;Z58,-1,0)</f>
        <v>-1</v>
      </c>
      <c r="AG59" s="329">
        <f>10000-(AJ59*1000+AM59*10+AK59)</f>
        <v>2975</v>
      </c>
      <c r="AH59" s="330">
        <f>RANK(AG59,AG56:AG59,1)</f>
        <v>2</v>
      </c>
      <c r="AI59" s="281" t="str">
        <f>H57</f>
        <v>Italien</v>
      </c>
      <c r="AJ59" s="281">
        <f t="shared" si="17"/>
        <v>7</v>
      </c>
      <c r="AK59" s="281">
        <f t="shared" si="17"/>
        <v>5</v>
      </c>
      <c r="AL59" s="281">
        <f t="shared" si="17"/>
        <v>3</v>
      </c>
      <c r="AM59" s="281">
        <f>AK59-AL59</f>
        <v>2</v>
      </c>
      <c r="AN59" s="329">
        <f>IF(Z56&lt;&gt;Z59,AG56,IF(E60&gt;G60,AG56-2000,AG56))</f>
        <v>2964</v>
      </c>
      <c r="AO59" s="329">
        <f>IF(Z57&lt;&gt;Z59,AG57,IF(E59&gt;G59,AG57-2000,AG57))</f>
        <v>10028</v>
      </c>
      <c r="AP59" s="329">
        <f>IF(Z58&lt;&gt;Z59,AG58,IF(E57&gt;G57,AG58-2000,AG58))</f>
        <v>7017</v>
      </c>
      <c r="AQ59" s="337"/>
      <c r="AR59" s="333">
        <f>AQ60</f>
        <v>8925</v>
      </c>
      <c r="AS59" s="330">
        <f>RANK(AR59,AR56:AR59,1)</f>
        <v>2</v>
      </c>
      <c r="AT59" s="281" t="str">
        <f t="shared" si="18"/>
        <v>Italien</v>
      </c>
      <c r="AU59" s="281">
        <f t="shared" si="18"/>
        <v>7</v>
      </c>
      <c r="AV59" s="281">
        <f t="shared" si="18"/>
        <v>5</v>
      </c>
      <c r="AW59" s="281">
        <f t="shared" si="18"/>
        <v>3</v>
      </c>
      <c r="AX59" s="182"/>
      <c r="AY59" s="182"/>
      <c r="AZ59" s="182"/>
      <c r="BA59" s="68">
        <v>4</v>
      </c>
      <c r="BB59" s="69" t="str">
        <f>VLOOKUP(4,AS56:AT59,2,FALSE)</f>
        <v>Schweden</v>
      </c>
      <c r="BC59" s="70"/>
      <c r="BD59" s="71">
        <f>VLOOKUP(4,AS56:AW59,3,FALSE)</f>
        <v>0</v>
      </c>
      <c r="BE59" s="71">
        <f>VLOOKUP(4,AS56:AW59,4,FALSE)</f>
        <v>2</v>
      </c>
      <c r="BF59" s="199" t="s">
        <v>12</v>
      </c>
      <c r="BG59" s="71">
        <f>VLOOKUP(4,AS56:AW59,5,FALSE)</f>
        <v>5</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3</v>
      </c>
      <c r="BN59" s="61">
        <f>IF(E59=Spielplan!E59,Punktemodus!$B$7,0)</f>
        <v>1</v>
      </c>
      <c r="BO59" s="61">
        <f>IF(G59=Spielplan!G59,Punktemodus!$B$7,0)</f>
        <v>1</v>
      </c>
      <c r="BP59" s="81">
        <f>IF(Spielplan!E59="",0,SUM(BJ59:BO59))</f>
        <v>15</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40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2</v>
      </c>
      <c r="F60" s="401" t="s">
        <v>12</v>
      </c>
      <c r="G60" s="398">
        <v>2</v>
      </c>
      <c r="H60" s="108" t="str">
        <f>H57</f>
        <v>Italien</v>
      </c>
      <c r="I60" s="109"/>
      <c r="J60" s="182"/>
      <c r="K60" s="182" t="s">
        <v>81</v>
      </c>
      <c r="L60" s="182">
        <f t="shared" si="16"/>
        <v>0</v>
      </c>
      <c r="M60" s="182">
        <f>IF($E60="",0,IF($E60&gt;$G60,3,IF($E60=G60,1,0)))</f>
        <v>1</v>
      </c>
      <c r="N60" s="182"/>
      <c r="O60" s="182"/>
      <c r="P60" s="182">
        <f>IF($G60="",0,IF($E60&gt;$G60,0,IF($E60=$G60,1,3)))</f>
        <v>1</v>
      </c>
      <c r="Q60" s="182">
        <f>E60</f>
        <v>2</v>
      </c>
      <c r="R60" s="182"/>
      <c r="S60" s="182"/>
      <c r="T60" s="182">
        <f>G60</f>
        <v>2</v>
      </c>
      <c r="U60" s="182">
        <f>G60</f>
        <v>2</v>
      </c>
      <c r="V60" s="182"/>
      <c r="W60" s="182"/>
      <c r="X60" s="182">
        <f>E60</f>
        <v>2</v>
      </c>
      <c r="Y60" s="182"/>
      <c r="Z60" s="182"/>
      <c r="AA60" s="182"/>
      <c r="AB60" s="182"/>
      <c r="AC60" s="182"/>
      <c r="AD60" s="182"/>
      <c r="AE60" s="182"/>
      <c r="AF60" s="182"/>
      <c r="AG60" s="281"/>
      <c r="AH60" s="281"/>
      <c r="AI60" s="281"/>
      <c r="AJ60" s="281"/>
      <c r="AK60" s="281"/>
      <c r="AL60" s="281"/>
      <c r="AM60" s="281"/>
      <c r="AN60" s="334">
        <f>SUM(AN56:AN59)</f>
        <v>8892</v>
      </c>
      <c r="AO60" s="335">
        <f>SUM(AO56:AO59)</f>
        <v>30084</v>
      </c>
      <c r="AP60" s="335">
        <f>SUM(AP56:AP59)</f>
        <v>21051</v>
      </c>
      <c r="AQ60" s="335">
        <f>SUM(AQ56:AQ59)</f>
        <v>8925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2</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2</v>
      </c>
      <c r="T61" s="182"/>
      <c r="U61" s="182"/>
      <c r="V61" s="182">
        <f>G61</f>
        <v>2</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7</v>
      </c>
      <c r="N62" s="182">
        <f t="shared" si="19"/>
        <v>0</v>
      </c>
      <c r="O62" s="182">
        <f t="shared" si="19"/>
        <v>3</v>
      </c>
      <c r="P62" s="182">
        <f t="shared" si="19"/>
        <v>7</v>
      </c>
      <c r="Q62" s="182">
        <f t="shared" si="19"/>
        <v>6</v>
      </c>
      <c r="R62" s="182">
        <f t="shared" si="19"/>
        <v>2</v>
      </c>
      <c r="S62" s="182">
        <f t="shared" si="19"/>
        <v>3</v>
      </c>
      <c r="T62" s="182">
        <f t="shared" si="19"/>
        <v>5</v>
      </c>
      <c r="U62" s="182">
        <f t="shared" si="19"/>
        <v>3</v>
      </c>
      <c r="V62" s="182">
        <f t="shared" si="19"/>
        <v>5</v>
      </c>
      <c r="W62" s="182">
        <f t="shared" si="19"/>
        <v>5</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37</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0</v>
      </c>
      <c r="S67" s="182"/>
      <c r="T67" s="182"/>
      <c r="U67" s="182">
        <f>G67</f>
        <v>0</v>
      </c>
      <c r="V67" s="182">
        <f>E67</f>
        <v>2</v>
      </c>
      <c r="W67" s="182"/>
      <c r="X67" s="182"/>
      <c r="Y67" s="182"/>
      <c r="Z67" s="182">
        <f>M73</f>
        <v>6</v>
      </c>
      <c r="AA67" s="182">
        <f>Q73</f>
        <v>6</v>
      </c>
      <c r="AB67" s="182">
        <f>U73</f>
        <v>4</v>
      </c>
      <c r="AC67" s="182">
        <f>AA67-AB67</f>
        <v>2</v>
      </c>
      <c r="AD67" s="182">
        <f>IF(Z67&gt;Z68,-1,0)</f>
        <v>-1</v>
      </c>
      <c r="AE67" s="182">
        <f>IF(Z67&gt;Z69,-1,0)</f>
        <v>0</v>
      </c>
      <c r="AF67" s="182">
        <f>IF(Z67&gt;Z70,-1,0)</f>
        <v>-1</v>
      </c>
      <c r="AG67" s="329">
        <f>10000-(AJ67*1000+AM67*10+AK67)</f>
        <v>3974</v>
      </c>
      <c r="AH67" s="330">
        <f>RANK(AG67,AG67:AG70,1)</f>
        <v>2</v>
      </c>
      <c r="AI67" s="281" t="str">
        <f>C67</f>
        <v>Österreich</v>
      </c>
      <c r="AJ67" s="281">
        <f t="shared" ref="AJ67:AL70" si="21">Z67</f>
        <v>6</v>
      </c>
      <c r="AK67" s="281">
        <f t="shared" si="21"/>
        <v>6</v>
      </c>
      <c r="AL67" s="281">
        <f t="shared" si="21"/>
        <v>4</v>
      </c>
      <c r="AM67" s="281">
        <f>AK67-AL67</f>
        <v>2</v>
      </c>
      <c r="AN67" s="337"/>
      <c r="AO67" s="329">
        <f>IF(Z68&lt;&gt;Z67,AG68,IF(G67&gt;E67,AG68-2000,AG68))</f>
        <v>9049</v>
      </c>
      <c r="AP67" s="329">
        <f>IF(Z69&lt;&gt;Z67,AG69,IF(G69&gt;E69,AG69-2000,AG69))</f>
        <v>931</v>
      </c>
      <c r="AQ67" s="329">
        <f>IF(Z70&lt;&gt;Z67,AG70,IF(G71&gt;E71,AG70-2000,AG70))</f>
        <v>9027</v>
      </c>
      <c r="AR67" s="332">
        <f>AN71</f>
        <v>11922</v>
      </c>
      <c r="AS67" s="330">
        <f>RANK(AR67,AR67:AR70,1)</f>
        <v>2</v>
      </c>
      <c r="AT67" s="281" t="str">
        <f t="shared" ref="AT67:AW70" si="22">AI67</f>
        <v>Österreich</v>
      </c>
      <c r="AU67" s="281">
        <f t="shared" si="22"/>
        <v>6</v>
      </c>
      <c r="AV67" s="281">
        <f t="shared" si="22"/>
        <v>6</v>
      </c>
      <c r="AW67" s="281">
        <f t="shared" si="22"/>
        <v>4</v>
      </c>
      <c r="AX67" s="182"/>
      <c r="AY67" s="182"/>
      <c r="AZ67" s="182"/>
      <c r="BA67" s="119">
        <v>1</v>
      </c>
      <c r="BB67" s="117" t="str">
        <f>VLOOKUP(1,AS67:AT70,2,FALSE)</f>
        <v>Portugal</v>
      </c>
      <c r="BC67" s="118"/>
      <c r="BD67" s="120">
        <f>VLOOKUP(1,AS67:AW70,3,FALSE)</f>
        <v>9</v>
      </c>
      <c r="BE67" s="121">
        <f>VLOOKUP(1,AS67:AW70,4,FALSE)</f>
        <v>9</v>
      </c>
      <c r="BF67" s="199" t="s">
        <v>12</v>
      </c>
      <c r="BG67" s="121">
        <f>VLOOKUP(1,AS67:AW70,5,FALSE)</f>
        <v>3</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1</v>
      </c>
      <c r="U68" s="182"/>
      <c r="V68" s="182"/>
      <c r="W68" s="182">
        <f>G68</f>
        <v>1</v>
      </c>
      <c r="X68" s="182">
        <f>E68</f>
        <v>3</v>
      </c>
      <c r="Y68" s="182"/>
      <c r="Z68" s="182">
        <f>N73</f>
        <v>1</v>
      </c>
      <c r="AA68" s="182">
        <f>R73</f>
        <v>1</v>
      </c>
      <c r="AB68" s="182">
        <f>V73</f>
        <v>6</v>
      </c>
      <c r="AC68" s="182">
        <f>AA68-AB68</f>
        <v>-5</v>
      </c>
      <c r="AD68" s="182">
        <f>IF(Z68&gt;Z67,-1,0)</f>
        <v>0</v>
      </c>
      <c r="AE68" s="182">
        <f>IF(Z68&gt;Z69,-1,0)</f>
        <v>0</v>
      </c>
      <c r="AF68" s="182">
        <f>IF(Z68&gt;Z70,-1,0)</f>
        <v>0</v>
      </c>
      <c r="AG68" s="329">
        <f>10000-(AJ68*1000+AM68*10+AK68)</f>
        <v>9049</v>
      </c>
      <c r="AH68" s="330">
        <f>RANK(AG68,AG67:AG70,1)</f>
        <v>4</v>
      </c>
      <c r="AI68" s="281" t="str">
        <f>H67</f>
        <v>Ungarn</v>
      </c>
      <c r="AJ68" s="281">
        <f t="shared" si="21"/>
        <v>1</v>
      </c>
      <c r="AK68" s="281">
        <f t="shared" si="21"/>
        <v>1</v>
      </c>
      <c r="AL68" s="281">
        <f t="shared" si="21"/>
        <v>6</v>
      </c>
      <c r="AM68" s="281">
        <f>AK68-AL68</f>
        <v>-5</v>
      </c>
      <c r="AN68" s="329">
        <f>IF(Z67&lt;&gt;Z68,AG67,IF(E67&gt;G67,AG67-2000,AG67))</f>
        <v>3974</v>
      </c>
      <c r="AO68" s="337"/>
      <c r="AP68" s="329">
        <f>IF(Z68&lt;&gt;Z69,AG69,IF(G72&gt;E72,AG69-2000,AG69))</f>
        <v>931</v>
      </c>
      <c r="AQ68" s="329">
        <f>IF(Z70&lt;&gt;Z68,AG70,IF(G70&gt;E70,AG70-2000,AG70))</f>
        <v>9027</v>
      </c>
      <c r="AR68" s="333">
        <f>AO71</f>
        <v>27147</v>
      </c>
      <c r="AS68" s="330">
        <f>RANK(AR68,AR67:AR70,1)</f>
        <v>4</v>
      </c>
      <c r="AT68" s="281" t="str">
        <f t="shared" si="22"/>
        <v>Ungarn</v>
      </c>
      <c r="AU68" s="281">
        <f t="shared" si="22"/>
        <v>1</v>
      </c>
      <c r="AV68" s="281">
        <f t="shared" si="22"/>
        <v>1</v>
      </c>
      <c r="AW68" s="281">
        <f t="shared" si="22"/>
        <v>6</v>
      </c>
      <c r="AX68" s="182"/>
      <c r="AY68" s="182"/>
      <c r="AZ68" s="182"/>
      <c r="BA68" s="119">
        <v>2</v>
      </c>
      <c r="BB68" s="117" t="str">
        <f>VLOOKUP(2,AS67:AT70,2,FALSE)</f>
        <v>Österreich</v>
      </c>
      <c r="BC68" s="118"/>
      <c r="BD68" s="120">
        <f>VLOOKUP(2,AS67:AW70,3,FALSE)</f>
        <v>6</v>
      </c>
      <c r="BE68" s="121">
        <f>VLOOKUP(2,AS67:AW70,4,FALSE)</f>
        <v>6</v>
      </c>
      <c r="BF68" s="199" t="s">
        <v>12</v>
      </c>
      <c r="BG68" s="121">
        <f>VLOOKUP(2,AS67:AW70,5,FALSE)</f>
        <v>4</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2</v>
      </c>
      <c r="F69" s="401" t="s">
        <v>12</v>
      </c>
      <c r="G69" s="398">
        <v>3</v>
      </c>
      <c r="H69" s="117" t="str">
        <f>C68</f>
        <v>Portugal</v>
      </c>
      <c r="I69" s="118"/>
      <c r="J69" s="182"/>
      <c r="K69" s="182" t="s">
        <v>84</v>
      </c>
      <c r="L69" s="182">
        <f t="shared" si="20"/>
        <v>-1</v>
      </c>
      <c r="M69" s="182">
        <f>IF($E69="",0,IF($E69&gt;$G69,3,IF($E69=G69,1,0)))</f>
        <v>0</v>
      </c>
      <c r="N69" s="182"/>
      <c r="O69" s="182">
        <f>IF($G69="",0,IF($E69&gt;$G69,0,IF($E69=$G69,1,3)))</f>
        <v>3</v>
      </c>
      <c r="P69" s="182"/>
      <c r="Q69" s="182">
        <f>E69</f>
        <v>2</v>
      </c>
      <c r="R69" s="182"/>
      <c r="S69" s="182">
        <f>G69</f>
        <v>3</v>
      </c>
      <c r="T69" s="182"/>
      <c r="U69" s="182">
        <f>G69</f>
        <v>3</v>
      </c>
      <c r="V69" s="182"/>
      <c r="W69" s="182">
        <f>E69</f>
        <v>2</v>
      </c>
      <c r="X69" s="182"/>
      <c r="Y69" s="182"/>
      <c r="Z69" s="182">
        <f>O73</f>
        <v>9</v>
      </c>
      <c r="AA69" s="182">
        <f>S73</f>
        <v>9</v>
      </c>
      <c r="AB69" s="182">
        <f>W73</f>
        <v>3</v>
      </c>
      <c r="AC69" s="182">
        <f>AA69-AB69</f>
        <v>6</v>
      </c>
      <c r="AD69" s="182">
        <f>IF(Z69&gt;Z67,-1,0)</f>
        <v>-1</v>
      </c>
      <c r="AE69" s="182">
        <f>IF(Z69&gt;Z68,-1,0)</f>
        <v>-1</v>
      </c>
      <c r="AF69" s="182">
        <f>IF(Z69&gt;Z70,-1,0)</f>
        <v>-1</v>
      </c>
      <c r="AG69" s="329">
        <f>10000-(AJ69*1000+AM69*10+AK69)</f>
        <v>931</v>
      </c>
      <c r="AH69" s="330">
        <f>RANK(AG69,AG67:AG70,1)</f>
        <v>1</v>
      </c>
      <c r="AI69" s="281" t="str">
        <f>C68</f>
        <v>Portugal</v>
      </c>
      <c r="AJ69" s="281">
        <f t="shared" si="21"/>
        <v>9</v>
      </c>
      <c r="AK69" s="281">
        <f t="shared" si="21"/>
        <v>9</v>
      </c>
      <c r="AL69" s="281">
        <f t="shared" si="21"/>
        <v>3</v>
      </c>
      <c r="AM69" s="281">
        <f>AK69-AL69</f>
        <v>6</v>
      </c>
      <c r="AN69" s="329">
        <f>IF(Z67&lt;&gt;Z69,AG67,IF(E69&gt;G69,AG67-2000,AG67))</f>
        <v>3974</v>
      </c>
      <c r="AO69" s="329">
        <f>IF(Z68&lt;&gt;Z69,AG68,IF(E72&gt;G72,AG68-2000,AG68))</f>
        <v>9049</v>
      </c>
      <c r="AP69" s="337"/>
      <c r="AQ69" s="329">
        <f>IF(Z70&lt;&gt;Z69,AG70,IF(G68&gt;E68,AG70-2000,AG70))</f>
        <v>9027</v>
      </c>
      <c r="AR69" s="333">
        <f>AP71</f>
        <v>2793</v>
      </c>
      <c r="AS69" s="330">
        <f>RANK(AR69,AR67:AR70,1)</f>
        <v>1</v>
      </c>
      <c r="AT69" s="281" t="str">
        <f t="shared" si="22"/>
        <v>Portugal</v>
      </c>
      <c r="AU69" s="281">
        <f t="shared" si="22"/>
        <v>9</v>
      </c>
      <c r="AV69" s="281">
        <f t="shared" si="22"/>
        <v>9</v>
      </c>
      <c r="AW69" s="281">
        <f t="shared" si="22"/>
        <v>3</v>
      </c>
      <c r="AX69" s="182"/>
      <c r="AY69" s="182"/>
      <c r="AZ69" s="182"/>
      <c r="BA69" s="162">
        <v>3</v>
      </c>
      <c r="BB69" s="175" t="str">
        <f>VLOOKUP(3,AS67:AT70,2,FALSE)</f>
        <v>Island</v>
      </c>
      <c r="BC69" s="163"/>
      <c r="BD69" s="145">
        <f>VLOOKUP(3,AS67:AW70,3,FALSE)</f>
        <v>1</v>
      </c>
      <c r="BE69" s="145">
        <f>VLOOKUP(3,AS67:AW70,4,FALSE)</f>
        <v>3</v>
      </c>
      <c r="BF69" s="199" t="s">
        <v>12</v>
      </c>
      <c r="BG69" s="145">
        <f>VLOOKUP(3,AS67:AW70,5,FALSE)</f>
        <v>6</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1</v>
      </c>
      <c r="H70" s="123" t="str">
        <f>H68</f>
        <v>Island</v>
      </c>
      <c r="I70" s="124"/>
      <c r="J70" s="182"/>
      <c r="K70" s="182" t="s">
        <v>85</v>
      </c>
      <c r="L70" s="182">
        <f t="shared" si="20"/>
        <v>0</v>
      </c>
      <c r="M70" s="182"/>
      <c r="N70" s="182">
        <f>IF($E70="",0,IF($E70&gt;$G70,3,IF($E70=$G70,1,0)))</f>
        <v>1</v>
      </c>
      <c r="O70" s="182"/>
      <c r="P70" s="182">
        <f>IF($G70="",0,IF($E70&gt;$G70,0,IF($E70=$G70,1,3)))</f>
        <v>1</v>
      </c>
      <c r="Q70" s="182"/>
      <c r="R70" s="182">
        <f>E70</f>
        <v>1</v>
      </c>
      <c r="S70" s="182"/>
      <c r="T70" s="182">
        <f>G70</f>
        <v>1</v>
      </c>
      <c r="U70" s="182"/>
      <c r="V70" s="182">
        <f>G70</f>
        <v>1</v>
      </c>
      <c r="W70" s="182"/>
      <c r="X70" s="182">
        <f>E70</f>
        <v>1</v>
      </c>
      <c r="Y70" s="182"/>
      <c r="Z70" s="182">
        <f>P73</f>
        <v>1</v>
      </c>
      <c r="AA70" s="182">
        <f>T73</f>
        <v>3</v>
      </c>
      <c r="AB70" s="182">
        <f>X73</f>
        <v>6</v>
      </c>
      <c r="AC70" s="182">
        <f>AA70-AB70</f>
        <v>-3</v>
      </c>
      <c r="AD70" s="182">
        <f>IF(Z70&gt;Z67,-1,0)</f>
        <v>0</v>
      </c>
      <c r="AE70" s="182">
        <f>IF(Z70&gt;Z68,-1,0)</f>
        <v>0</v>
      </c>
      <c r="AF70" s="182">
        <f>IF(Z70&gt;Z69,-1,0)</f>
        <v>0</v>
      </c>
      <c r="AG70" s="329">
        <f>10000-(AJ70*1000+AM70*10+AK70)</f>
        <v>9027</v>
      </c>
      <c r="AH70" s="330">
        <f>RANK(AG70,AG67:AG70,1)</f>
        <v>3</v>
      </c>
      <c r="AI70" s="281" t="str">
        <f>H68</f>
        <v>Island</v>
      </c>
      <c r="AJ70" s="281">
        <f t="shared" si="21"/>
        <v>1</v>
      </c>
      <c r="AK70" s="281">
        <f t="shared" si="21"/>
        <v>3</v>
      </c>
      <c r="AL70" s="281">
        <f t="shared" si="21"/>
        <v>6</v>
      </c>
      <c r="AM70" s="281">
        <f>AK70-AL70</f>
        <v>-3</v>
      </c>
      <c r="AN70" s="329">
        <f>IF(Z67&lt;&gt;Z70,AG67,IF(E71&gt;G71,AG67-2000,AG67))</f>
        <v>3974</v>
      </c>
      <c r="AO70" s="329">
        <f>IF(Z68&lt;&gt;Z70,AG68,IF(E70&gt;G70,AG68-2000,AG68))</f>
        <v>9049</v>
      </c>
      <c r="AP70" s="329">
        <f>IF(Z69&lt;&gt;Z70,AG69,IF(E68&gt;G68,AG69-2000,AG69))</f>
        <v>931</v>
      </c>
      <c r="AQ70" s="337"/>
      <c r="AR70" s="333">
        <f>AQ71</f>
        <v>27081</v>
      </c>
      <c r="AS70" s="330">
        <f>RANK(AR70,AR67:AR70,1)</f>
        <v>3</v>
      </c>
      <c r="AT70" s="281" t="str">
        <f t="shared" si="22"/>
        <v>Island</v>
      </c>
      <c r="AU70" s="281">
        <f t="shared" si="22"/>
        <v>1</v>
      </c>
      <c r="AV70" s="281">
        <f t="shared" si="22"/>
        <v>3</v>
      </c>
      <c r="AW70" s="281">
        <f t="shared" si="22"/>
        <v>6</v>
      </c>
      <c r="AX70" s="182"/>
      <c r="AY70" s="182"/>
      <c r="AZ70" s="182"/>
      <c r="BA70" s="68">
        <v>4</v>
      </c>
      <c r="BB70" s="69" t="str">
        <f>VLOOKUP(4,AS67:AT70,2,FALSE)</f>
        <v>Ungarn</v>
      </c>
      <c r="BC70" s="70"/>
      <c r="BD70" s="71">
        <f>VLOOKUP(4,AS67:AW70,3,FALSE)</f>
        <v>1</v>
      </c>
      <c r="BE70" s="71">
        <f>VLOOKUP(4,AS67:AW70,4,FALSE)</f>
        <v>1</v>
      </c>
      <c r="BF70" s="199" t="s">
        <v>12</v>
      </c>
      <c r="BG70" s="71">
        <f>VLOOKUP(4,AS67:AW70,5,FALSE)</f>
        <v>6</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3</v>
      </c>
      <c r="BN70" s="61">
        <f>IF(E70=Spielplan!E70,Punktemodus!$B$7,0)</f>
        <v>1</v>
      </c>
      <c r="BO70" s="61">
        <f>IF(G70=Spielplan!G70,Punktemodus!$B$7,0)</f>
        <v>1</v>
      </c>
      <c r="BP70" s="81">
        <f>IF(Spielplan!E70="",0,SUM(BJ70:BO70))</f>
        <v>15</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1</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1</v>
      </c>
      <c r="U71" s="182">
        <f>G71</f>
        <v>1</v>
      </c>
      <c r="V71" s="182"/>
      <c r="W71" s="182"/>
      <c r="X71" s="182">
        <f>E71</f>
        <v>2</v>
      </c>
      <c r="Y71" s="182"/>
      <c r="Z71" s="182"/>
      <c r="AA71" s="182"/>
      <c r="AB71" s="182"/>
      <c r="AC71" s="182"/>
      <c r="AD71" s="182"/>
      <c r="AE71" s="182"/>
      <c r="AF71" s="182"/>
      <c r="AG71" s="281"/>
      <c r="AH71" s="281"/>
      <c r="AI71" s="281"/>
      <c r="AJ71" s="281"/>
      <c r="AK71" s="281"/>
      <c r="AL71" s="281"/>
      <c r="AM71" s="281"/>
      <c r="AN71" s="334">
        <f>SUM(AN67:AN70)</f>
        <v>11922</v>
      </c>
      <c r="AO71" s="335">
        <f>SUM(AO67:AO70)</f>
        <v>27147</v>
      </c>
      <c r="AP71" s="335">
        <f>SUM(AP67:AP70)</f>
        <v>2793</v>
      </c>
      <c r="AQ71" s="335">
        <f>SUM(AQ67:AQ70)</f>
        <v>27081</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3</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3</v>
      </c>
      <c r="T72" s="182"/>
      <c r="U72" s="182"/>
      <c r="V72" s="182">
        <f>G72</f>
        <v>3</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1</v>
      </c>
      <c r="BP72" s="81">
        <f>IF(Spielplan!E72="",0,SUM(BJ72:BO72))</f>
        <v>1</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1</v>
      </c>
      <c r="O73" s="182">
        <f t="shared" si="23"/>
        <v>9</v>
      </c>
      <c r="P73" s="182">
        <f t="shared" si="23"/>
        <v>1</v>
      </c>
      <c r="Q73" s="182">
        <f t="shared" si="23"/>
        <v>6</v>
      </c>
      <c r="R73" s="182">
        <f t="shared" si="23"/>
        <v>1</v>
      </c>
      <c r="S73" s="182">
        <f t="shared" si="23"/>
        <v>9</v>
      </c>
      <c r="T73" s="182">
        <f t="shared" si="23"/>
        <v>3</v>
      </c>
      <c r="U73" s="182">
        <f t="shared" si="23"/>
        <v>4</v>
      </c>
      <c r="V73" s="182">
        <f t="shared" si="23"/>
        <v>6</v>
      </c>
      <c r="W73" s="182">
        <f t="shared" si="23"/>
        <v>3</v>
      </c>
      <c r="X73" s="182">
        <f t="shared" si="23"/>
        <v>6</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17</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2</v>
      </c>
      <c r="O74" s="182">
        <f t="shared" si="23"/>
        <v>18</v>
      </c>
      <c r="P74" s="182">
        <f t="shared" si="23"/>
        <v>2</v>
      </c>
      <c r="Q74" s="182">
        <f t="shared" si="23"/>
        <v>10</v>
      </c>
      <c r="R74" s="182">
        <f t="shared" si="23"/>
        <v>2</v>
      </c>
      <c r="S74" s="182">
        <f t="shared" si="23"/>
        <v>18</v>
      </c>
      <c r="T74" s="182">
        <f t="shared" si="23"/>
        <v>6</v>
      </c>
      <c r="U74" s="182">
        <f t="shared" si="23"/>
        <v>8</v>
      </c>
      <c r="V74" s="182">
        <f t="shared" si="23"/>
        <v>10</v>
      </c>
      <c r="W74" s="182">
        <f t="shared" si="23"/>
        <v>6</v>
      </c>
      <c r="X74" s="182">
        <f t="shared" si="23"/>
        <v>12</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182</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1</v>
      </c>
      <c r="E78" s="160">
        <f>BE14</f>
        <v>3</v>
      </c>
      <c r="F78" s="199" t="s">
        <v>12</v>
      </c>
      <c r="G78" s="160">
        <f>BG14</f>
        <v>5</v>
      </c>
      <c r="H78" s="161">
        <f>D78*1000+(E78-G78)*10+E78</f>
        <v>983</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Belgien</v>
      </c>
      <c r="BC78" s="201"/>
      <c r="BD78" s="202">
        <f>IF($BA78="","",INDEX(D$78:D$83,MATCH($BA78,$J$78:$J$83,0)))</f>
        <v>3</v>
      </c>
      <c r="BE78" s="150">
        <f>IF($BA78="","",INDEX(E$78:E$83,MATCH($BA78,$J$78:$J$83,0)))</f>
        <v>3</v>
      </c>
      <c r="BF78" s="199" t="s">
        <v>12</v>
      </c>
      <c r="BG78" s="202">
        <f t="shared" ref="BG78:BG83" si="26">IF($BA78="","",INDEX(G$78:G$83,MATCH($BA78,$J$78:$J$83,0)))</f>
        <v>5</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2</v>
      </c>
      <c r="E79" s="160">
        <f>BE25</f>
        <v>2</v>
      </c>
      <c r="F79" s="199" t="s">
        <v>12</v>
      </c>
      <c r="G79" s="160">
        <f>BG25</f>
        <v>3</v>
      </c>
      <c r="H79" s="161">
        <f t="shared" ref="H79:H83" si="27">D79*1000+(E79-G79)*10+E79</f>
        <v>1992</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Slowakei</v>
      </c>
      <c r="BC79" s="201"/>
      <c r="BD79" s="202">
        <f t="shared" ref="BD79:BD83" si="29">IF($BA79="","",INDEX(D$78:D$83,MATCH($BA79,$J$78:$J$83,0)))</f>
        <v>2</v>
      </c>
      <c r="BE79" s="150">
        <f>IF($BA79="","",INDEX(E$78:E$83,MATCH($BA79,$J$78:$J$83,0)))</f>
        <v>2</v>
      </c>
      <c r="BF79" s="199" t="s">
        <v>12</v>
      </c>
      <c r="BG79" s="202">
        <f t="shared" si="26"/>
        <v>3</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1</v>
      </c>
      <c r="BP79" s="182"/>
      <c r="BQ79" s="183"/>
      <c r="BR79" s="85"/>
      <c r="BS79" s="462" t="s">
        <v>109</v>
      </c>
      <c r="BT79" s="463"/>
      <c r="BU79" s="464"/>
      <c r="BV79" s="465"/>
      <c r="BW79" s="80"/>
      <c r="BX79" s="80"/>
      <c r="BY79" s="80"/>
      <c r="BZ79" s="361">
        <f>SUM(BX48:BX77)</f>
        <v>100</v>
      </c>
      <c r="CA79" s="80"/>
      <c r="CB79" s="80"/>
      <c r="CC79" s="80"/>
      <c r="CD79" s="80"/>
      <c r="CE79" s="361">
        <f>SUM(CE50:CE75)</f>
        <v>60</v>
      </c>
      <c r="CF79" s="80"/>
      <c r="CG79" s="80"/>
      <c r="CH79" s="80"/>
      <c r="CI79" s="80"/>
      <c r="CJ79" s="361">
        <f>SUM(CJ54:CJ71)</f>
        <v>90</v>
      </c>
      <c r="CK79" s="80"/>
      <c r="CL79" s="80"/>
      <c r="CM79" s="80"/>
      <c r="CN79" s="80"/>
      <c r="CO79" s="361">
        <f>SUM(CO59:CO60)</f>
        <v>40</v>
      </c>
      <c r="CP79" s="80"/>
      <c r="CQ79" s="80"/>
      <c r="CR79" s="80"/>
      <c r="CS79" s="361">
        <f>CS54</f>
        <v>0</v>
      </c>
      <c r="CT79" s="80"/>
      <c r="CU79" s="80"/>
      <c r="CV79" s="80"/>
      <c r="CW79" s="80"/>
    </row>
    <row r="80" spans="1:101" ht="18.75" customHeight="1" thickBot="1" x14ac:dyDescent="0.3">
      <c r="A80" s="182"/>
      <c r="B80" s="182"/>
      <c r="C80" s="246" t="str">
        <f>BB36</f>
        <v>Ukraine</v>
      </c>
      <c r="D80" s="160">
        <f>BD36</f>
        <v>1</v>
      </c>
      <c r="E80" s="160">
        <f>BE36</f>
        <v>2</v>
      </c>
      <c r="F80" s="199" t="s">
        <v>12</v>
      </c>
      <c r="G80" s="160">
        <f>BG36</f>
        <v>5</v>
      </c>
      <c r="H80" s="161">
        <f t="shared" si="27"/>
        <v>972</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Albanien</v>
      </c>
      <c r="BC80" s="201"/>
      <c r="BD80" s="202">
        <f t="shared" si="29"/>
        <v>1</v>
      </c>
      <c r="BE80" s="150">
        <f>IF($BA80="","",INDEX(E$78:E$83,MATCH($BA80,$J$78:$J$83,0)))</f>
        <v>3</v>
      </c>
      <c r="BF80" s="199" t="s">
        <v>12</v>
      </c>
      <c r="BG80" s="202">
        <f t="shared" si="26"/>
        <v>5</v>
      </c>
      <c r="BH80" s="150" t="str">
        <f t="shared" si="30"/>
        <v>A</v>
      </c>
      <c r="BI80" s="231">
        <f t="shared" si="31"/>
        <v>0</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1</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1</v>
      </c>
      <c r="E81" s="160">
        <f>BE47</f>
        <v>2</v>
      </c>
      <c r="F81" s="199" t="s">
        <v>12</v>
      </c>
      <c r="G81" s="160">
        <f>BG47</f>
        <v>4</v>
      </c>
      <c r="H81" s="161">
        <f t="shared" si="27"/>
        <v>982</v>
      </c>
      <c r="I81" s="250" t="s">
        <v>257</v>
      </c>
      <c r="J81" s="164">
        <f t="shared" si="24"/>
        <v>4.0004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4.0004</v>
      </c>
      <c r="BB81" s="159" t="str">
        <f t="shared" si="28"/>
        <v>Tschechien</v>
      </c>
      <c r="BC81" s="201"/>
      <c r="BD81" s="202">
        <f t="shared" si="29"/>
        <v>1</v>
      </c>
      <c r="BE81" s="150">
        <f>IF($BA81="","",INDEX(E$78:E$83,MATCH($BA81,$J$78:$J$83,0)))</f>
        <v>2</v>
      </c>
      <c r="BF81" s="199" t="s">
        <v>12</v>
      </c>
      <c r="BG81" s="202">
        <f t="shared" si="26"/>
        <v>4</v>
      </c>
      <c r="BH81" s="150" t="str">
        <f t="shared" si="30"/>
        <v>D</v>
      </c>
      <c r="BI81" s="231">
        <f t="shared" si="31"/>
        <v>4</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3</v>
      </c>
      <c r="BN81" s="61">
        <f>IF(E81=Spielplan!E81,Punktemodus!$B$7,0)</f>
        <v>1</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Belgien</v>
      </c>
      <c r="D82" s="160">
        <f>BD58</f>
        <v>3</v>
      </c>
      <c r="E82" s="160">
        <f>BE58</f>
        <v>3</v>
      </c>
      <c r="F82" s="199" t="s">
        <v>12</v>
      </c>
      <c r="G82" s="160">
        <f>BG58</f>
        <v>5</v>
      </c>
      <c r="H82" s="161">
        <f t="shared" si="27"/>
        <v>2983</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Island</v>
      </c>
      <c r="BC82" s="163"/>
      <c r="BD82" s="145">
        <f t="shared" si="29"/>
        <v>1</v>
      </c>
      <c r="BE82" s="145">
        <f>IF($BA82="","",INDEX(E$78:E$83,MATCH($BA82,$J$78:$J$83,0)))</f>
        <v>3</v>
      </c>
      <c r="BF82" s="199" t="s">
        <v>12</v>
      </c>
      <c r="BG82" s="145">
        <f t="shared" si="26"/>
        <v>6</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1</v>
      </c>
      <c r="E83" s="160">
        <f>BE69</f>
        <v>3</v>
      </c>
      <c r="F83" s="199" t="s">
        <v>12</v>
      </c>
      <c r="G83" s="160">
        <f>BG69</f>
        <v>6</v>
      </c>
      <c r="H83" s="161">
        <f t="shared" si="27"/>
        <v>973</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Ukraine</v>
      </c>
      <c r="BC83" s="163"/>
      <c r="BD83" s="145">
        <f t="shared" si="29"/>
        <v>1</v>
      </c>
      <c r="BE83" s="145">
        <f>IF($BA83="","",INDEX(E$78:E$83,MATCH($BA83,$J$78:$J$83,0)))</f>
        <v>2</v>
      </c>
      <c r="BF83" s="199" t="s">
        <v>12</v>
      </c>
      <c r="BG83" s="145">
        <f t="shared" si="26"/>
        <v>5</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Tschechien</v>
      </c>
      <c r="E86" s="459"/>
      <c r="F86" s="479" t="str">
        <f>$C$78</f>
        <v>Albanien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182</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Slowakei</v>
      </c>
      <c r="G87" s="461"/>
      <c r="H87" s="246" t="str">
        <f>$C$82</f>
        <v>Belgien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Tschechien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Slowakei</v>
      </c>
      <c r="G88" s="461"/>
      <c r="H88" s="247" t="str">
        <f>$C$83</f>
        <v>Island</v>
      </c>
      <c r="I88" s="182"/>
      <c r="J88" s="85"/>
      <c r="K88" s="257" t="str">
        <f>BB23</f>
        <v>Russland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Albanien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Albanien</v>
      </c>
      <c r="E89" s="461"/>
      <c r="F89" s="470" t="str">
        <f>$C$79</f>
        <v>Slowakei</v>
      </c>
      <c r="G89" s="461"/>
      <c r="H89" s="246" t="str">
        <f>$C$82</f>
        <v>Belgien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Albanien</v>
      </c>
      <c r="E90" s="461"/>
      <c r="F90" s="470" t="str">
        <f>$C$79</f>
        <v>Slowakei</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Belgien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Belgien</v>
      </c>
      <c r="D91" s="471" t="str">
        <f>$C$78</f>
        <v>Albanien</v>
      </c>
      <c r="E91" s="461"/>
      <c r="F91" s="470" t="str">
        <f>$C$79</f>
        <v>Slowakei</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Tschechien</v>
      </c>
      <c r="E92" s="459"/>
      <c r="F92" s="471" t="str">
        <f>$C$78</f>
        <v>Albanien</v>
      </c>
      <c r="G92" s="461"/>
      <c r="H92" s="246" t="str">
        <f>$C$82</f>
        <v>Belgien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472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Tschechien</v>
      </c>
      <c r="E93" s="459"/>
      <c r="F93" s="471" t="str">
        <f>$C$78</f>
        <v>Albanien</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Island</v>
      </c>
      <c r="G94" s="461"/>
      <c r="H94" s="246" t="str">
        <f>$C$82</f>
        <v>Belgien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Albanien</v>
      </c>
      <c r="E95" s="461"/>
      <c r="F95" s="460" t="str">
        <f>$C$83</f>
        <v>Island</v>
      </c>
      <c r="G95" s="461"/>
      <c r="H95" s="246" t="str">
        <f>$C$82</f>
        <v>Belgien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Tschechien</v>
      </c>
      <c r="E96" s="459"/>
      <c r="F96" s="470" t="str">
        <f>$C$79</f>
        <v>Slowakei</v>
      </c>
      <c r="G96" s="461"/>
      <c r="H96" s="246" t="str">
        <f>$C$82</f>
        <v>Belgien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Tschechien</v>
      </c>
      <c r="E97" s="459"/>
      <c r="F97" s="470" t="str">
        <f>$C$79</f>
        <v>Slowakei</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Belgien</v>
      </c>
      <c r="D98" s="470" t="str">
        <f>$C$80</f>
        <v>Ukraine</v>
      </c>
      <c r="E98" s="461"/>
      <c r="F98" s="470" t="str">
        <f>$C$79</f>
        <v>Slowakei</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Belgien</v>
      </c>
      <c r="D99" s="458" t="str">
        <f>$C$81</f>
        <v>Tschechien</v>
      </c>
      <c r="E99" s="459"/>
      <c r="F99" s="470" t="str">
        <f>$C$79</f>
        <v>Slowakei</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Tschechien</v>
      </c>
      <c r="E100" s="459"/>
      <c r="F100" s="460" t="str">
        <f>$C$83</f>
        <v>Island</v>
      </c>
      <c r="G100" s="461"/>
      <c r="H100" s="246" t="str">
        <f>$C$82</f>
        <v>Belgien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367</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475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1</v>
      </c>
      <c r="S12" s="182"/>
      <c r="T12" s="182"/>
      <c r="U12" s="182">
        <f>G12</f>
        <v>1</v>
      </c>
      <c r="V12" s="182">
        <f>E12</f>
        <v>2</v>
      </c>
      <c r="W12" s="182"/>
      <c r="X12" s="182"/>
      <c r="Y12" s="182"/>
      <c r="Z12" s="182">
        <f>M18</f>
        <v>9</v>
      </c>
      <c r="AA12" s="182">
        <f>Q18</f>
        <v>8</v>
      </c>
      <c r="AB12" s="182">
        <f>U18</f>
        <v>2</v>
      </c>
      <c r="AC12" s="182">
        <f>AA12-AB12</f>
        <v>6</v>
      </c>
      <c r="AD12" s="182">
        <f>IF(Z12&gt;Z13,-1,0)</f>
        <v>-1</v>
      </c>
      <c r="AE12" s="182">
        <f>IF(Z12&gt;Z14,-1,0)</f>
        <v>-1</v>
      </c>
      <c r="AF12" s="182">
        <f>IF(Z12&gt;Z15,-1,0)</f>
        <v>-1</v>
      </c>
      <c r="AG12" s="329">
        <f>10000-(AJ12*1000+AM12*10+AK12)</f>
        <v>932</v>
      </c>
      <c r="AH12" s="330">
        <f>RANK(AG12,AG12:AG15,1)</f>
        <v>1</v>
      </c>
      <c r="AI12" s="281" t="str">
        <f>C12</f>
        <v>Frankreich</v>
      </c>
      <c r="AJ12" s="281">
        <f t="shared" ref="AJ12:AL15" si="1">Z12</f>
        <v>9</v>
      </c>
      <c r="AK12" s="281">
        <f t="shared" si="1"/>
        <v>8</v>
      </c>
      <c r="AL12" s="281">
        <f t="shared" si="1"/>
        <v>2</v>
      </c>
      <c r="AM12" s="281">
        <f>AK12-AL12</f>
        <v>6</v>
      </c>
      <c r="AN12" s="337"/>
      <c r="AO12" s="329">
        <f>IF(Z13&lt;&gt;Z12,AG13,IF(G12&gt;E12,AG13-2000,AG13))</f>
        <v>9019</v>
      </c>
      <c r="AP12" s="329">
        <f>IF(Z14&lt;&gt;Z12,AG14,IF(G14&gt;E14,AG14-2000,AG14))</f>
        <v>9028</v>
      </c>
      <c r="AQ12" s="329">
        <f>IF(Z15&lt;&gt;Z12,AG15,IF(G16&gt;E16,AG15-2000,AG15))</f>
        <v>4007</v>
      </c>
      <c r="AR12" s="332">
        <f>AN16</f>
        <v>2796</v>
      </c>
      <c r="AS12" s="330">
        <f>RANK(AR12,AR12:AR15,1)</f>
        <v>1</v>
      </c>
      <c r="AT12" s="281" t="str">
        <f t="shared" ref="AT12:AW15" si="2">AI12</f>
        <v>Frankreich</v>
      </c>
      <c r="AU12" s="281">
        <f t="shared" si="2"/>
        <v>9</v>
      </c>
      <c r="AV12" s="281">
        <f t="shared" si="2"/>
        <v>8</v>
      </c>
      <c r="AW12" s="281">
        <f t="shared" si="2"/>
        <v>2</v>
      </c>
      <c r="AX12" s="182"/>
      <c r="AY12" s="182"/>
      <c r="AZ12" s="182"/>
      <c r="BA12" s="3">
        <v>1</v>
      </c>
      <c r="BB12" s="6" t="str">
        <f>VLOOKUP(1,AS12:AT15,2,FALSE)</f>
        <v>Frankreich</v>
      </c>
      <c r="BC12" s="2"/>
      <c r="BD12" s="5">
        <f>VLOOKUP(1,AS12:AW15,3,FALSE)</f>
        <v>9</v>
      </c>
      <c r="BE12" s="4">
        <f>VLOOKUP(1,AS12:AW15,4,FALSE)</f>
        <v>8</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3</v>
      </c>
      <c r="BN12" s="61">
        <f>IF(E12=Spielplan!E12,Punktemodus!$B$7,0)</f>
        <v>1</v>
      </c>
      <c r="BO12" s="61">
        <f>IF(G12=Spielplan!G12,Punktemodus!$B$7,0)</f>
        <v>1</v>
      </c>
      <c r="BP12" s="81">
        <f>IF(Spielplan!E12="",0,SUM(BJ12:BO12))</f>
        <v>15</v>
      </c>
      <c r="BQ12" s="182"/>
      <c r="BR12" s="213"/>
      <c r="BS12" s="146" t="s">
        <v>90</v>
      </c>
      <c r="BT12" s="158" t="str">
        <f>BB13</f>
        <v>Schweiz</v>
      </c>
      <c r="BU12" s="163"/>
      <c r="BV12" s="408">
        <v>2</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2</v>
      </c>
      <c r="U13" s="182"/>
      <c r="V13" s="182"/>
      <c r="W13" s="182">
        <f>G13</f>
        <v>2</v>
      </c>
      <c r="X13" s="182">
        <f>E13</f>
        <v>1</v>
      </c>
      <c r="Y13" s="182"/>
      <c r="Z13" s="182">
        <f>N18</f>
        <v>1</v>
      </c>
      <c r="AA13" s="182">
        <f>R18</f>
        <v>1</v>
      </c>
      <c r="AB13" s="182">
        <f>V18</f>
        <v>3</v>
      </c>
      <c r="AC13" s="182">
        <f>AA13-AB13</f>
        <v>-2</v>
      </c>
      <c r="AD13" s="182">
        <f>IF(Z13&gt;Z12,-1,0)</f>
        <v>0</v>
      </c>
      <c r="AE13" s="182">
        <f>IF(Z13&gt;Z14,-1,0)</f>
        <v>0</v>
      </c>
      <c r="AF13" s="182">
        <f>IF(Z13&gt;Z15,-1,0)</f>
        <v>0</v>
      </c>
      <c r="AG13" s="329">
        <f>10000-(AJ13*1000+AM13*10+AK13)</f>
        <v>9019</v>
      </c>
      <c r="AH13" s="330">
        <f>RANK(AG13,AG12:AG15,1)</f>
        <v>3</v>
      </c>
      <c r="AI13" s="281" t="str">
        <f>H12</f>
        <v>Rumänien</v>
      </c>
      <c r="AJ13" s="281">
        <f t="shared" si="1"/>
        <v>1</v>
      </c>
      <c r="AK13" s="281">
        <f t="shared" si="1"/>
        <v>1</v>
      </c>
      <c r="AL13" s="281">
        <f t="shared" si="1"/>
        <v>3</v>
      </c>
      <c r="AM13" s="281">
        <f>AK13-AL13</f>
        <v>-2</v>
      </c>
      <c r="AN13" s="329">
        <f>IF(Z12&lt;&gt;Z13,AG12,IF(E12&gt;G12,AG12-2000,AG12))</f>
        <v>932</v>
      </c>
      <c r="AO13" s="337"/>
      <c r="AP13" s="329">
        <f>IF(Z13&lt;&gt;Z14,AG14,IF(G17&gt;E17,AG14-2000,AG14))</f>
        <v>9028</v>
      </c>
      <c r="AQ13" s="329">
        <f>IF(Z15&lt;&gt;Z13,AG15,IF(G15&gt;E15,AG15-2000,AG15))</f>
        <v>4007</v>
      </c>
      <c r="AR13" s="333">
        <f>AO16</f>
        <v>27057</v>
      </c>
      <c r="AS13" s="330">
        <f>RANK(AR13,AR12:AR15,1)</f>
        <v>3</v>
      </c>
      <c r="AT13" s="281" t="str">
        <f t="shared" si="2"/>
        <v>Rumänien</v>
      </c>
      <c r="AU13" s="281">
        <f t="shared" si="2"/>
        <v>1</v>
      </c>
      <c r="AV13" s="281">
        <f t="shared" si="2"/>
        <v>1</v>
      </c>
      <c r="AW13" s="281">
        <f t="shared" si="2"/>
        <v>3</v>
      </c>
      <c r="AX13" s="182"/>
      <c r="AY13" s="182"/>
      <c r="AZ13" s="182"/>
      <c r="BA13" s="3">
        <v>2</v>
      </c>
      <c r="BB13" s="6" t="str">
        <f>VLOOKUP(2,AS12:AT15,2,FALSE)</f>
        <v>Schweiz</v>
      </c>
      <c r="BC13" s="2"/>
      <c r="BD13" s="5">
        <f>VLOOKUP(2,AS12:AW15,3,FALSE)</f>
        <v>6</v>
      </c>
      <c r="BE13" s="4">
        <f>VLOOKUP(2,AS12:AW15,4,FALSE)</f>
        <v>3</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408">
        <v>1</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3</v>
      </c>
      <c r="F14" s="411" t="s">
        <v>12</v>
      </c>
      <c r="G14" s="408">
        <v>1</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1</v>
      </c>
      <c r="T14" s="182"/>
      <c r="U14" s="182">
        <f>G14</f>
        <v>1</v>
      </c>
      <c r="V14" s="182"/>
      <c r="W14" s="182">
        <f>E14</f>
        <v>3</v>
      </c>
      <c r="X14" s="182"/>
      <c r="Y14" s="182"/>
      <c r="Z14" s="182">
        <f>O18</f>
        <v>1</v>
      </c>
      <c r="AA14" s="182">
        <f>S18</f>
        <v>2</v>
      </c>
      <c r="AB14" s="182">
        <f>W18</f>
        <v>5</v>
      </c>
      <c r="AC14" s="182">
        <f>AA14-AB14</f>
        <v>-3</v>
      </c>
      <c r="AD14" s="182">
        <f>IF(Z14&gt;Z12,-1,0)</f>
        <v>0</v>
      </c>
      <c r="AE14" s="182">
        <f>IF(Z14&gt;Z13,-1,0)</f>
        <v>0</v>
      </c>
      <c r="AF14" s="182">
        <f>IF(Z14&gt;Z15,-1,0)</f>
        <v>0</v>
      </c>
      <c r="AG14" s="329">
        <f>10000-(AJ14*1000+AM14*10+AK14)</f>
        <v>9028</v>
      </c>
      <c r="AH14" s="330">
        <f>RANK(AG14,AG12:AG15,1)</f>
        <v>4</v>
      </c>
      <c r="AI14" s="281" t="str">
        <f>C13</f>
        <v>Albanien</v>
      </c>
      <c r="AJ14" s="281">
        <f t="shared" si="1"/>
        <v>1</v>
      </c>
      <c r="AK14" s="281">
        <f t="shared" si="1"/>
        <v>2</v>
      </c>
      <c r="AL14" s="281">
        <f t="shared" si="1"/>
        <v>5</v>
      </c>
      <c r="AM14" s="281">
        <f>AK14-AL14</f>
        <v>-3</v>
      </c>
      <c r="AN14" s="329">
        <f>IF(Z12&lt;&gt;Z14,AG12,IF(E14&gt;G14,AG12-2000,AG12))</f>
        <v>932</v>
      </c>
      <c r="AO14" s="329">
        <f>IF(Z13&lt;&gt;Z14,AG13,IF(E17&gt;G17,AG13-2000,AG13))</f>
        <v>9019</v>
      </c>
      <c r="AP14" s="337"/>
      <c r="AQ14" s="329">
        <f>IF(Z15&lt;&gt;Z14,AG15,IF(G13&gt;E13,AG15-2000,AG15))</f>
        <v>4007</v>
      </c>
      <c r="AR14" s="333">
        <f>AP16</f>
        <v>27084</v>
      </c>
      <c r="AS14" s="330">
        <f>RANK(AR14,AR12:AR15,1)</f>
        <v>4</v>
      </c>
      <c r="AT14" s="281" t="str">
        <f t="shared" si="2"/>
        <v>Albanien</v>
      </c>
      <c r="AU14" s="281">
        <f t="shared" si="2"/>
        <v>1</v>
      </c>
      <c r="AV14" s="281">
        <f t="shared" si="2"/>
        <v>2</v>
      </c>
      <c r="AW14" s="281">
        <f t="shared" si="2"/>
        <v>5</v>
      </c>
      <c r="AX14" s="182"/>
      <c r="AY14" s="182"/>
      <c r="AZ14" s="182"/>
      <c r="BA14" s="162">
        <v>3</v>
      </c>
      <c r="BB14" s="175" t="str">
        <f>VLOOKUP(3,AS12:AT15,2,FALSE)</f>
        <v>Rumänien</v>
      </c>
      <c r="BC14" s="163"/>
      <c r="BD14" s="145">
        <f>VLOOKUP(3,AS12:AW15,3,FALSE)</f>
        <v>1</v>
      </c>
      <c r="BE14" s="145">
        <f>VLOOKUP(3,AS12:AW15,4,FALSE)</f>
        <v>1</v>
      </c>
      <c r="BF14" s="199" t="s">
        <v>12</v>
      </c>
      <c r="BG14" s="145">
        <f>VLOOKUP(3,AS12:AW15,5,FALSE)</f>
        <v>3</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10</v>
      </c>
      <c r="BQ14" s="182"/>
      <c r="BR14" s="213"/>
      <c r="BS14" s="182"/>
      <c r="BT14" s="182"/>
      <c r="BU14" s="182"/>
      <c r="BV14" s="409"/>
      <c r="BW14" s="182"/>
      <c r="BX14" s="182"/>
      <c r="BY14" s="182"/>
      <c r="BZ14" s="144">
        <v>49</v>
      </c>
      <c r="CA14" s="158" t="str">
        <f>IF(BX12="",IF(BV12&gt;BV13,BT12,BT13),IF(BX12&gt;BX13,BT12,BT13))</f>
        <v>Schweiz</v>
      </c>
      <c r="CB14" s="163"/>
      <c r="CC14" s="40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0</v>
      </c>
      <c r="F15" s="411" t="s">
        <v>12</v>
      </c>
      <c r="G15" s="40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6</v>
      </c>
      <c r="AA15" s="182">
        <f>T18</f>
        <v>3</v>
      </c>
      <c r="AB15" s="182">
        <f>X18</f>
        <v>4</v>
      </c>
      <c r="AC15" s="182">
        <f>AA15-AB15</f>
        <v>-1</v>
      </c>
      <c r="AD15" s="182">
        <f>IF(Z15&gt;Z12,-1,0)</f>
        <v>0</v>
      </c>
      <c r="AE15" s="182">
        <f>IF(Z15&gt;Z13,-1,0)</f>
        <v>-1</v>
      </c>
      <c r="AF15" s="182">
        <f>IF(Z15&gt;Z14,-1,0)</f>
        <v>-1</v>
      </c>
      <c r="AG15" s="329">
        <f>10000-(AJ15*1000+AM15*10+AK15)</f>
        <v>4007</v>
      </c>
      <c r="AH15" s="330">
        <f>RANK(AG15,AG12:AG15,1)</f>
        <v>2</v>
      </c>
      <c r="AI15" s="281" t="str">
        <f>H13</f>
        <v>Schweiz</v>
      </c>
      <c r="AJ15" s="281">
        <f t="shared" si="1"/>
        <v>6</v>
      </c>
      <c r="AK15" s="281">
        <f t="shared" si="1"/>
        <v>3</v>
      </c>
      <c r="AL15" s="281">
        <f t="shared" si="1"/>
        <v>4</v>
      </c>
      <c r="AM15" s="281">
        <f>AK15-AL15</f>
        <v>-1</v>
      </c>
      <c r="AN15" s="329">
        <f>IF(Z12&lt;&gt;Z15,AG12,IF(E16&gt;G16,AG12-2000,AG12))</f>
        <v>932</v>
      </c>
      <c r="AO15" s="329">
        <f>IF(Z13&lt;&gt;Z15,AG13,IF(E15&gt;G15,AG13-2000,AG13))</f>
        <v>9019</v>
      </c>
      <c r="AP15" s="329">
        <f>IF(Z14&lt;&gt;Z15,AG14,IF(E13&gt;G13,AG14-2000,AG14))</f>
        <v>9028</v>
      </c>
      <c r="AQ15" s="337"/>
      <c r="AR15" s="333">
        <f>AQ16</f>
        <v>12021</v>
      </c>
      <c r="AS15" s="330">
        <f>RANK(AR15,AR12:AR15,1)</f>
        <v>2</v>
      </c>
      <c r="AT15" s="281" t="str">
        <f t="shared" si="2"/>
        <v>Schweiz</v>
      </c>
      <c r="AU15" s="281">
        <f t="shared" si="2"/>
        <v>6</v>
      </c>
      <c r="AV15" s="281">
        <f t="shared" si="2"/>
        <v>3</v>
      </c>
      <c r="AW15" s="281">
        <f t="shared" si="2"/>
        <v>4</v>
      </c>
      <c r="AX15" s="182"/>
      <c r="AY15" s="182"/>
      <c r="AZ15" s="182"/>
      <c r="BA15" s="68">
        <v>4</v>
      </c>
      <c r="BB15" s="69" t="str">
        <f>VLOOKUP(4,AS12:AT15,2,FALSE)</f>
        <v>Albanien</v>
      </c>
      <c r="BC15" s="70"/>
      <c r="BD15" s="71">
        <f>VLOOKUP(4,AS12:AW15,3,FALSE)</f>
        <v>1</v>
      </c>
      <c r="BE15" s="71">
        <f>VLOOKUP(4,AS12:AW15,4,FALSE)</f>
        <v>2</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409"/>
      <c r="BW15" s="182"/>
      <c r="BX15" s="182"/>
      <c r="BY15" s="182"/>
      <c r="BZ15" s="144">
        <v>50</v>
      </c>
      <c r="CA15" s="158" t="str">
        <f>IF(BX16="",IF(BV16&gt;BV17,BT16,BT17),IF(BX16&gt;BX17,BT16,BT17))</f>
        <v>Spanien</v>
      </c>
      <c r="CB15" s="163"/>
      <c r="CC15" s="40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3</v>
      </c>
      <c r="F16" s="411" t="s">
        <v>12</v>
      </c>
      <c r="G16" s="408">
        <v>0</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0</v>
      </c>
      <c r="U16" s="182">
        <f>G16</f>
        <v>0</v>
      </c>
      <c r="V16" s="182"/>
      <c r="W16" s="182"/>
      <c r="X16" s="182">
        <f>E16</f>
        <v>3</v>
      </c>
      <c r="Y16" s="182"/>
      <c r="Z16" s="182"/>
      <c r="AA16" s="182"/>
      <c r="AB16" s="182"/>
      <c r="AC16" s="182"/>
      <c r="AD16" s="182"/>
      <c r="AE16" s="182"/>
      <c r="AF16" s="182"/>
      <c r="AG16" s="281"/>
      <c r="AH16" s="281"/>
      <c r="AI16" s="281"/>
      <c r="AJ16" s="281"/>
      <c r="AK16" s="281"/>
      <c r="AL16" s="281"/>
      <c r="AM16" s="281"/>
      <c r="AN16" s="334">
        <f>SUM(AN12:AN15)</f>
        <v>2796</v>
      </c>
      <c r="AO16" s="335">
        <f>SUM(AO12:AO15)</f>
        <v>27057</v>
      </c>
      <c r="AP16" s="335">
        <f>SUM(AP12:AP15)</f>
        <v>27084</v>
      </c>
      <c r="AQ16" s="335">
        <f>SUM(AQ12:AQ15)</f>
        <v>12021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408">
        <v>3</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0</v>
      </c>
      <c r="F17" s="411" t="s">
        <v>12</v>
      </c>
      <c r="G17" s="408">
        <v>0</v>
      </c>
      <c r="H17" s="38" t="str">
        <f>C13</f>
        <v>Albanien</v>
      </c>
      <c r="I17" s="39"/>
      <c r="J17" s="182"/>
      <c r="K17" s="182" t="s">
        <v>54</v>
      </c>
      <c r="L17" s="182">
        <f t="shared" si="0"/>
        <v>0</v>
      </c>
      <c r="M17" s="182"/>
      <c r="N17" s="182">
        <f>IF($E17="",0,IF($E17&gt;$G17,3,IF($E17=$G17,1,0)))</f>
        <v>1</v>
      </c>
      <c r="O17" s="182">
        <f>IF($G17="",0,IF($E17&gt;$G17,0,IF($E17=$G17,1,3)))</f>
        <v>1</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str">
        <f>"3"&amp;BD90</f>
        <v>3F</v>
      </c>
      <c r="BT17" s="158" t="str">
        <f>BB90</f>
        <v>Island</v>
      </c>
      <c r="BU17" s="163"/>
      <c r="BV17" s="408">
        <v>1</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9</v>
      </c>
      <c r="N18" s="182">
        <f t="shared" si="3"/>
        <v>1</v>
      </c>
      <c r="O18" s="182">
        <f t="shared" si="3"/>
        <v>1</v>
      </c>
      <c r="P18" s="182">
        <f t="shared" si="3"/>
        <v>6</v>
      </c>
      <c r="Q18" s="182">
        <f t="shared" si="3"/>
        <v>8</v>
      </c>
      <c r="R18" s="182">
        <f t="shared" si="3"/>
        <v>1</v>
      </c>
      <c r="S18" s="182">
        <f t="shared" si="3"/>
        <v>2</v>
      </c>
      <c r="T18" s="182">
        <f t="shared" si="3"/>
        <v>3</v>
      </c>
      <c r="U18" s="182">
        <f t="shared" si="3"/>
        <v>2</v>
      </c>
      <c r="V18" s="182">
        <f t="shared" si="3"/>
        <v>3</v>
      </c>
      <c r="W18" s="182">
        <f t="shared" si="3"/>
        <v>5</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38</v>
      </c>
      <c r="BQ18" s="182"/>
      <c r="BR18" s="213"/>
      <c r="BS18" s="182"/>
      <c r="BT18" s="182"/>
      <c r="BU18" s="182"/>
      <c r="BV18" s="409"/>
      <c r="BW18" s="182"/>
      <c r="BX18" s="182"/>
      <c r="BY18" s="182"/>
      <c r="BZ18" s="182"/>
      <c r="CA18" s="182"/>
      <c r="CB18" s="182"/>
      <c r="CC18" s="409"/>
      <c r="CD18" s="182"/>
      <c r="CE18" s="144">
        <v>58</v>
      </c>
      <c r="CF18" s="158" t="str">
        <f>IF(CE14="",IF(CC14&gt;CC15,CA14,CA15),IF(CE14&gt;CE15,CA14,CA15))</f>
        <v>Spanien</v>
      </c>
      <c r="CG18" s="163"/>
      <c r="CH18" s="408">
        <v>2</v>
      </c>
      <c r="CI18" s="182"/>
      <c r="CJ18" s="63">
        <v>5</v>
      </c>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England</v>
      </c>
      <c r="CG19" s="163"/>
      <c r="CH19" s="408">
        <v>2</v>
      </c>
      <c r="CI19" s="182"/>
      <c r="CJ19" s="63">
        <v>3</v>
      </c>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2</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3C</v>
      </c>
      <c r="BT21" s="158" t="str">
        <f>BB88</f>
        <v>Nordirland</v>
      </c>
      <c r="BU21" s="163"/>
      <c r="BV21" s="408">
        <v>0</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1</v>
      </c>
      <c r="CD22" s="182"/>
      <c r="CE22" s="63">
        <v>4</v>
      </c>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1</v>
      </c>
      <c r="F23" s="411" t="s">
        <v>12</v>
      </c>
      <c r="G23" s="408">
        <v>0</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1</v>
      </c>
      <c r="R23" s="182">
        <f>G23</f>
        <v>0</v>
      </c>
      <c r="S23" s="182"/>
      <c r="T23" s="182"/>
      <c r="U23" s="182">
        <f>G23</f>
        <v>0</v>
      </c>
      <c r="V23" s="182">
        <f>E23</f>
        <v>1</v>
      </c>
      <c r="W23" s="182"/>
      <c r="X23" s="182"/>
      <c r="Y23" s="182"/>
      <c r="Z23" s="182">
        <f>M29</f>
        <v>4</v>
      </c>
      <c r="AA23" s="182">
        <f>Q29</f>
        <v>3</v>
      </c>
      <c r="AB23" s="182">
        <f>U29</f>
        <v>4</v>
      </c>
      <c r="AC23" s="182">
        <f>AA23-AB23</f>
        <v>-1</v>
      </c>
      <c r="AD23" s="182">
        <f>IF(Z23&gt;Z24,-1,0)</f>
        <v>-1</v>
      </c>
      <c r="AE23" s="182">
        <f>IF(Z23&gt;Z25,-1,0)</f>
        <v>0</v>
      </c>
      <c r="AF23" s="182">
        <f>IF(Z23&gt;Z26,-1,0)</f>
        <v>-1</v>
      </c>
      <c r="AG23" s="329">
        <f>10000-(AJ23*1000+AM23*10+AK23)</f>
        <v>6007</v>
      </c>
      <c r="AH23" s="330">
        <f>RANK(AG23,AG23:AG26,1)</f>
        <v>2</v>
      </c>
      <c r="AI23" s="281" t="str">
        <f>C23</f>
        <v>Wales</v>
      </c>
      <c r="AJ23" s="281">
        <f t="shared" ref="AJ23:AL26" si="5">Z23</f>
        <v>4</v>
      </c>
      <c r="AK23" s="281">
        <f t="shared" si="5"/>
        <v>3</v>
      </c>
      <c r="AL23" s="281">
        <f t="shared" si="5"/>
        <v>4</v>
      </c>
      <c r="AM23" s="281">
        <f>AK23-AL23</f>
        <v>-1</v>
      </c>
      <c r="AN23" s="337"/>
      <c r="AO23" s="329">
        <f>IF(Z24&lt;&gt;Z23,AG24,IF(G23&gt;E23,AG24-2000,AG24))</f>
        <v>9018</v>
      </c>
      <c r="AP23" s="329">
        <f>IF(Z25&lt;&gt;Z23,AG25,IF(G25&gt;E25,AG25-2000,AG25))</f>
        <v>953</v>
      </c>
      <c r="AQ23" s="329">
        <f>IF(Z26&lt;&gt;Z23,AG26,IF(G27&gt;E27,AG26-2000,AG26))</f>
        <v>8007</v>
      </c>
      <c r="AR23" s="332">
        <f>AN27</f>
        <v>18021</v>
      </c>
      <c r="AS23" s="330">
        <f>RANK(AR23,AR23:AR26,1)</f>
        <v>2</v>
      </c>
      <c r="AT23" s="281" t="str">
        <f t="shared" ref="AT23:AW26" si="6">AI23</f>
        <v>Wales</v>
      </c>
      <c r="AU23" s="281">
        <f t="shared" si="6"/>
        <v>4</v>
      </c>
      <c r="AV23" s="281">
        <f t="shared" si="6"/>
        <v>3</v>
      </c>
      <c r="AW23" s="281">
        <f t="shared" si="6"/>
        <v>4</v>
      </c>
      <c r="AX23" s="182"/>
      <c r="AY23" s="182"/>
      <c r="AZ23" s="182"/>
      <c r="BA23" s="54">
        <v>1</v>
      </c>
      <c r="BB23" s="52" t="str">
        <f>VLOOKUP(1,AS23:AT26,2,FALSE)</f>
        <v>England</v>
      </c>
      <c r="BC23" s="53"/>
      <c r="BD23" s="55">
        <f>VLOOKUP(1,AS23:AW26,3,FALSE)</f>
        <v>9</v>
      </c>
      <c r="BE23" s="56">
        <f>VLOOKUP(1,AS23:AW26,4,FALSE)</f>
        <v>7</v>
      </c>
      <c r="BF23" s="199" t="s">
        <v>12</v>
      </c>
      <c r="BG23" s="56">
        <f>VLOOKUP(1,AS23:AW26,5,FALSE)</f>
        <v>3</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10</v>
      </c>
      <c r="BQ23" s="182"/>
      <c r="BR23" s="213"/>
      <c r="BS23" s="182"/>
      <c r="BT23" s="182"/>
      <c r="BU23" s="182"/>
      <c r="BV23" s="409"/>
      <c r="BW23" s="182"/>
      <c r="BX23" s="182"/>
      <c r="BY23" s="182"/>
      <c r="BZ23" s="144">
        <v>54</v>
      </c>
      <c r="CA23" s="158" t="str">
        <f>IF(BX24="",IF(BV24&gt;BV25,BT24,BT25),IF(BX24&gt;BX25,BT24,BT25))</f>
        <v>Portugal</v>
      </c>
      <c r="CB23" s="163"/>
      <c r="CC23" s="408">
        <v>1</v>
      </c>
      <c r="CD23" s="182"/>
      <c r="CE23" s="63">
        <v>2</v>
      </c>
      <c r="CF23" s="182"/>
      <c r="CG23" s="182"/>
      <c r="CH23" s="409"/>
      <c r="CI23" s="182"/>
      <c r="CJ23" s="144" t="s">
        <v>93</v>
      </c>
      <c r="CK23" s="158" t="str">
        <f>IF(CJ18="",IF(CH18&gt;CH19,CF18,CF19),IF(CJ18&gt;CJ19,CF18,CF19))</f>
        <v>Spanien</v>
      </c>
      <c r="CL23" s="163"/>
      <c r="CM23" s="63">
        <v>2</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408">
        <v>2</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1</v>
      </c>
      <c r="AA24" s="182">
        <f>R29</f>
        <v>2</v>
      </c>
      <c r="AB24" s="182">
        <f>V29</f>
        <v>4</v>
      </c>
      <c r="AC24" s="182">
        <f>AA24-AB24</f>
        <v>-2</v>
      </c>
      <c r="AD24" s="182">
        <f>IF(Z24&gt;Z23,-1,0)</f>
        <v>0</v>
      </c>
      <c r="AE24" s="182">
        <f>IF(Z24&gt;Z25,-1,0)</f>
        <v>0</v>
      </c>
      <c r="AF24" s="182">
        <f>IF(Z24&gt;Z26,-1,0)</f>
        <v>0</v>
      </c>
      <c r="AG24" s="329">
        <f>10000-(AJ24*1000+AM24*10+AK24)</f>
        <v>9018</v>
      </c>
      <c r="AH24" s="330">
        <f>RANK(AG24,AG23:AG26,1)</f>
        <v>4</v>
      </c>
      <c r="AI24" s="281" t="str">
        <f>H23</f>
        <v>Slowakei</v>
      </c>
      <c r="AJ24" s="281">
        <f t="shared" si="5"/>
        <v>1</v>
      </c>
      <c r="AK24" s="281">
        <f t="shared" si="5"/>
        <v>2</v>
      </c>
      <c r="AL24" s="281">
        <f t="shared" si="5"/>
        <v>4</v>
      </c>
      <c r="AM24" s="281">
        <f>AK24-AL24</f>
        <v>-2</v>
      </c>
      <c r="AN24" s="329">
        <f>IF(Z23&lt;&gt;Z24,AG23,IF(E23&gt;G23,AG23-2000,AG23))</f>
        <v>6007</v>
      </c>
      <c r="AO24" s="337"/>
      <c r="AP24" s="329">
        <f>IF(Z24&lt;&gt;Z25,AG25,IF(G28&gt;E28,AG25-2000,AG25))</f>
        <v>953</v>
      </c>
      <c r="AQ24" s="329">
        <f>IF(Z26&lt;&gt;Z24,AG26,IF(G26&gt;E26,AG26-2000,AG26))</f>
        <v>8007</v>
      </c>
      <c r="AR24" s="333">
        <f>AO27</f>
        <v>27054</v>
      </c>
      <c r="AS24" s="330">
        <f>RANK(AR24,AR23:AR26,1)</f>
        <v>4</v>
      </c>
      <c r="AT24" s="281" t="str">
        <f t="shared" si="6"/>
        <v>Slowakei</v>
      </c>
      <c r="AU24" s="281">
        <f t="shared" si="6"/>
        <v>1</v>
      </c>
      <c r="AV24" s="281">
        <f t="shared" si="6"/>
        <v>2</v>
      </c>
      <c r="AW24" s="281">
        <f t="shared" si="6"/>
        <v>4</v>
      </c>
      <c r="AX24" s="182"/>
      <c r="AY24" s="182"/>
      <c r="AZ24" s="182"/>
      <c r="BA24" s="54">
        <v>2</v>
      </c>
      <c r="BB24" s="52" t="str">
        <f>VLOOKUP(2,AS23:AT26,2,FALSE)</f>
        <v>Wales</v>
      </c>
      <c r="BC24" s="53"/>
      <c r="BD24" s="55">
        <f>VLOOKUP(2,AS23:AW26,3,FALSE)</f>
        <v>4</v>
      </c>
      <c r="BE24" s="56">
        <f>VLOOKUP(2,AS23:AW26,4,FALSE)</f>
        <v>3</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408">
        <v>2</v>
      </c>
      <c r="BW24" s="182"/>
      <c r="BX24" s="63"/>
      <c r="BY24" s="182"/>
      <c r="BZ24" s="182"/>
      <c r="CA24" s="182"/>
      <c r="CB24" s="182"/>
      <c r="CC24" s="409"/>
      <c r="CD24" s="182"/>
      <c r="CE24" s="182"/>
      <c r="CF24" s="182"/>
      <c r="CG24" s="182"/>
      <c r="CH24" s="409"/>
      <c r="CI24" s="182"/>
      <c r="CJ24" s="144" t="s">
        <v>94</v>
      </c>
      <c r="CK24" s="158" t="str">
        <f>IF(CJ34="",IF(CH34&gt;CH35,CF34,CF35),IF(CJ34&gt;CJ35,CF34,CF35))</f>
        <v>Deutschland</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1</v>
      </c>
      <c r="F25" s="411" t="s">
        <v>12</v>
      </c>
      <c r="G25" s="408">
        <v>3</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3</v>
      </c>
      <c r="T25" s="182"/>
      <c r="U25" s="182">
        <f>G25</f>
        <v>3</v>
      </c>
      <c r="V25" s="182"/>
      <c r="W25" s="182">
        <f>E25</f>
        <v>1</v>
      </c>
      <c r="X25" s="182"/>
      <c r="Y25" s="182"/>
      <c r="Z25" s="182">
        <f>O29</f>
        <v>9</v>
      </c>
      <c r="AA25" s="182">
        <f>S29</f>
        <v>7</v>
      </c>
      <c r="AB25" s="182">
        <f>W29</f>
        <v>3</v>
      </c>
      <c r="AC25" s="182">
        <f>AA25-AB25</f>
        <v>4</v>
      </c>
      <c r="AD25" s="182">
        <f>IF(Z25&gt;Z23,-1,0)</f>
        <v>-1</v>
      </c>
      <c r="AE25" s="182">
        <f>IF(Z25&gt;Z24,-1,0)</f>
        <v>-1</v>
      </c>
      <c r="AF25" s="182">
        <f>IF(Z25&gt;Z26,-1,0)</f>
        <v>-1</v>
      </c>
      <c r="AG25" s="329">
        <f>10000-(AJ25*1000+AM25*10+AK25)</f>
        <v>953</v>
      </c>
      <c r="AH25" s="330">
        <f>RANK(AG25,AG23:AG26,1)</f>
        <v>1</v>
      </c>
      <c r="AI25" s="281" t="str">
        <f>C24</f>
        <v>England</v>
      </c>
      <c r="AJ25" s="281">
        <f t="shared" si="5"/>
        <v>9</v>
      </c>
      <c r="AK25" s="281">
        <f t="shared" si="5"/>
        <v>7</v>
      </c>
      <c r="AL25" s="281">
        <f t="shared" si="5"/>
        <v>3</v>
      </c>
      <c r="AM25" s="281">
        <f>AK25-AL25</f>
        <v>4</v>
      </c>
      <c r="AN25" s="329">
        <f>IF(Z23&lt;&gt;Z25,AG23,IF(E25&gt;G25,AG23-2000,AG23))</f>
        <v>6007</v>
      </c>
      <c r="AO25" s="329">
        <f>IF(Z24&lt;&gt;Z25,AG24,IF(E28&gt;G28,AG24-2000,AG24))</f>
        <v>9018</v>
      </c>
      <c r="AP25" s="337"/>
      <c r="AQ25" s="329">
        <f>IF(Z26&lt;&gt;Z25,AG26,IF(G24&gt;E24,AG26-2000,AG26))</f>
        <v>8007</v>
      </c>
      <c r="AR25" s="333">
        <f>AP27</f>
        <v>2859</v>
      </c>
      <c r="AS25" s="330">
        <f>RANK(AR25,AR23:AR26,1)</f>
        <v>1</v>
      </c>
      <c r="AT25" s="281" t="str">
        <f t="shared" si="6"/>
        <v>England</v>
      </c>
      <c r="AU25" s="281">
        <f t="shared" si="6"/>
        <v>9</v>
      </c>
      <c r="AV25" s="281">
        <f t="shared" si="6"/>
        <v>7</v>
      </c>
      <c r="AW25" s="281">
        <f t="shared" si="6"/>
        <v>3</v>
      </c>
      <c r="AX25" s="182"/>
      <c r="AY25" s="182"/>
      <c r="AZ25" s="182"/>
      <c r="BA25" s="162">
        <v>3</v>
      </c>
      <c r="BB25" s="175" t="str">
        <f>VLOOKUP(3,AS23:AT26,2,FALSE)</f>
        <v>Russland</v>
      </c>
      <c r="BC25" s="163"/>
      <c r="BD25" s="145">
        <f>VLOOKUP(3,AS23:AW26,3,FALSE)</f>
        <v>2</v>
      </c>
      <c r="BE25" s="145">
        <f>VLOOKUP(3,AS23:AW26,4,FALSE)</f>
        <v>3</v>
      </c>
      <c r="BF25" s="199" t="s">
        <v>12</v>
      </c>
      <c r="BG25" s="145">
        <f>VLOOKUP(3,AS23:AW26,5,FALSE)</f>
        <v>4</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1</v>
      </c>
      <c r="BO25" s="61">
        <f>IF(G25=Spielplan!G25,Punktemodus!$B$7,0)</f>
        <v>0</v>
      </c>
      <c r="BP25" s="81">
        <f>IF(Spielplan!E25="",0,SUM(BJ25:BO25))</f>
        <v>11</v>
      </c>
      <c r="BQ25" s="182"/>
      <c r="BR25" s="213"/>
      <c r="BS25" s="153" t="s">
        <v>246</v>
      </c>
      <c r="BT25" s="158" t="str">
        <f>BB57</f>
        <v>Italien</v>
      </c>
      <c r="BU25" s="163"/>
      <c r="BV25" s="408">
        <v>1</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1</v>
      </c>
      <c r="F26" s="411" t="s">
        <v>12</v>
      </c>
      <c r="G26" s="408">
        <v>1</v>
      </c>
      <c r="H26" s="45" t="str">
        <f>H24</f>
        <v>Russland</v>
      </c>
      <c r="I26" s="51"/>
      <c r="J26" s="182"/>
      <c r="K26" s="182" t="s">
        <v>60</v>
      </c>
      <c r="L26" s="182">
        <f t="shared" si="4"/>
        <v>0</v>
      </c>
      <c r="M26" s="182"/>
      <c r="N26" s="182">
        <f>IF($E26="",0,IF($E26&gt;$G26,3,IF($E26=$G26,1,0)))</f>
        <v>1</v>
      </c>
      <c r="O26" s="182"/>
      <c r="P26" s="182">
        <f>IF($G26="",0,IF($E26&gt;$G26,0,IF($E26=$G26,1,3)))</f>
        <v>1</v>
      </c>
      <c r="Q26" s="182"/>
      <c r="R26" s="182">
        <f>E26</f>
        <v>1</v>
      </c>
      <c r="S26" s="182"/>
      <c r="T26" s="182">
        <f>G26</f>
        <v>1</v>
      </c>
      <c r="U26" s="182"/>
      <c r="V26" s="182">
        <f>G26</f>
        <v>1</v>
      </c>
      <c r="W26" s="182"/>
      <c r="X26" s="182">
        <f>E26</f>
        <v>1</v>
      </c>
      <c r="Y26" s="182"/>
      <c r="Z26" s="182">
        <f>P29</f>
        <v>2</v>
      </c>
      <c r="AA26" s="182">
        <f>T29</f>
        <v>3</v>
      </c>
      <c r="AB26" s="182">
        <f>X29</f>
        <v>4</v>
      </c>
      <c r="AC26" s="182">
        <f>AA26-AB26</f>
        <v>-1</v>
      </c>
      <c r="AD26" s="182">
        <f>IF(Z26&gt;Z23,-1,0)</f>
        <v>0</v>
      </c>
      <c r="AE26" s="182">
        <f>IF(Z26&gt;Z24,-1,0)</f>
        <v>-1</v>
      </c>
      <c r="AF26" s="182">
        <f>IF(Z26&gt;Z25,-1,0)</f>
        <v>0</v>
      </c>
      <c r="AG26" s="329">
        <f>10000-(AJ26*1000+AM26*10+AK26)</f>
        <v>8007</v>
      </c>
      <c r="AH26" s="330">
        <f>RANK(AG26,AG23:AG26,1)</f>
        <v>3</v>
      </c>
      <c r="AI26" s="281" t="str">
        <f>H24</f>
        <v>Russland</v>
      </c>
      <c r="AJ26" s="281">
        <f t="shared" si="5"/>
        <v>2</v>
      </c>
      <c r="AK26" s="281">
        <f t="shared" si="5"/>
        <v>3</v>
      </c>
      <c r="AL26" s="281">
        <f t="shared" si="5"/>
        <v>4</v>
      </c>
      <c r="AM26" s="281">
        <f>AK26-AL26</f>
        <v>-1</v>
      </c>
      <c r="AN26" s="329">
        <f>IF(Z23&lt;&gt;Z26,AG23,IF(E27&gt;G27,AG23-2000,AG23))</f>
        <v>6007</v>
      </c>
      <c r="AO26" s="329">
        <f>IF(Z24&lt;&gt;Z26,AG24,IF(E26&gt;G26,AG24-2000,AG24))</f>
        <v>9018</v>
      </c>
      <c r="AP26" s="329">
        <f>IF(Z25&lt;&gt;Z26,AG25,IF(E24&gt;G24,AG25-2000,AG25))</f>
        <v>953</v>
      </c>
      <c r="AQ26" s="337"/>
      <c r="AR26" s="333">
        <f>AQ27</f>
        <v>24021</v>
      </c>
      <c r="AS26" s="330">
        <f>RANK(AR26,AR23:AR26,1)</f>
        <v>3</v>
      </c>
      <c r="AT26" s="281" t="str">
        <f t="shared" si="6"/>
        <v>Russland</v>
      </c>
      <c r="AU26" s="281">
        <f t="shared" si="6"/>
        <v>2</v>
      </c>
      <c r="AV26" s="281">
        <f t="shared" si="6"/>
        <v>3</v>
      </c>
      <c r="AW26" s="281">
        <f t="shared" si="6"/>
        <v>4</v>
      </c>
      <c r="AX26" s="182"/>
      <c r="AY26" s="182"/>
      <c r="AZ26" s="182"/>
      <c r="BA26" s="68">
        <v>4</v>
      </c>
      <c r="BB26" s="69" t="str">
        <f>VLOOKUP(4,AS23:AT26,2,FALSE)</f>
        <v>Slowakei</v>
      </c>
      <c r="BC26" s="70"/>
      <c r="BD26" s="71">
        <f>VLOOKUP(4,AS23:AW26,3,FALSE)</f>
        <v>1</v>
      </c>
      <c r="BE26" s="71">
        <f>VLOOKUP(4,AS23:AW26,4,FALSE)</f>
        <v>2</v>
      </c>
      <c r="BF26" s="199" t="s">
        <v>12</v>
      </c>
      <c r="BG26" s="71">
        <f>VLOOKUP(4,AS23:AW26,5,FALSE)</f>
        <v>4</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1</v>
      </c>
      <c r="F27" s="411" t="s">
        <v>12</v>
      </c>
      <c r="G27" s="408">
        <v>1</v>
      </c>
      <c r="H27" s="52" t="str">
        <f>H24</f>
        <v>Russland</v>
      </c>
      <c r="I27" s="53"/>
      <c r="J27" s="182"/>
      <c r="K27" s="182" t="s">
        <v>61</v>
      </c>
      <c r="L27" s="182">
        <f t="shared" si="4"/>
        <v>0</v>
      </c>
      <c r="M27" s="182">
        <f>IF($E27="",0,IF($E27&gt;$G27,3,IF($E27=G27,1,0)))</f>
        <v>1</v>
      </c>
      <c r="N27" s="182"/>
      <c r="O27" s="182"/>
      <c r="P27" s="182">
        <f>IF($G27="",0,IF($E27&gt;$G27,0,IF($E27=$G27,1,3)))</f>
        <v>1</v>
      </c>
      <c r="Q27" s="182">
        <f>E27</f>
        <v>1</v>
      </c>
      <c r="R27" s="182"/>
      <c r="S27" s="182"/>
      <c r="T27" s="182">
        <f>G27</f>
        <v>1</v>
      </c>
      <c r="U27" s="182">
        <f>G27</f>
        <v>1</v>
      </c>
      <c r="V27" s="182"/>
      <c r="W27" s="182"/>
      <c r="X27" s="182">
        <f>E27</f>
        <v>1</v>
      </c>
      <c r="Y27" s="182"/>
      <c r="Z27" s="182"/>
      <c r="AA27" s="182"/>
      <c r="AB27" s="182"/>
      <c r="AC27" s="182"/>
      <c r="AD27" s="182"/>
      <c r="AE27" s="182"/>
      <c r="AF27" s="182"/>
      <c r="AG27" s="281"/>
      <c r="AH27" s="281"/>
      <c r="AI27" s="281"/>
      <c r="AJ27" s="281"/>
      <c r="AK27" s="281"/>
      <c r="AL27" s="281"/>
      <c r="AM27" s="281"/>
      <c r="AN27" s="334">
        <f>SUM(AN23:AN26)</f>
        <v>18021</v>
      </c>
      <c r="AO27" s="335">
        <f>SUM(AO23:AO26)</f>
        <v>27054</v>
      </c>
      <c r="AP27" s="335">
        <f>SUM(AP23:AP26)</f>
        <v>2859</v>
      </c>
      <c r="AQ27" s="335">
        <f>SUM(AQ23:AQ26)</f>
        <v>24021</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2</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2</v>
      </c>
      <c r="T28" s="182"/>
      <c r="U28" s="182"/>
      <c r="V28" s="182">
        <f>G28</f>
        <v>2</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408">
        <v>4</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4</v>
      </c>
      <c r="N29" s="182">
        <f t="shared" si="7"/>
        <v>1</v>
      </c>
      <c r="O29" s="182">
        <f t="shared" si="7"/>
        <v>9</v>
      </c>
      <c r="P29" s="182">
        <f t="shared" si="7"/>
        <v>2</v>
      </c>
      <c r="Q29" s="182">
        <f t="shared" si="7"/>
        <v>3</v>
      </c>
      <c r="R29" s="182">
        <f t="shared" si="7"/>
        <v>2</v>
      </c>
      <c r="S29" s="182">
        <f t="shared" si="7"/>
        <v>7</v>
      </c>
      <c r="T29" s="182">
        <f t="shared" si="7"/>
        <v>3</v>
      </c>
      <c r="U29" s="182">
        <f t="shared" si="7"/>
        <v>4</v>
      </c>
      <c r="V29" s="182">
        <f t="shared" si="7"/>
        <v>4</v>
      </c>
      <c r="W29" s="182">
        <f t="shared" si="7"/>
        <v>3</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23</v>
      </c>
      <c r="BQ29" s="182"/>
      <c r="BR29" s="213"/>
      <c r="BS29" s="150" t="str">
        <f>"3"&amp;BD89</f>
        <v>3B</v>
      </c>
      <c r="BT29" s="158" t="str">
        <f>BB89</f>
        <v>Russland</v>
      </c>
      <c r="BU29" s="163"/>
      <c r="BV29" s="408">
        <v>0</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2</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Belgien</v>
      </c>
      <c r="CB31" s="163"/>
      <c r="CC31" s="408">
        <v>1</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3</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408">
        <v>1</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2</v>
      </c>
      <c r="F34" s="411" t="s">
        <v>12</v>
      </c>
      <c r="G34" s="40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7</v>
      </c>
      <c r="AA34" s="182">
        <f>Q40</f>
        <v>6</v>
      </c>
      <c r="AB34" s="182">
        <f>U40</f>
        <v>2</v>
      </c>
      <c r="AC34" s="182">
        <f>AA34-AB34</f>
        <v>4</v>
      </c>
      <c r="AD34" s="182">
        <f>IF(Z34&gt;Z35,-1,0)</f>
        <v>-1</v>
      </c>
      <c r="AE34" s="182">
        <f>IF(Z34&gt;Z36,-1,0)</f>
        <v>0</v>
      </c>
      <c r="AF34" s="182">
        <f>IF(Z34&gt;Z37,-1,0)</f>
        <v>-1</v>
      </c>
      <c r="AG34" s="329">
        <f>10000-(AJ34*1000+AM34*10+AK34)</f>
        <v>2954</v>
      </c>
      <c r="AH34" s="330">
        <f>RANK(AG34,AG34:AG37,1)</f>
        <v>2</v>
      </c>
      <c r="AI34" s="281" t="str">
        <f>C34</f>
        <v>Polen</v>
      </c>
      <c r="AJ34" s="281">
        <f t="shared" ref="AJ34:AL37" si="9">Z34</f>
        <v>7</v>
      </c>
      <c r="AK34" s="281">
        <f t="shared" si="9"/>
        <v>6</v>
      </c>
      <c r="AL34" s="281">
        <f t="shared" si="9"/>
        <v>2</v>
      </c>
      <c r="AM34" s="281">
        <f>AK34-AL34</f>
        <v>4</v>
      </c>
      <c r="AN34" s="337"/>
      <c r="AO34" s="329">
        <f>IF(Z35&lt;&gt;Z34,AG35,IF(G34&gt;E34,AG35-2000,AG35))</f>
        <v>7027</v>
      </c>
      <c r="AP34" s="329">
        <f>IF(Z36&lt;&gt;Z34,AG36,IF(G36&gt;E36,AG36-2000,AG36))</f>
        <v>2942</v>
      </c>
      <c r="AQ34" s="329">
        <f>IF(Z37&lt;&gt;Z34,AG37,IF(G38&gt;E38,AG37-2000,AG37))</f>
        <v>10057</v>
      </c>
      <c r="AR34" s="332">
        <f>AN38</f>
        <v>8862</v>
      </c>
      <c r="AS34" s="330">
        <f>RANK(AR34,AR34:AR37,1)</f>
        <v>2</v>
      </c>
      <c r="AT34" s="281" t="str">
        <f t="shared" ref="AT34:AW37" si="10">AI34</f>
        <v>Polen</v>
      </c>
      <c r="AU34" s="281">
        <f t="shared" si="10"/>
        <v>7</v>
      </c>
      <c r="AV34" s="281">
        <f t="shared" si="10"/>
        <v>6</v>
      </c>
      <c r="AW34" s="281">
        <f t="shared" si="10"/>
        <v>2</v>
      </c>
      <c r="AX34" s="182"/>
      <c r="AY34" s="182"/>
      <c r="AZ34" s="182"/>
      <c r="BA34" s="17">
        <v>1</v>
      </c>
      <c r="BB34" s="18" t="str">
        <f>VLOOKUP(1,AS34:AT37,2,FALSE)</f>
        <v>Deutschland</v>
      </c>
      <c r="BC34" s="16"/>
      <c r="BD34" s="19">
        <f>VLOOKUP(1,AS34:AW37,3,FALSE)</f>
        <v>7</v>
      </c>
      <c r="BE34" s="20">
        <f>VLOOKUP(1,AS34:AW37,4,FALSE)</f>
        <v>8</v>
      </c>
      <c r="BF34" s="199" t="s">
        <v>12</v>
      </c>
      <c r="BG34" s="20">
        <f>VLOOKUP(1,AS34:AW37,5,FALSE)</f>
        <v>3</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409"/>
      <c r="BW34" s="182"/>
      <c r="BX34" s="182"/>
      <c r="BY34" s="182"/>
      <c r="BZ34" s="182"/>
      <c r="CA34" s="182"/>
      <c r="CB34" s="182"/>
      <c r="CC34" s="409"/>
      <c r="CD34" s="182"/>
      <c r="CE34" s="144">
        <v>59</v>
      </c>
      <c r="CF34" s="158" t="str">
        <f>IF(CE30="",IF(CC30&gt;CC31,CA30,CA31),IF(CE30&gt;CE31,CA30,CA31))</f>
        <v>Deutschland</v>
      </c>
      <c r="CG34" s="163"/>
      <c r="CH34" s="408">
        <v>3</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4</v>
      </c>
      <c r="F35" s="411" t="s">
        <v>12</v>
      </c>
      <c r="G35" s="40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4</v>
      </c>
      <c r="T35" s="182">
        <f>G35</f>
        <v>1</v>
      </c>
      <c r="U35" s="182"/>
      <c r="V35" s="182"/>
      <c r="W35" s="182">
        <f>G35</f>
        <v>1</v>
      </c>
      <c r="X35" s="182">
        <f>E35</f>
        <v>4</v>
      </c>
      <c r="Y35" s="182"/>
      <c r="Z35" s="182">
        <f>N40</f>
        <v>3</v>
      </c>
      <c r="AA35" s="182">
        <f>R40</f>
        <v>3</v>
      </c>
      <c r="AB35" s="182">
        <f>V40</f>
        <v>6</v>
      </c>
      <c r="AC35" s="182">
        <f>AA35-AB35</f>
        <v>-3</v>
      </c>
      <c r="AD35" s="182">
        <f>IF(Z35&gt;Z34,-1,0)</f>
        <v>0</v>
      </c>
      <c r="AE35" s="182">
        <f>IF(Z35&gt;Z36,-1,0)</f>
        <v>0</v>
      </c>
      <c r="AF35" s="182">
        <f>IF(Z35&gt;Z37,-1,0)</f>
        <v>-1</v>
      </c>
      <c r="AG35" s="329">
        <f>10000-(AJ35*1000+AM35*10+AK35)</f>
        <v>7027</v>
      </c>
      <c r="AH35" s="330">
        <f>RANK(AG35,AG34:AG37,1)</f>
        <v>3</v>
      </c>
      <c r="AI35" s="281" t="str">
        <f>H34</f>
        <v>Nordirland</v>
      </c>
      <c r="AJ35" s="281">
        <f t="shared" si="9"/>
        <v>3</v>
      </c>
      <c r="AK35" s="281">
        <f t="shared" si="9"/>
        <v>3</v>
      </c>
      <c r="AL35" s="281">
        <f t="shared" si="9"/>
        <v>6</v>
      </c>
      <c r="AM35" s="281">
        <f>AK35-AL35</f>
        <v>-3</v>
      </c>
      <c r="AN35" s="329">
        <f>IF(Z34&lt;&gt;Z35,AG34,IF(E34&gt;G34,AG34-2000,AG34))</f>
        <v>2954</v>
      </c>
      <c r="AO35" s="337"/>
      <c r="AP35" s="329">
        <f>IF(Z35&lt;&gt;Z36,AG36,IF(G39&gt;E39,AG36-2000,AG36))</f>
        <v>2942</v>
      </c>
      <c r="AQ35" s="329">
        <f>IF(Z37&lt;&gt;Z35,AG37,IF(G37&gt;E37,AG37-2000,AG37))</f>
        <v>10057</v>
      </c>
      <c r="AR35" s="333">
        <f>AO38</f>
        <v>21081</v>
      </c>
      <c r="AS35" s="330">
        <f>RANK(AR35,AR34:AR37,1)</f>
        <v>3</v>
      </c>
      <c r="AT35" s="281" t="str">
        <f t="shared" si="10"/>
        <v>Nordirland</v>
      </c>
      <c r="AU35" s="281">
        <f t="shared" si="10"/>
        <v>3</v>
      </c>
      <c r="AV35" s="281">
        <f t="shared" si="10"/>
        <v>3</v>
      </c>
      <c r="AW35" s="281">
        <f t="shared" si="10"/>
        <v>6</v>
      </c>
      <c r="AX35" s="182"/>
      <c r="AY35" s="182"/>
      <c r="AZ35" s="182"/>
      <c r="BA35" s="17">
        <v>2</v>
      </c>
      <c r="BB35" s="18" t="str">
        <f>VLOOKUP(2,AS34:AT37,2,FALSE)</f>
        <v>Polen</v>
      </c>
      <c r="BC35" s="16"/>
      <c r="BD35" s="19">
        <f>VLOOKUP(2,AS34:AW37,3,FALSE)</f>
        <v>7</v>
      </c>
      <c r="BE35" s="20">
        <f>VLOOKUP(2,AS34:AW37,4,FALSE)</f>
        <v>6</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409"/>
      <c r="BW35" s="182"/>
      <c r="BX35" s="182"/>
      <c r="BY35" s="182"/>
      <c r="BZ35" s="182"/>
      <c r="CA35" s="182"/>
      <c r="CB35" s="182"/>
      <c r="CC35" s="409"/>
      <c r="CD35" s="182"/>
      <c r="CE35" s="144">
        <v>60</v>
      </c>
      <c r="CF35" s="158" t="str">
        <f>IF(CE38="",IF(CC38&gt;CC39,CA38,CA39),IF(CE38&gt;CE39,CA38,CA39))</f>
        <v>Frankreich</v>
      </c>
      <c r="CG35" s="163"/>
      <c r="CH35" s="408">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1</v>
      </c>
      <c r="F36" s="411" t="s">
        <v>12</v>
      </c>
      <c r="G36" s="408">
        <v>1</v>
      </c>
      <c r="H36" s="18" t="str">
        <f>C35</f>
        <v>Deutschland</v>
      </c>
      <c r="I36" s="33"/>
      <c r="J36" s="182"/>
      <c r="K36" s="182" t="s">
        <v>68</v>
      </c>
      <c r="L36" s="182">
        <f t="shared" si="8"/>
        <v>0</v>
      </c>
      <c r="M36" s="182">
        <f>IF($E36="",0,IF($E36&gt;$G36,3,IF($E36=G36,1,0)))</f>
        <v>1</v>
      </c>
      <c r="N36" s="182"/>
      <c r="O36" s="182">
        <f>IF($G36="",0,IF($E36&gt;$G36,0,IF($E36=$G36,1,3)))</f>
        <v>1</v>
      </c>
      <c r="P36" s="182"/>
      <c r="Q36" s="182">
        <f>E36</f>
        <v>1</v>
      </c>
      <c r="R36" s="182"/>
      <c r="S36" s="182">
        <f>G36</f>
        <v>1</v>
      </c>
      <c r="T36" s="182"/>
      <c r="U36" s="182">
        <f>G36</f>
        <v>1</v>
      </c>
      <c r="V36" s="182"/>
      <c r="W36" s="182">
        <f>E36</f>
        <v>1</v>
      </c>
      <c r="X36" s="182"/>
      <c r="Y36" s="182"/>
      <c r="Z36" s="182">
        <f>O40</f>
        <v>7</v>
      </c>
      <c r="AA36" s="182">
        <f>S40</f>
        <v>8</v>
      </c>
      <c r="AB36" s="182">
        <f>W40</f>
        <v>3</v>
      </c>
      <c r="AC36" s="182">
        <f>AA36-AB36</f>
        <v>5</v>
      </c>
      <c r="AD36" s="182">
        <f>IF(Z36&gt;Z34,-1,0)</f>
        <v>0</v>
      </c>
      <c r="AE36" s="182">
        <f>IF(Z36&gt;Z35,-1,0)</f>
        <v>-1</v>
      </c>
      <c r="AF36" s="182">
        <f>IF(Z36&gt;Z37,-1,0)</f>
        <v>-1</v>
      </c>
      <c r="AG36" s="329">
        <f>10000-(AJ36*1000+AM36*10+AK36)</f>
        <v>2942</v>
      </c>
      <c r="AH36" s="330">
        <f>RANK(AG36,AG34:AG37,1)</f>
        <v>1</v>
      </c>
      <c r="AI36" s="281" t="str">
        <f>C35</f>
        <v>Deutschland</v>
      </c>
      <c r="AJ36" s="281">
        <f t="shared" si="9"/>
        <v>7</v>
      </c>
      <c r="AK36" s="281">
        <f t="shared" si="9"/>
        <v>8</v>
      </c>
      <c r="AL36" s="281">
        <f t="shared" si="9"/>
        <v>3</v>
      </c>
      <c r="AM36" s="281">
        <f>AK36-AL36</f>
        <v>5</v>
      </c>
      <c r="AN36" s="329">
        <f>IF(Z34&lt;&gt;Z36,AG34,IF(E36&gt;G36,AG34-2000,AG34))</f>
        <v>2954</v>
      </c>
      <c r="AO36" s="329">
        <f>IF(Z35&lt;&gt;Z36,AG35,IF(E39&gt;G39,AG35-2000,AG35))</f>
        <v>7027</v>
      </c>
      <c r="AP36" s="337"/>
      <c r="AQ36" s="329">
        <f>IF(Z37&lt;&gt;Z36,AG37,IF(G35&gt;E35,AG37-2000,AG37))</f>
        <v>10057</v>
      </c>
      <c r="AR36" s="333">
        <f>AP38</f>
        <v>8826</v>
      </c>
      <c r="AS36" s="330">
        <f>RANK(AR36,AR34:AR37,1)</f>
        <v>1</v>
      </c>
      <c r="AT36" s="281" t="str">
        <f t="shared" si="10"/>
        <v>Deutschland</v>
      </c>
      <c r="AU36" s="281">
        <f t="shared" si="10"/>
        <v>7</v>
      </c>
      <c r="AV36" s="281">
        <f t="shared" si="10"/>
        <v>8</v>
      </c>
      <c r="AW36" s="281">
        <f t="shared" si="10"/>
        <v>3</v>
      </c>
      <c r="AX36" s="182"/>
      <c r="AY36" s="182"/>
      <c r="AZ36" s="182"/>
      <c r="BA36" s="162">
        <v>3</v>
      </c>
      <c r="BB36" s="175" t="str">
        <f>VLOOKUP(3,AS34:AT37,2,FALSE)</f>
        <v>Nordirland</v>
      </c>
      <c r="BC36" s="163"/>
      <c r="BD36" s="145">
        <f>VLOOKUP(3,AS34:AW37,3,FALSE)</f>
        <v>3</v>
      </c>
      <c r="BE36" s="145">
        <f>VLOOKUP(3,AS34:AW37,4,FALSE)</f>
        <v>3</v>
      </c>
      <c r="BF36" s="199" t="s">
        <v>12</v>
      </c>
      <c r="BG36" s="145">
        <f>VLOOKUP(3,AS34:AW37,5,FALSE)</f>
        <v>6</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408">
        <v>2</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2</v>
      </c>
      <c r="F37" s="411" t="s">
        <v>12</v>
      </c>
      <c r="G37" s="408">
        <v>1</v>
      </c>
      <c r="H37" s="13" t="str">
        <f>H35</f>
        <v>Ukraine</v>
      </c>
      <c r="I37" s="34"/>
      <c r="J37" s="182"/>
      <c r="K37" s="182" t="s">
        <v>67</v>
      </c>
      <c r="L37" s="182">
        <f t="shared" si="8"/>
        <v>1</v>
      </c>
      <c r="M37" s="182"/>
      <c r="N37" s="182">
        <f>IF($E37="",0,IF($E37&gt;$G37,3,IF($E37=$G37,1,0)))</f>
        <v>3</v>
      </c>
      <c r="O37" s="182"/>
      <c r="P37" s="182">
        <f>IF($G37="",0,IF($E37&gt;$G37,0,IF($E37=$G37,1,3)))</f>
        <v>0</v>
      </c>
      <c r="Q37" s="182"/>
      <c r="R37" s="182">
        <f>E37</f>
        <v>2</v>
      </c>
      <c r="S37" s="182"/>
      <c r="T37" s="182">
        <f>G37</f>
        <v>1</v>
      </c>
      <c r="U37" s="182"/>
      <c r="V37" s="182">
        <f>G37</f>
        <v>1</v>
      </c>
      <c r="W37" s="182"/>
      <c r="X37" s="182">
        <f>E37</f>
        <v>2</v>
      </c>
      <c r="Y37" s="182"/>
      <c r="Z37" s="182">
        <f>P40</f>
        <v>0</v>
      </c>
      <c r="AA37" s="182">
        <f>T40</f>
        <v>3</v>
      </c>
      <c r="AB37" s="182">
        <f>X40</f>
        <v>9</v>
      </c>
      <c r="AC37" s="182">
        <f>AA37-AB37</f>
        <v>-6</v>
      </c>
      <c r="AD37" s="182">
        <f>IF(Z37&gt;Z34,-1,0)</f>
        <v>0</v>
      </c>
      <c r="AE37" s="182">
        <f>IF(Z37&gt;Z35,-1,0)</f>
        <v>0</v>
      </c>
      <c r="AF37" s="182">
        <f>IF(Z37&gt;Z36,-1,0)</f>
        <v>0</v>
      </c>
      <c r="AG37" s="329">
        <f>10000-(AJ37*1000+AM37*10+AK37)</f>
        <v>10057</v>
      </c>
      <c r="AH37" s="330">
        <f>RANK(AG37,AG34:AG37,1)</f>
        <v>4</v>
      </c>
      <c r="AI37" s="281" t="str">
        <f>H35</f>
        <v>Ukraine</v>
      </c>
      <c r="AJ37" s="281">
        <f t="shared" si="9"/>
        <v>0</v>
      </c>
      <c r="AK37" s="281">
        <f t="shared" si="9"/>
        <v>3</v>
      </c>
      <c r="AL37" s="281">
        <f t="shared" si="9"/>
        <v>9</v>
      </c>
      <c r="AM37" s="281">
        <f>AK37-AL37</f>
        <v>-6</v>
      </c>
      <c r="AN37" s="329">
        <f>IF(Z34&lt;&gt;Z37,AG34,IF(E38&gt;G38,AG34-2000,AG34))</f>
        <v>2954</v>
      </c>
      <c r="AO37" s="329">
        <f>IF(Z35&lt;&gt;Z37,AG35,IF(E37&gt;G37,AG35-2000,AG35))</f>
        <v>7027</v>
      </c>
      <c r="AP37" s="329">
        <f>IF(Z36&lt;&gt;Z37,AG36,IF(E35&gt;G35,AG36-2000,AG36))</f>
        <v>2942</v>
      </c>
      <c r="AQ37" s="337"/>
      <c r="AR37" s="333">
        <f>AQ38</f>
        <v>30171</v>
      </c>
      <c r="AS37" s="330">
        <f>RANK(AR37,AR34:AR37,1)</f>
        <v>4</v>
      </c>
      <c r="AT37" s="281" t="str">
        <f t="shared" si="10"/>
        <v>Ukraine</v>
      </c>
      <c r="AU37" s="281">
        <f t="shared" si="10"/>
        <v>0</v>
      </c>
      <c r="AV37" s="281">
        <f t="shared" si="10"/>
        <v>3</v>
      </c>
      <c r="AW37" s="281">
        <f t="shared" si="10"/>
        <v>9</v>
      </c>
      <c r="AX37" s="182"/>
      <c r="AY37" s="182"/>
      <c r="AZ37" s="182"/>
      <c r="BA37" s="68">
        <v>4</v>
      </c>
      <c r="BB37" s="69" t="str">
        <f>VLOOKUP(4,AS34:AT37,2,FALSE)</f>
        <v>Ukraine</v>
      </c>
      <c r="BC37" s="70"/>
      <c r="BD37" s="71">
        <f>VLOOKUP(4,AS34:AW37,3,FALSE)</f>
        <v>0</v>
      </c>
      <c r="BE37" s="71">
        <f>VLOOKUP(4,AS34:AW37,4,FALSE)</f>
        <v>3</v>
      </c>
      <c r="BF37" s="199" t="s">
        <v>12</v>
      </c>
      <c r="BG37" s="71">
        <f>VLOOKUP(4,AS34:AW37,5,FALSE)</f>
        <v>9</v>
      </c>
      <c r="BH37" s="182"/>
      <c r="BI37" s="183"/>
      <c r="BJ37" s="61">
        <f>IF(E37&gt;G37,IF(Spielplan!E37&gt;Spielplan!G37,Punktemodus!$B$3,0),0)</f>
        <v>10</v>
      </c>
      <c r="BK37" s="61">
        <f>IF(E37=G37,IF(Spielplan!E37=Spielplan!G37,Punktemodus!$B$3,0),0)</f>
        <v>0</v>
      </c>
      <c r="BL37" s="61">
        <f>IF(E37&lt;G37,IF(Spielplan!E37&lt;Spielplan!G37,Punktemodus!$B$3,0),0)</f>
        <v>0</v>
      </c>
      <c r="BM37" s="61">
        <f>IF(E37=Spielplan!E37,IF(G37=Spielplan!G37,Punktemodus!$B$5,0),0)</f>
        <v>0</v>
      </c>
      <c r="BN37" s="61">
        <f>IF(E37=Spielplan!E37,Punktemodus!$B$7,0)</f>
        <v>1</v>
      </c>
      <c r="BO37" s="61">
        <f>IF(G37=Spielplan!G37,Punktemodus!$B$7,0)</f>
        <v>0</v>
      </c>
      <c r="BP37" s="81">
        <f>IF(Spielplan!E37="",0,SUM(BJ37:BO37))</f>
        <v>11</v>
      </c>
      <c r="BQ37" s="183"/>
      <c r="BR37" s="213"/>
      <c r="BS37" s="150" t="str">
        <f>"3"&amp;BD87</f>
        <v>3E</v>
      </c>
      <c r="BT37" s="158" t="str">
        <f>BB87</f>
        <v>Schweden</v>
      </c>
      <c r="BU37" s="163"/>
      <c r="BV37" s="408">
        <v>1</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3</v>
      </c>
      <c r="F38" s="411" t="s">
        <v>12</v>
      </c>
      <c r="G38" s="408">
        <v>1</v>
      </c>
      <c r="H38" s="18" t="str">
        <f>H35</f>
        <v>Ukraine</v>
      </c>
      <c r="I38" s="33"/>
      <c r="J38" s="182"/>
      <c r="K38" s="182" t="s">
        <v>69</v>
      </c>
      <c r="L38" s="182">
        <f t="shared" si="8"/>
        <v>1</v>
      </c>
      <c r="M38" s="182">
        <f>IF($E38="",0,IF($E38&gt;$G38,3,IF($E38=G38,1,0)))</f>
        <v>3</v>
      </c>
      <c r="N38" s="182"/>
      <c r="O38" s="182"/>
      <c r="P38" s="182">
        <f>IF($G38="",0,IF($E38&gt;$G38,0,IF($E38=$G38,1,3)))</f>
        <v>0</v>
      </c>
      <c r="Q38" s="182">
        <f>E38</f>
        <v>3</v>
      </c>
      <c r="R38" s="182"/>
      <c r="S38" s="182"/>
      <c r="T38" s="182">
        <f>G38</f>
        <v>1</v>
      </c>
      <c r="U38" s="182">
        <f>G38</f>
        <v>1</v>
      </c>
      <c r="V38" s="182"/>
      <c r="W38" s="182"/>
      <c r="X38" s="182">
        <f>E38</f>
        <v>3</v>
      </c>
      <c r="Y38" s="182"/>
      <c r="Z38" s="182"/>
      <c r="AA38" s="182"/>
      <c r="AB38" s="182"/>
      <c r="AC38" s="182"/>
      <c r="AD38" s="182"/>
      <c r="AE38" s="182"/>
      <c r="AF38" s="182"/>
      <c r="AG38" s="281"/>
      <c r="AH38" s="281"/>
      <c r="AI38" s="281"/>
      <c r="AJ38" s="281"/>
      <c r="AK38" s="281"/>
      <c r="AL38" s="281"/>
      <c r="AM38" s="281"/>
      <c r="AN38" s="334">
        <f>SUM(AN34:AN37)</f>
        <v>8862</v>
      </c>
      <c r="AO38" s="335">
        <f>SUM(AO34:AO37)</f>
        <v>21081</v>
      </c>
      <c r="AP38" s="335">
        <f>SUM(AP34:AP37)</f>
        <v>8826</v>
      </c>
      <c r="AQ38" s="335">
        <f>SUM(AQ34:AQ37)</f>
        <v>30171</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409"/>
      <c r="BW38" s="182"/>
      <c r="BX38" s="182"/>
      <c r="BY38" s="182"/>
      <c r="BZ38" s="144">
        <v>55</v>
      </c>
      <c r="CA38" s="158" t="str">
        <f>IF(BX36="",IF(BV36&gt;BV37,BT36,BT37),IF(BX36&gt;BX37,BT36,BT37))</f>
        <v>Frankreich</v>
      </c>
      <c r="CB38" s="163"/>
      <c r="CC38" s="40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1</v>
      </c>
      <c r="F39" s="411" t="s">
        <v>12</v>
      </c>
      <c r="G39" s="408">
        <v>3</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3</v>
      </c>
      <c r="T39" s="182"/>
      <c r="U39" s="182"/>
      <c r="V39" s="182">
        <f>G39</f>
        <v>3</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9"/>
      <c r="BW39" s="182"/>
      <c r="BX39" s="182"/>
      <c r="BY39" s="182"/>
      <c r="BZ39" s="144">
        <v>56</v>
      </c>
      <c r="CA39" s="158" t="str">
        <f>IF(BX40="",IF(BV40&gt;BV41,BT40,BT41),IF(BX40&gt;BX41,BT40,BT41))</f>
        <v>Wales</v>
      </c>
      <c r="CB39" s="163"/>
      <c r="CC39" s="40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7</v>
      </c>
      <c r="N40" s="182">
        <f t="shared" si="11"/>
        <v>3</v>
      </c>
      <c r="O40" s="182">
        <f t="shared" si="11"/>
        <v>7</v>
      </c>
      <c r="P40" s="182">
        <f t="shared" si="11"/>
        <v>0</v>
      </c>
      <c r="Q40" s="182">
        <f t="shared" si="11"/>
        <v>6</v>
      </c>
      <c r="R40" s="182">
        <f t="shared" si="11"/>
        <v>3</v>
      </c>
      <c r="S40" s="182">
        <f t="shared" si="11"/>
        <v>8</v>
      </c>
      <c r="T40" s="182">
        <f t="shared" si="11"/>
        <v>3</v>
      </c>
      <c r="U40" s="182">
        <f t="shared" si="11"/>
        <v>2</v>
      </c>
      <c r="V40" s="182">
        <f t="shared" si="11"/>
        <v>6</v>
      </c>
      <c r="W40" s="182">
        <f t="shared" si="11"/>
        <v>3</v>
      </c>
      <c r="X40" s="182">
        <f t="shared" si="11"/>
        <v>9</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62</v>
      </c>
      <c r="BQ40" s="182"/>
      <c r="BR40" s="213"/>
      <c r="BS40" s="151" t="s">
        <v>252</v>
      </c>
      <c r="BT40" s="158" t="str">
        <f>BB24</f>
        <v>Wales</v>
      </c>
      <c r="BU40" s="163"/>
      <c r="BV40" s="408">
        <v>2</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40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0</v>
      </c>
      <c r="F45" s="411" t="s">
        <v>12</v>
      </c>
      <c r="G45" s="408">
        <v>0</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0</v>
      </c>
      <c r="R45" s="182">
        <f>G45</f>
        <v>0</v>
      </c>
      <c r="S45" s="182"/>
      <c r="T45" s="182"/>
      <c r="U45" s="182">
        <f>G45</f>
        <v>0</v>
      </c>
      <c r="V45" s="182">
        <f>E45</f>
        <v>0</v>
      </c>
      <c r="W45" s="182"/>
      <c r="X45" s="182"/>
      <c r="Y45" s="182"/>
      <c r="Z45" s="182">
        <f>M51</f>
        <v>4</v>
      </c>
      <c r="AA45" s="182">
        <f>Q51</f>
        <v>2</v>
      </c>
      <c r="AB45" s="182">
        <f>U51</f>
        <v>3</v>
      </c>
      <c r="AC45" s="182">
        <f>AA45-AB45</f>
        <v>-1</v>
      </c>
      <c r="AD45" s="182">
        <f>IF(Z45&gt;Z46,-1,0)</f>
        <v>-1</v>
      </c>
      <c r="AE45" s="182">
        <f>IF(Z45&gt;Z47,-1,0)</f>
        <v>0</v>
      </c>
      <c r="AF45" s="182">
        <f>IF(Z45&gt;Z48,-1,0)</f>
        <v>-1</v>
      </c>
      <c r="AG45" s="329">
        <f>10000-(AJ45*1000+AM45*10+AK45)</f>
        <v>6008</v>
      </c>
      <c r="AH45" s="330">
        <f>RANK(AG45,AG45:AG48,1)</f>
        <v>2</v>
      </c>
      <c r="AI45" s="281" t="str">
        <f>C45</f>
        <v>Türkei</v>
      </c>
      <c r="AJ45" s="281">
        <f t="shared" ref="AJ45:AL48" si="13">Z45</f>
        <v>4</v>
      </c>
      <c r="AK45" s="281">
        <f t="shared" si="13"/>
        <v>2</v>
      </c>
      <c r="AL45" s="281">
        <f t="shared" si="13"/>
        <v>3</v>
      </c>
      <c r="AM45" s="281">
        <f>AK45-AL45</f>
        <v>-1</v>
      </c>
      <c r="AN45" s="337"/>
      <c r="AO45" s="329">
        <f>IF(Z46&lt;&gt;Z45,AG46,IF(G45&gt;E45,AG46-2000,AG46))</f>
        <v>8009</v>
      </c>
      <c r="AP45" s="329">
        <f>IF(Z47&lt;&gt;Z45,AG47,IF(G47&gt;E47,AG47-2000,AG47))</f>
        <v>944</v>
      </c>
      <c r="AQ45" s="329">
        <f>IF(Z48&lt;&gt;Z45,AG48,IF(G49&gt;E49,AG48-2000,AG48))</f>
        <v>9029</v>
      </c>
      <c r="AR45" s="332">
        <f>AN49</f>
        <v>18024</v>
      </c>
      <c r="AS45" s="330">
        <f>RANK(AR45,AR45:AR48,1)</f>
        <v>2</v>
      </c>
      <c r="AT45" s="281" t="str">
        <f t="shared" ref="AT45:AW48" si="14">AI45</f>
        <v>Türkei</v>
      </c>
      <c r="AU45" s="281">
        <f t="shared" si="14"/>
        <v>4</v>
      </c>
      <c r="AV45" s="281">
        <f t="shared" si="14"/>
        <v>2</v>
      </c>
      <c r="AW45" s="281">
        <f t="shared" si="14"/>
        <v>3</v>
      </c>
      <c r="AX45" s="182"/>
      <c r="AY45" s="182"/>
      <c r="AZ45" s="182"/>
      <c r="BA45" s="42">
        <v>1</v>
      </c>
      <c r="BB45" s="40" t="str">
        <f>VLOOKUP(1,AS45:AT48,2,FALSE)</f>
        <v>Spanien</v>
      </c>
      <c r="BC45" s="41"/>
      <c r="BD45" s="43">
        <f>VLOOKUP(1,AS45:AW48,3,FALSE)</f>
        <v>9</v>
      </c>
      <c r="BE45" s="44">
        <f>VLOOKUP(1,AS45:AW48,4,FALSE)</f>
        <v>6</v>
      </c>
      <c r="BF45" s="199" t="s">
        <v>12</v>
      </c>
      <c r="BG45" s="44">
        <f>VLOOKUP(1,AS45:AW48,5,FALSE)</f>
        <v>1</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2</v>
      </c>
      <c r="F46" s="411" t="s">
        <v>12</v>
      </c>
      <c r="G46" s="40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2</v>
      </c>
      <c r="AA46" s="182">
        <f>R51</f>
        <v>1</v>
      </c>
      <c r="AB46" s="182">
        <f>V51</f>
        <v>2</v>
      </c>
      <c r="AC46" s="182">
        <f>AA46-AB46</f>
        <v>-1</v>
      </c>
      <c r="AD46" s="182">
        <f>IF(Z46&gt;Z45,-1,0)</f>
        <v>0</v>
      </c>
      <c r="AE46" s="182">
        <f>IF(Z46&gt;Z47,-1,0)</f>
        <v>0</v>
      </c>
      <c r="AF46" s="182">
        <f>IF(Z46&gt;Z48,-1,0)</f>
        <v>-1</v>
      </c>
      <c r="AG46" s="329">
        <f>10000-(AJ46*1000+AM46*10+AK46)</f>
        <v>8009</v>
      </c>
      <c r="AH46" s="330">
        <f>RANK(AG46,AG45:AG48,1)</f>
        <v>3</v>
      </c>
      <c r="AI46" s="281" t="str">
        <f>H45</f>
        <v>Kroatien</v>
      </c>
      <c r="AJ46" s="281">
        <f t="shared" si="13"/>
        <v>2</v>
      </c>
      <c r="AK46" s="281">
        <f t="shared" si="13"/>
        <v>1</v>
      </c>
      <c r="AL46" s="281">
        <f t="shared" si="13"/>
        <v>2</v>
      </c>
      <c r="AM46" s="281">
        <f>AK46-AL46</f>
        <v>-1</v>
      </c>
      <c r="AN46" s="329">
        <f>IF(Z45&lt;&gt;Z46,AG45,IF(E45&gt;G45,AG45-2000,AG45))</f>
        <v>6008</v>
      </c>
      <c r="AO46" s="337"/>
      <c r="AP46" s="329">
        <f>IF(Z46&lt;&gt;Z47,AG47,IF(G50&gt;E50,AG47-2000,AG47))</f>
        <v>944</v>
      </c>
      <c r="AQ46" s="329">
        <f>IF(Z48&lt;&gt;Z46,AG48,IF(G48&gt;E48,AG48-2000,AG48))</f>
        <v>9029</v>
      </c>
      <c r="AR46" s="333">
        <f>AO49</f>
        <v>24027</v>
      </c>
      <c r="AS46" s="330">
        <f>RANK(AR46,AR45:AR48,1)</f>
        <v>3</v>
      </c>
      <c r="AT46" s="281" t="str">
        <f t="shared" si="14"/>
        <v>Kroatien</v>
      </c>
      <c r="AU46" s="281">
        <f t="shared" si="14"/>
        <v>2</v>
      </c>
      <c r="AV46" s="281">
        <f t="shared" si="14"/>
        <v>1</v>
      </c>
      <c r="AW46" s="281">
        <f t="shared" si="14"/>
        <v>2</v>
      </c>
      <c r="AX46" s="182"/>
      <c r="AY46" s="182"/>
      <c r="AZ46" s="182"/>
      <c r="BA46" s="42">
        <v>2</v>
      </c>
      <c r="BB46" s="40" t="str">
        <f>VLOOKUP(2,AS45:AT48,2,FALSE)</f>
        <v>Türkei</v>
      </c>
      <c r="BC46" s="41"/>
      <c r="BD46" s="43">
        <f>VLOOKUP(2,AS45:AW48,3,FALSE)</f>
        <v>4</v>
      </c>
      <c r="BE46" s="44">
        <f>VLOOKUP(2,AS45:AW48,4,FALSE)</f>
        <v>2</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3</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3</v>
      </c>
      <c r="T47" s="182"/>
      <c r="U47" s="182">
        <f>G47</f>
        <v>3</v>
      </c>
      <c r="V47" s="182"/>
      <c r="W47" s="182">
        <f>E47</f>
        <v>1</v>
      </c>
      <c r="X47" s="182"/>
      <c r="Y47" s="182"/>
      <c r="Z47" s="182">
        <f>O51</f>
        <v>9</v>
      </c>
      <c r="AA47" s="182">
        <f>S51</f>
        <v>6</v>
      </c>
      <c r="AB47" s="182">
        <f>W51</f>
        <v>1</v>
      </c>
      <c r="AC47" s="182">
        <f>AA47-AB47</f>
        <v>5</v>
      </c>
      <c r="AD47" s="182">
        <f>IF(Z47&gt;Z45,-1,0)</f>
        <v>-1</v>
      </c>
      <c r="AE47" s="182">
        <f>IF(Z47&gt;Z46,-1,0)</f>
        <v>-1</v>
      </c>
      <c r="AF47" s="182">
        <f>IF(Z47&gt;Z48,-1,0)</f>
        <v>-1</v>
      </c>
      <c r="AG47" s="329">
        <f>10000-(AJ47*1000+AM47*10+AK47)</f>
        <v>944</v>
      </c>
      <c r="AH47" s="330">
        <f>RANK(AG47,AG45:AG48,1)</f>
        <v>1</v>
      </c>
      <c r="AI47" s="281" t="str">
        <f>C46</f>
        <v>Spanien</v>
      </c>
      <c r="AJ47" s="281">
        <f t="shared" si="13"/>
        <v>9</v>
      </c>
      <c r="AK47" s="281">
        <f t="shared" si="13"/>
        <v>6</v>
      </c>
      <c r="AL47" s="281">
        <f t="shared" si="13"/>
        <v>1</v>
      </c>
      <c r="AM47" s="281">
        <f>AK47-AL47</f>
        <v>5</v>
      </c>
      <c r="AN47" s="329">
        <f>IF(Z45&lt;&gt;Z47,AG45,IF(E47&gt;G47,AG45-2000,AG45))</f>
        <v>6008</v>
      </c>
      <c r="AO47" s="329">
        <f>IF(Z46&lt;&gt;Z47,AG46,IF(E50&gt;G50,AG46-2000,AG46))</f>
        <v>8009</v>
      </c>
      <c r="AP47" s="337"/>
      <c r="AQ47" s="329">
        <f>IF(Z48&lt;&gt;Z47,AG48,IF(G46&gt;E46,AG48-2000,AG48))</f>
        <v>9029</v>
      </c>
      <c r="AR47" s="333">
        <f>AP49</f>
        <v>2832</v>
      </c>
      <c r="AS47" s="330">
        <f>RANK(AR47,AR45:AR48,1)</f>
        <v>1</v>
      </c>
      <c r="AT47" s="281" t="str">
        <f t="shared" si="14"/>
        <v>Spanien</v>
      </c>
      <c r="AU47" s="281">
        <f t="shared" si="14"/>
        <v>9</v>
      </c>
      <c r="AV47" s="281">
        <f t="shared" si="14"/>
        <v>6</v>
      </c>
      <c r="AW47" s="281">
        <f t="shared" si="14"/>
        <v>1</v>
      </c>
      <c r="AX47" s="182"/>
      <c r="AY47" s="182"/>
      <c r="AZ47" s="182"/>
      <c r="BA47" s="162">
        <v>3</v>
      </c>
      <c r="BB47" s="175" t="str">
        <f>VLOOKUP(3,AS45:AT48,2,FALSE)</f>
        <v>Kroatien</v>
      </c>
      <c r="BC47" s="163"/>
      <c r="BD47" s="145">
        <f>VLOOKUP(3,AS45:AW48,3,FALSE)</f>
        <v>2</v>
      </c>
      <c r="BE47" s="145">
        <f>VLOOKUP(3,AS45:AW48,4,FALSE)</f>
        <v>1</v>
      </c>
      <c r="BF47" s="199" t="s">
        <v>12</v>
      </c>
      <c r="BG47" s="145">
        <f>VLOOKUP(3,AS45:AW48,5,FALSE)</f>
        <v>2</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1</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1</v>
      </c>
      <c r="AA48" s="182">
        <f>T51</f>
        <v>1</v>
      </c>
      <c r="AB48" s="182">
        <f>X51</f>
        <v>4</v>
      </c>
      <c r="AC48" s="182">
        <f>AA48-AB48</f>
        <v>-3</v>
      </c>
      <c r="AD48" s="182">
        <f>IF(Z48&gt;Z45,-1,0)</f>
        <v>0</v>
      </c>
      <c r="AE48" s="182">
        <f>IF(Z48&gt;Z46,-1,0)</f>
        <v>0</v>
      </c>
      <c r="AF48" s="182">
        <f>IF(Z48&gt;Z47,-1,0)</f>
        <v>0</v>
      </c>
      <c r="AG48" s="329">
        <f>10000-(AJ48*1000+AM48*10+AK48)</f>
        <v>9029</v>
      </c>
      <c r="AH48" s="330">
        <f>RANK(AG48,AG45:AG48,1)</f>
        <v>4</v>
      </c>
      <c r="AI48" s="281" t="str">
        <f>H46</f>
        <v>Tschechien</v>
      </c>
      <c r="AJ48" s="281">
        <f t="shared" si="13"/>
        <v>1</v>
      </c>
      <c r="AK48" s="281">
        <f t="shared" si="13"/>
        <v>1</v>
      </c>
      <c r="AL48" s="281">
        <f t="shared" si="13"/>
        <v>4</v>
      </c>
      <c r="AM48" s="281">
        <f>AK48-AL48</f>
        <v>-3</v>
      </c>
      <c r="AN48" s="329">
        <f>IF(Z45&lt;&gt;Z48,AG45,IF(E49&gt;G49,AG45-2000,AG45))</f>
        <v>6008</v>
      </c>
      <c r="AO48" s="329">
        <f>IF(Z46&lt;&gt;Z48,AG46,IF(E48&gt;G48,AG46-2000,AG46))</f>
        <v>8009</v>
      </c>
      <c r="AP48" s="329">
        <f>IF(Z47&lt;&gt;Z48,AG47,IF(E46&gt;G46,AG47-2000,AG47))</f>
        <v>944</v>
      </c>
      <c r="AQ48" s="337"/>
      <c r="AR48" s="333">
        <f>AQ49</f>
        <v>27087</v>
      </c>
      <c r="AS48" s="330">
        <f>RANK(AR48,AR45:AR48,1)</f>
        <v>4</v>
      </c>
      <c r="AT48" s="281" t="str">
        <f t="shared" si="14"/>
        <v>Tschechien</v>
      </c>
      <c r="AU48" s="281">
        <f t="shared" si="14"/>
        <v>1</v>
      </c>
      <c r="AV48" s="281">
        <f t="shared" si="14"/>
        <v>1</v>
      </c>
      <c r="AW48" s="281">
        <f t="shared" si="14"/>
        <v>4</v>
      </c>
      <c r="AX48" s="182"/>
      <c r="AY48" s="182"/>
      <c r="AZ48" s="182"/>
      <c r="BA48" s="68">
        <v>4</v>
      </c>
      <c r="BB48" s="69" t="str">
        <f>VLOOKUP(4,AS45:AT48,2,FALSE)</f>
        <v>Tschechien</v>
      </c>
      <c r="BC48" s="70"/>
      <c r="BD48" s="71">
        <f>VLOOKUP(4,AS45:AW48,3,FALSE)</f>
        <v>1</v>
      </c>
      <c r="BE48" s="71">
        <f>VLOOKUP(4,AS45:AW48,4,FALSE)</f>
        <v>1</v>
      </c>
      <c r="BF48" s="199" t="s">
        <v>12</v>
      </c>
      <c r="BG48" s="71">
        <f>VLOOKUP(4,AS45:AW48,5,FALSE)</f>
        <v>4</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1</v>
      </c>
      <c r="F49" s="411" t="s">
        <v>12</v>
      </c>
      <c r="G49" s="408">
        <v>0</v>
      </c>
      <c r="H49" s="40" t="str">
        <f>H46</f>
        <v>Tschechien</v>
      </c>
      <c r="I49" s="41"/>
      <c r="J49" s="182"/>
      <c r="K49" s="182" t="s">
        <v>74</v>
      </c>
      <c r="L49" s="182">
        <f t="shared" si="12"/>
        <v>1</v>
      </c>
      <c r="M49" s="182">
        <f>IF($E49="",0,IF($E49&gt;$G49,3,IF($E49=G49,1,0)))</f>
        <v>3</v>
      </c>
      <c r="N49" s="182"/>
      <c r="O49" s="182"/>
      <c r="P49" s="182">
        <f>IF($G49="",0,IF($E49&gt;$G49,0,IF($E49=$G49,1,3)))</f>
        <v>0</v>
      </c>
      <c r="Q49" s="182">
        <f>E49</f>
        <v>1</v>
      </c>
      <c r="R49" s="182"/>
      <c r="S49" s="182"/>
      <c r="T49" s="182">
        <f>G49</f>
        <v>0</v>
      </c>
      <c r="U49" s="182">
        <f>G49</f>
        <v>0</v>
      </c>
      <c r="V49" s="182"/>
      <c r="W49" s="182"/>
      <c r="X49" s="182">
        <f>E49</f>
        <v>1</v>
      </c>
      <c r="Y49" s="182"/>
      <c r="Z49" s="182"/>
      <c r="AA49" s="182"/>
      <c r="AB49" s="182"/>
      <c r="AC49" s="182"/>
      <c r="AD49" s="182"/>
      <c r="AE49" s="182"/>
      <c r="AF49" s="182"/>
      <c r="AG49" s="281"/>
      <c r="AH49" s="281"/>
      <c r="AI49" s="281"/>
      <c r="AJ49" s="281"/>
      <c r="AK49" s="281"/>
      <c r="AL49" s="281"/>
      <c r="AM49" s="281"/>
      <c r="AN49" s="334">
        <f>SUM(AN45:AN48)</f>
        <v>18024</v>
      </c>
      <c r="AO49" s="335">
        <f>SUM(AO45:AO48)</f>
        <v>24027</v>
      </c>
      <c r="AP49" s="335">
        <f>SUM(AP45:AP48)</f>
        <v>2832</v>
      </c>
      <c r="AQ49" s="335">
        <f>SUM(AQ45:AQ48)</f>
        <v>27087</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0</v>
      </c>
      <c r="F50" s="411" t="s">
        <v>12</v>
      </c>
      <c r="G50" s="408">
        <v>1</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1</v>
      </c>
      <c r="T50" s="182"/>
      <c r="U50" s="182"/>
      <c r="V50" s="182">
        <f>G50</f>
        <v>1</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1</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4</v>
      </c>
      <c r="N51" s="182">
        <f t="shared" si="15"/>
        <v>2</v>
      </c>
      <c r="O51" s="182">
        <f t="shared" si="15"/>
        <v>9</v>
      </c>
      <c r="P51" s="182">
        <f t="shared" si="15"/>
        <v>1</v>
      </c>
      <c r="Q51" s="182">
        <f t="shared" si="15"/>
        <v>2</v>
      </c>
      <c r="R51" s="182">
        <f t="shared" si="15"/>
        <v>1</v>
      </c>
      <c r="S51" s="182">
        <f t="shared" si="15"/>
        <v>6</v>
      </c>
      <c r="T51" s="182">
        <f t="shared" si="15"/>
        <v>1</v>
      </c>
      <c r="U51" s="182">
        <f t="shared" si="15"/>
        <v>3</v>
      </c>
      <c r="V51" s="182">
        <f t="shared" si="15"/>
        <v>2</v>
      </c>
      <c r="W51" s="182">
        <f t="shared" si="15"/>
        <v>1</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45</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0</v>
      </c>
      <c r="F56" s="411" t="s">
        <v>12</v>
      </c>
      <c r="G56" s="408">
        <v>1</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0</v>
      </c>
      <c r="R56" s="182">
        <f>G56</f>
        <v>1</v>
      </c>
      <c r="S56" s="182"/>
      <c r="T56" s="182"/>
      <c r="U56" s="182">
        <f>G56</f>
        <v>1</v>
      </c>
      <c r="V56" s="182">
        <f>E56</f>
        <v>0</v>
      </c>
      <c r="W56" s="182"/>
      <c r="X56" s="182"/>
      <c r="Y56" s="182"/>
      <c r="Z56" s="182">
        <f>M62</f>
        <v>0</v>
      </c>
      <c r="AA56" s="182">
        <f>Q62</f>
        <v>0</v>
      </c>
      <c r="AB56" s="182">
        <f>U62</f>
        <v>6</v>
      </c>
      <c r="AC56" s="182">
        <f>AA56-AB56</f>
        <v>-6</v>
      </c>
      <c r="AD56" s="182">
        <f>IF(Z56&gt;Z57,-1,0)</f>
        <v>0</v>
      </c>
      <c r="AE56" s="182">
        <f>IF(Z56&gt;Z58,-1,0)</f>
        <v>0</v>
      </c>
      <c r="AF56" s="182">
        <f>IF(Z56&gt;Z59,-1,0)</f>
        <v>0</v>
      </c>
      <c r="AG56" s="329">
        <f>10000-(AJ56*1000+AM56*10+AK56)</f>
        <v>10060</v>
      </c>
      <c r="AH56" s="330">
        <f>RANK(AG56,AG56:AG59,1)</f>
        <v>4</v>
      </c>
      <c r="AI56" s="281" t="str">
        <f>C56</f>
        <v>Irland</v>
      </c>
      <c r="AJ56" s="281">
        <f t="shared" ref="AJ56:AL59" si="17">Z56</f>
        <v>0</v>
      </c>
      <c r="AK56" s="281">
        <f t="shared" si="17"/>
        <v>0</v>
      </c>
      <c r="AL56" s="281">
        <f t="shared" si="17"/>
        <v>6</v>
      </c>
      <c r="AM56" s="281">
        <f>AK56-AL56</f>
        <v>-6</v>
      </c>
      <c r="AN56" s="337"/>
      <c r="AO56" s="329">
        <f>IF(Z57&lt;&gt;Z56,AG57,IF(G56&gt;E56,AG57-2000,AG57))</f>
        <v>6007</v>
      </c>
      <c r="AP56" s="329">
        <f>IF(Z58&lt;&gt;Z56,AG58,IF(G58&gt;E58,AG58-2000,AG58))</f>
        <v>943</v>
      </c>
      <c r="AQ56" s="329">
        <f>IF(Z59&lt;&gt;Z56,AG59,IF(G60&gt;E60,AG59-2000,AG59))</f>
        <v>5975</v>
      </c>
      <c r="AR56" s="332">
        <f>AN60</f>
        <v>30180</v>
      </c>
      <c r="AS56" s="330">
        <f>RANK(AR56,AR56:AR59,1)</f>
        <v>4</v>
      </c>
      <c r="AT56" s="281" t="str">
        <f t="shared" ref="AT56:AW59" si="18">AI56</f>
        <v>Irland</v>
      </c>
      <c r="AU56" s="281">
        <f t="shared" si="18"/>
        <v>0</v>
      </c>
      <c r="AV56" s="281">
        <f t="shared" si="18"/>
        <v>0</v>
      </c>
      <c r="AW56" s="281">
        <f t="shared" si="18"/>
        <v>6</v>
      </c>
      <c r="AX56" s="182"/>
      <c r="AY56" s="182"/>
      <c r="AZ56" s="182"/>
      <c r="BA56" s="112">
        <v>1</v>
      </c>
      <c r="BB56" s="108" t="str">
        <f>VLOOKUP(1,AS56:AT59,2,FALSE)</f>
        <v>Belgien</v>
      </c>
      <c r="BC56" s="113"/>
      <c r="BD56" s="114">
        <f>VLOOKUP(1,AS56:AW59,3,FALSE)</f>
        <v>9</v>
      </c>
      <c r="BE56" s="115">
        <f>VLOOKUP(1,AS56:AW59,4,FALSE)</f>
        <v>7</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2</v>
      </c>
      <c r="F57" s="411" t="s">
        <v>12</v>
      </c>
      <c r="G57" s="40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4</v>
      </c>
      <c r="AA57" s="182">
        <f>R62</f>
        <v>3</v>
      </c>
      <c r="AB57" s="182">
        <f>V62</f>
        <v>4</v>
      </c>
      <c r="AC57" s="182">
        <f>AA57-AB57</f>
        <v>-1</v>
      </c>
      <c r="AD57" s="182">
        <f>IF(Z57&gt;Z56,-1,0)</f>
        <v>-1</v>
      </c>
      <c r="AE57" s="182">
        <f>IF(Z57&gt;Z58,-1,0)</f>
        <v>0</v>
      </c>
      <c r="AF57" s="182">
        <f>IF(Z57&gt;Z59,-1,0)</f>
        <v>0</v>
      </c>
      <c r="AG57" s="329">
        <f>10000-(AJ57*1000+AM57*10+AK57)</f>
        <v>6007</v>
      </c>
      <c r="AH57" s="330">
        <f>RANK(AG57,AG56:AG59,1)</f>
        <v>3</v>
      </c>
      <c r="AI57" s="281" t="str">
        <f>H56</f>
        <v>Schweden</v>
      </c>
      <c r="AJ57" s="281">
        <f t="shared" si="17"/>
        <v>4</v>
      </c>
      <c r="AK57" s="281">
        <f t="shared" si="17"/>
        <v>3</v>
      </c>
      <c r="AL57" s="281">
        <f t="shared" si="17"/>
        <v>4</v>
      </c>
      <c r="AM57" s="281">
        <f>AK57-AL57</f>
        <v>-1</v>
      </c>
      <c r="AN57" s="329">
        <f>IF(Z56&lt;&gt;Z57,AG56,IF(E56&gt;G56,AG56-2000,AG56))</f>
        <v>10060</v>
      </c>
      <c r="AO57" s="337"/>
      <c r="AP57" s="329">
        <f>IF(Z57&lt;&gt;Z58,AG58,IF(G61&gt;E61,AG58-2000,AG58))</f>
        <v>943</v>
      </c>
      <c r="AQ57" s="329">
        <f>IF(Z59&lt;&gt;Z57,AG59,IF(G59&gt;E59,AG59-2000,AG59))</f>
        <v>5975</v>
      </c>
      <c r="AR57" s="333">
        <f>AO60</f>
        <v>18021</v>
      </c>
      <c r="AS57" s="330">
        <f>RANK(AR57,AR56:AR59,1)</f>
        <v>3</v>
      </c>
      <c r="AT57" s="281" t="str">
        <f t="shared" si="18"/>
        <v>Schweden</v>
      </c>
      <c r="AU57" s="281">
        <f t="shared" si="18"/>
        <v>4</v>
      </c>
      <c r="AV57" s="281">
        <f t="shared" si="18"/>
        <v>3</v>
      </c>
      <c r="AW57" s="281">
        <f t="shared" si="18"/>
        <v>4</v>
      </c>
      <c r="AX57" s="182"/>
      <c r="AY57" s="182"/>
      <c r="AZ57" s="182"/>
      <c r="BA57" s="112">
        <v>2</v>
      </c>
      <c r="BB57" s="108" t="str">
        <f>VLOOKUP(2,AS56:AT59,2,FALSE)</f>
        <v>Italien</v>
      </c>
      <c r="BC57" s="113"/>
      <c r="BD57" s="114">
        <f>VLOOKUP(2,AS56:AW59,3,FALSE)</f>
        <v>4</v>
      </c>
      <c r="BE57" s="115">
        <f>VLOOKUP(2,AS56:AW59,4,FALSE)</f>
        <v>5</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10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0</v>
      </c>
      <c r="F58" s="411" t="s">
        <v>12</v>
      </c>
      <c r="G58" s="40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9</v>
      </c>
      <c r="AA58" s="182">
        <f>S62</f>
        <v>7</v>
      </c>
      <c r="AB58" s="182">
        <f>W62</f>
        <v>2</v>
      </c>
      <c r="AC58" s="182">
        <f>AA58-AB58</f>
        <v>5</v>
      </c>
      <c r="AD58" s="182">
        <f>IF(Z58&gt;Z56,-1,0)</f>
        <v>-1</v>
      </c>
      <c r="AE58" s="182">
        <f>IF(Z58&gt;Z57,-1,0)</f>
        <v>-1</v>
      </c>
      <c r="AF58" s="182">
        <f>IF(Z58&gt;Z59,-1,0)</f>
        <v>-1</v>
      </c>
      <c r="AG58" s="329">
        <f>10000-(AJ58*1000+AM58*10+AK58)</f>
        <v>943</v>
      </c>
      <c r="AH58" s="330">
        <f>RANK(AG58,AG56:AG59,1)</f>
        <v>1</v>
      </c>
      <c r="AI58" s="281" t="str">
        <f>C57</f>
        <v>Belgien</v>
      </c>
      <c r="AJ58" s="281">
        <f t="shared" si="17"/>
        <v>9</v>
      </c>
      <c r="AK58" s="281">
        <f t="shared" si="17"/>
        <v>7</v>
      </c>
      <c r="AL58" s="281">
        <f t="shared" si="17"/>
        <v>2</v>
      </c>
      <c r="AM58" s="281">
        <f>AK58-AL58</f>
        <v>5</v>
      </c>
      <c r="AN58" s="329">
        <f>IF(Z56&lt;&gt;Z58,AG56,IF(E58&gt;G58,AG56-2000,AG56))</f>
        <v>10060</v>
      </c>
      <c r="AO58" s="329">
        <f>IF(Z57&lt;&gt;Z58,AG57,IF(E61&gt;G61,AG57-2000,AG57))</f>
        <v>6007</v>
      </c>
      <c r="AP58" s="337"/>
      <c r="AQ58" s="329">
        <f>IF(Z59&lt;&gt;Z58,AG59,IF(G57&gt;E57,AG59-2000,AG59))</f>
        <v>5975</v>
      </c>
      <c r="AR58" s="333">
        <f>AP60</f>
        <v>2829</v>
      </c>
      <c r="AS58" s="330">
        <f>RANK(AR58,AR56:AR59,1)</f>
        <v>1</v>
      </c>
      <c r="AT58" s="281" t="str">
        <f t="shared" si="18"/>
        <v>Belgien</v>
      </c>
      <c r="AU58" s="281">
        <f t="shared" si="18"/>
        <v>9</v>
      </c>
      <c r="AV58" s="281">
        <f t="shared" si="18"/>
        <v>7</v>
      </c>
      <c r="AW58" s="281">
        <f t="shared" si="18"/>
        <v>2</v>
      </c>
      <c r="AX58" s="182"/>
      <c r="AY58" s="182"/>
      <c r="AZ58" s="182"/>
      <c r="BA58" s="162">
        <v>3</v>
      </c>
      <c r="BB58" s="175" t="str">
        <f>VLOOKUP(3,AS56:AT59,2,FALSE)</f>
        <v>Schweden</v>
      </c>
      <c r="BC58" s="163"/>
      <c r="BD58" s="145">
        <f>VLOOKUP(3,AS56:AW59,3,FALSE)</f>
        <v>4</v>
      </c>
      <c r="BE58" s="145">
        <f>VLOOKUP(3,AS56:AW59,4,FALSE)</f>
        <v>3</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1</v>
      </c>
      <c r="F59" s="411" t="s">
        <v>12</v>
      </c>
      <c r="G59" s="408">
        <v>1</v>
      </c>
      <c r="H59" s="110" t="str">
        <f>H57</f>
        <v>Italien</v>
      </c>
      <c r="I59" s="111"/>
      <c r="J59" s="182"/>
      <c r="K59" s="182" t="s">
        <v>80</v>
      </c>
      <c r="L59" s="182">
        <f t="shared" si="16"/>
        <v>0</v>
      </c>
      <c r="M59" s="182"/>
      <c r="N59" s="182">
        <f>IF($E59="",0,IF($E59&gt;$G59,3,IF($E59=$G59,1,0)))</f>
        <v>1</v>
      </c>
      <c r="O59" s="182"/>
      <c r="P59" s="182">
        <f>IF($G59="",0,IF($E59&gt;$G59,0,IF($E59=$G59,1,3)))</f>
        <v>1</v>
      </c>
      <c r="Q59" s="182"/>
      <c r="R59" s="182">
        <f>E59</f>
        <v>1</v>
      </c>
      <c r="S59" s="182"/>
      <c r="T59" s="182">
        <f>G59</f>
        <v>1</v>
      </c>
      <c r="U59" s="182"/>
      <c r="V59" s="182">
        <f>G59</f>
        <v>1</v>
      </c>
      <c r="W59" s="182"/>
      <c r="X59" s="182">
        <f>E59</f>
        <v>1</v>
      </c>
      <c r="Y59" s="182"/>
      <c r="Z59" s="182">
        <f>P62</f>
        <v>4</v>
      </c>
      <c r="AA59" s="182">
        <f>T62</f>
        <v>5</v>
      </c>
      <c r="AB59" s="182">
        <f>X62</f>
        <v>3</v>
      </c>
      <c r="AC59" s="182">
        <f>AA59-AB59</f>
        <v>2</v>
      </c>
      <c r="AD59" s="182">
        <f>IF(Z59&gt;Z56,-1,0)</f>
        <v>-1</v>
      </c>
      <c r="AE59" s="182">
        <f>IF(Z59&gt;Z57,-1,0)</f>
        <v>0</v>
      </c>
      <c r="AF59" s="182">
        <f>IF(Z59&gt;Z58,-1,0)</f>
        <v>0</v>
      </c>
      <c r="AG59" s="329">
        <f>10000-(AJ59*1000+AM59*10+AK59)</f>
        <v>5975</v>
      </c>
      <c r="AH59" s="330">
        <f>RANK(AG59,AG56:AG59,1)</f>
        <v>2</v>
      </c>
      <c r="AI59" s="281" t="str">
        <f>H57</f>
        <v>Italien</v>
      </c>
      <c r="AJ59" s="281">
        <f t="shared" si="17"/>
        <v>4</v>
      </c>
      <c r="AK59" s="281">
        <f t="shared" si="17"/>
        <v>5</v>
      </c>
      <c r="AL59" s="281">
        <f t="shared" si="17"/>
        <v>3</v>
      </c>
      <c r="AM59" s="281">
        <f>AK59-AL59</f>
        <v>2</v>
      </c>
      <c r="AN59" s="329">
        <f>IF(Z56&lt;&gt;Z59,AG56,IF(E60&gt;G60,AG56-2000,AG56))</f>
        <v>10060</v>
      </c>
      <c r="AO59" s="329">
        <f>IF(Z57&lt;&gt;Z59,AG57,IF(E59&gt;G59,AG57-2000,AG57))</f>
        <v>6007</v>
      </c>
      <c r="AP59" s="329">
        <f>IF(Z58&lt;&gt;Z59,AG58,IF(E57&gt;G57,AG58-2000,AG58))</f>
        <v>943</v>
      </c>
      <c r="AQ59" s="337"/>
      <c r="AR59" s="333">
        <f>AQ60</f>
        <v>17925</v>
      </c>
      <c r="AS59" s="330">
        <f>RANK(AR59,AR56:AR59,1)</f>
        <v>2</v>
      </c>
      <c r="AT59" s="281" t="str">
        <f t="shared" si="18"/>
        <v>Italien</v>
      </c>
      <c r="AU59" s="281">
        <f t="shared" si="18"/>
        <v>4</v>
      </c>
      <c r="AV59" s="281">
        <f t="shared" si="18"/>
        <v>5</v>
      </c>
      <c r="AW59" s="281">
        <f t="shared" si="18"/>
        <v>3</v>
      </c>
      <c r="AX59" s="182"/>
      <c r="AY59" s="182"/>
      <c r="AZ59" s="182"/>
      <c r="BA59" s="68">
        <v>4</v>
      </c>
      <c r="BB59" s="69" t="str">
        <f>VLOOKUP(4,AS56:AT59,2,FALSE)</f>
        <v>Irland</v>
      </c>
      <c r="BC59" s="70"/>
      <c r="BD59" s="71">
        <f>VLOOKUP(4,AS56:AW59,3,FALSE)</f>
        <v>0</v>
      </c>
      <c r="BE59" s="71">
        <f>VLOOKUP(4,AS56:AW59,4,FALSE)</f>
        <v>0</v>
      </c>
      <c r="BF59" s="199" t="s">
        <v>12</v>
      </c>
      <c r="BG59" s="71">
        <f>VLOOKUP(4,AS56:AW59,5,FALSE)</f>
        <v>6</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0</v>
      </c>
      <c r="F60" s="411" t="s">
        <v>12</v>
      </c>
      <c r="G60" s="408">
        <v>3</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3</v>
      </c>
      <c r="U60" s="182">
        <f>G60</f>
        <v>3</v>
      </c>
      <c r="V60" s="182"/>
      <c r="W60" s="182"/>
      <c r="X60" s="182">
        <f>E60</f>
        <v>0</v>
      </c>
      <c r="Y60" s="182"/>
      <c r="Z60" s="182"/>
      <c r="AA60" s="182"/>
      <c r="AB60" s="182"/>
      <c r="AC60" s="182"/>
      <c r="AD60" s="182"/>
      <c r="AE60" s="182"/>
      <c r="AF60" s="182"/>
      <c r="AG60" s="281"/>
      <c r="AH60" s="281"/>
      <c r="AI60" s="281"/>
      <c r="AJ60" s="281"/>
      <c r="AK60" s="281"/>
      <c r="AL60" s="281"/>
      <c r="AM60" s="281"/>
      <c r="AN60" s="334">
        <f>SUM(AN56:AN59)</f>
        <v>30180</v>
      </c>
      <c r="AO60" s="335">
        <f>SUM(AO56:AO59)</f>
        <v>18021</v>
      </c>
      <c r="AP60" s="335">
        <f>SUM(AP56:AP59)</f>
        <v>2829</v>
      </c>
      <c r="AQ60" s="335">
        <f>SUM(AQ56:AQ59)</f>
        <v>17925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1</v>
      </c>
      <c r="F61" s="411" t="s">
        <v>12</v>
      </c>
      <c r="G61" s="408">
        <v>3</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3</v>
      </c>
      <c r="T61" s="182"/>
      <c r="U61" s="182"/>
      <c r="V61" s="182">
        <f>G61</f>
        <v>3</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0</v>
      </c>
      <c r="N62" s="182">
        <f t="shared" si="19"/>
        <v>4</v>
      </c>
      <c r="O62" s="182">
        <f t="shared" si="19"/>
        <v>9</v>
      </c>
      <c r="P62" s="182">
        <f t="shared" si="19"/>
        <v>4</v>
      </c>
      <c r="Q62" s="182">
        <f t="shared" si="19"/>
        <v>0</v>
      </c>
      <c r="R62" s="182">
        <f t="shared" si="19"/>
        <v>3</v>
      </c>
      <c r="S62" s="182">
        <f t="shared" si="19"/>
        <v>7</v>
      </c>
      <c r="T62" s="182">
        <f t="shared" si="19"/>
        <v>5</v>
      </c>
      <c r="U62" s="182">
        <f t="shared" si="19"/>
        <v>6</v>
      </c>
      <c r="V62" s="182">
        <f t="shared" si="19"/>
        <v>4</v>
      </c>
      <c r="W62" s="182">
        <f t="shared" si="19"/>
        <v>2</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23</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2</v>
      </c>
      <c r="F67" s="411" t="s">
        <v>12</v>
      </c>
      <c r="G67" s="408">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1</v>
      </c>
      <c r="S67" s="182"/>
      <c r="T67" s="182"/>
      <c r="U67" s="182">
        <f>G67</f>
        <v>1</v>
      </c>
      <c r="V67" s="182">
        <f>E67</f>
        <v>2</v>
      </c>
      <c r="W67" s="182"/>
      <c r="X67" s="182"/>
      <c r="Y67" s="182"/>
      <c r="Z67" s="182">
        <f>M73</f>
        <v>4</v>
      </c>
      <c r="AA67" s="182">
        <f>Q73</f>
        <v>4</v>
      </c>
      <c r="AB67" s="182">
        <f>U73</f>
        <v>5</v>
      </c>
      <c r="AC67" s="182">
        <f>AA67-AB67</f>
        <v>-1</v>
      </c>
      <c r="AD67" s="182">
        <f>IF(Z67&gt;Z68,-1,0)</f>
        <v>-1</v>
      </c>
      <c r="AE67" s="182">
        <f>IF(Z67&gt;Z69,-1,0)</f>
        <v>0</v>
      </c>
      <c r="AF67" s="182">
        <f>IF(Z67&gt;Z70,-1,0)</f>
        <v>0</v>
      </c>
      <c r="AG67" s="329">
        <f>10000-(AJ67*1000+AM67*10+AK67)</f>
        <v>6006</v>
      </c>
      <c r="AH67" s="330">
        <f>RANK(AG67,AG67:AG70,1)</f>
        <v>2</v>
      </c>
      <c r="AI67" s="281" t="str">
        <f>C67</f>
        <v>Österreich</v>
      </c>
      <c r="AJ67" s="281">
        <f t="shared" ref="AJ67:AL70" si="21">Z67</f>
        <v>4</v>
      </c>
      <c r="AK67" s="281">
        <f t="shared" si="21"/>
        <v>4</v>
      </c>
      <c r="AL67" s="281">
        <f t="shared" si="21"/>
        <v>5</v>
      </c>
      <c r="AM67" s="281">
        <f>AK67-AL67</f>
        <v>-1</v>
      </c>
      <c r="AN67" s="337"/>
      <c r="AO67" s="329">
        <f>IF(Z68&lt;&gt;Z67,AG68,IF(G67&gt;E67,AG68-2000,AG68))</f>
        <v>10028</v>
      </c>
      <c r="AP67" s="329">
        <f>IF(Z69&lt;&gt;Z67,AG69,IF(G69&gt;E69,AG69-2000,AG69))</f>
        <v>932</v>
      </c>
      <c r="AQ67" s="329">
        <f>IF(Z70&lt;&gt;Z67,AG70,IF(G71&gt;E71,AG70-2000,AG70))</f>
        <v>6016</v>
      </c>
      <c r="AR67" s="332">
        <f>AN71</f>
        <v>18018</v>
      </c>
      <c r="AS67" s="330">
        <f>RANK(AR67,AR67:AR70,1)</f>
        <v>2</v>
      </c>
      <c r="AT67" s="281" t="str">
        <f t="shared" ref="AT67:AW70" si="22">AI67</f>
        <v>Österreich</v>
      </c>
      <c r="AU67" s="281">
        <f t="shared" si="22"/>
        <v>4</v>
      </c>
      <c r="AV67" s="281">
        <f t="shared" si="22"/>
        <v>4</v>
      </c>
      <c r="AW67" s="281">
        <f t="shared" si="22"/>
        <v>5</v>
      </c>
      <c r="AX67" s="182"/>
      <c r="AY67" s="182"/>
      <c r="AZ67" s="182"/>
      <c r="BA67" s="119">
        <v>1</v>
      </c>
      <c r="BB67" s="117" t="str">
        <f>VLOOKUP(1,AS67:AT70,2,FALSE)</f>
        <v>Portugal</v>
      </c>
      <c r="BC67" s="118"/>
      <c r="BD67" s="120">
        <f>VLOOKUP(1,AS67:AW70,3,FALSE)</f>
        <v>9</v>
      </c>
      <c r="BE67" s="121">
        <f>VLOOKUP(1,AS67:AW70,4,FALSE)</f>
        <v>8</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4</v>
      </c>
      <c r="F68" s="411" t="s">
        <v>12</v>
      </c>
      <c r="G68" s="40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4</v>
      </c>
      <c r="T68" s="182">
        <f>G68</f>
        <v>1</v>
      </c>
      <c r="U68" s="182"/>
      <c r="V68" s="182"/>
      <c r="W68" s="182">
        <f>G68</f>
        <v>1</v>
      </c>
      <c r="X68" s="182">
        <f>E68</f>
        <v>4</v>
      </c>
      <c r="Y68" s="182"/>
      <c r="Z68" s="182">
        <f>N73</f>
        <v>0</v>
      </c>
      <c r="AA68" s="182">
        <f>R73</f>
        <v>2</v>
      </c>
      <c r="AB68" s="182">
        <f>V73</f>
        <v>5</v>
      </c>
      <c r="AC68" s="182">
        <f>AA68-AB68</f>
        <v>-3</v>
      </c>
      <c r="AD68" s="182">
        <f>IF(Z68&gt;Z67,-1,0)</f>
        <v>0</v>
      </c>
      <c r="AE68" s="182">
        <f>IF(Z68&gt;Z69,-1,0)</f>
        <v>0</v>
      </c>
      <c r="AF68" s="182">
        <f>IF(Z68&gt;Z70,-1,0)</f>
        <v>0</v>
      </c>
      <c r="AG68" s="329">
        <f>10000-(AJ68*1000+AM68*10+AK68)</f>
        <v>10028</v>
      </c>
      <c r="AH68" s="330">
        <f>RANK(AG68,AG67:AG70,1)</f>
        <v>4</v>
      </c>
      <c r="AI68" s="281" t="str">
        <f>H67</f>
        <v>Ungarn</v>
      </c>
      <c r="AJ68" s="281">
        <f t="shared" si="21"/>
        <v>0</v>
      </c>
      <c r="AK68" s="281">
        <f t="shared" si="21"/>
        <v>2</v>
      </c>
      <c r="AL68" s="281">
        <f t="shared" si="21"/>
        <v>5</v>
      </c>
      <c r="AM68" s="281">
        <f>AK68-AL68</f>
        <v>-3</v>
      </c>
      <c r="AN68" s="329">
        <f>IF(Z67&lt;&gt;Z68,AG67,IF(E67&gt;G67,AG67-2000,AG67))</f>
        <v>6006</v>
      </c>
      <c r="AO68" s="337"/>
      <c r="AP68" s="329">
        <f>IF(Z68&lt;&gt;Z69,AG69,IF(G72&gt;E72,AG69-2000,AG69))</f>
        <v>932</v>
      </c>
      <c r="AQ68" s="329">
        <f>IF(Z70&lt;&gt;Z68,AG70,IF(G70&gt;E70,AG70-2000,AG70))</f>
        <v>6016</v>
      </c>
      <c r="AR68" s="333">
        <f>AO71</f>
        <v>30084</v>
      </c>
      <c r="AS68" s="330">
        <f>RANK(AR68,AR67:AR70,1)</f>
        <v>4</v>
      </c>
      <c r="AT68" s="281" t="str">
        <f t="shared" si="22"/>
        <v>Ungarn</v>
      </c>
      <c r="AU68" s="281">
        <f t="shared" si="22"/>
        <v>0</v>
      </c>
      <c r="AV68" s="281">
        <f t="shared" si="22"/>
        <v>2</v>
      </c>
      <c r="AW68" s="281">
        <f t="shared" si="22"/>
        <v>5</v>
      </c>
      <c r="AX68" s="182"/>
      <c r="AY68" s="182"/>
      <c r="AZ68" s="182"/>
      <c r="BA68" s="119">
        <v>2</v>
      </c>
      <c r="BB68" s="117" t="str">
        <f>VLOOKUP(2,AS67:AT70,2,FALSE)</f>
        <v>Österreich</v>
      </c>
      <c r="BC68" s="118"/>
      <c r="BD68" s="120">
        <f>VLOOKUP(2,AS67:AW70,3,FALSE)</f>
        <v>4</v>
      </c>
      <c r="BE68" s="121">
        <f>VLOOKUP(2,AS67:AW70,4,FALSE)</f>
        <v>4</v>
      </c>
      <c r="BF68" s="199" t="s">
        <v>12</v>
      </c>
      <c r="BG68" s="121">
        <f>VLOOKUP(2,AS67:AW70,5,FALSE)</f>
        <v>5</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0</v>
      </c>
      <c r="F69" s="411" t="s">
        <v>12</v>
      </c>
      <c r="G69" s="408">
        <v>2</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2</v>
      </c>
      <c r="T69" s="182"/>
      <c r="U69" s="182">
        <f>G69</f>
        <v>2</v>
      </c>
      <c r="V69" s="182"/>
      <c r="W69" s="182">
        <f>E69</f>
        <v>0</v>
      </c>
      <c r="X69" s="182"/>
      <c r="Y69" s="182"/>
      <c r="Z69" s="182">
        <f>O73</f>
        <v>9</v>
      </c>
      <c r="AA69" s="182">
        <f>S73</f>
        <v>8</v>
      </c>
      <c r="AB69" s="182">
        <f>W73</f>
        <v>2</v>
      </c>
      <c r="AC69" s="182">
        <f>AA69-AB69</f>
        <v>6</v>
      </c>
      <c r="AD69" s="182">
        <f>IF(Z69&gt;Z67,-1,0)</f>
        <v>-1</v>
      </c>
      <c r="AE69" s="182">
        <f>IF(Z69&gt;Z68,-1,0)</f>
        <v>-1</v>
      </c>
      <c r="AF69" s="182">
        <f>IF(Z69&gt;Z70,-1,0)</f>
        <v>-1</v>
      </c>
      <c r="AG69" s="329">
        <f>10000-(AJ69*1000+AM69*10+AK69)</f>
        <v>932</v>
      </c>
      <c r="AH69" s="330">
        <f>RANK(AG69,AG67:AG70,1)</f>
        <v>1</v>
      </c>
      <c r="AI69" s="281" t="str">
        <f>C68</f>
        <v>Portugal</v>
      </c>
      <c r="AJ69" s="281">
        <f t="shared" si="21"/>
        <v>9</v>
      </c>
      <c r="AK69" s="281">
        <f t="shared" si="21"/>
        <v>8</v>
      </c>
      <c r="AL69" s="281">
        <f t="shared" si="21"/>
        <v>2</v>
      </c>
      <c r="AM69" s="281">
        <f>AK69-AL69</f>
        <v>6</v>
      </c>
      <c r="AN69" s="329">
        <f>IF(Z67&lt;&gt;Z69,AG67,IF(E69&gt;G69,AG67-2000,AG67))</f>
        <v>6006</v>
      </c>
      <c r="AO69" s="329">
        <f>IF(Z68&lt;&gt;Z69,AG68,IF(E72&gt;G72,AG68-2000,AG68))</f>
        <v>10028</v>
      </c>
      <c r="AP69" s="337"/>
      <c r="AQ69" s="329">
        <f>IF(Z70&lt;&gt;Z69,AG70,IF(G68&gt;E68,AG70-2000,AG70))</f>
        <v>6016</v>
      </c>
      <c r="AR69" s="333">
        <f>AP71</f>
        <v>2796</v>
      </c>
      <c r="AS69" s="330">
        <f>RANK(AR69,AR67:AR70,1)</f>
        <v>1</v>
      </c>
      <c r="AT69" s="281" t="str">
        <f t="shared" si="22"/>
        <v>Portugal</v>
      </c>
      <c r="AU69" s="281">
        <f t="shared" si="22"/>
        <v>9</v>
      </c>
      <c r="AV69" s="281">
        <f t="shared" si="22"/>
        <v>8</v>
      </c>
      <c r="AW69" s="281">
        <f t="shared" si="22"/>
        <v>2</v>
      </c>
      <c r="AX69" s="182"/>
      <c r="AY69" s="182"/>
      <c r="AZ69" s="182"/>
      <c r="BA69" s="162">
        <v>3</v>
      </c>
      <c r="BB69" s="175" t="str">
        <f>VLOOKUP(3,AS67:AT70,2,FALSE)</f>
        <v>Island</v>
      </c>
      <c r="BC69" s="163"/>
      <c r="BD69" s="145">
        <f>VLOOKUP(3,AS67:AW70,3,FALSE)</f>
        <v>4</v>
      </c>
      <c r="BE69" s="145">
        <f>VLOOKUP(3,AS67:AW70,4,FALSE)</f>
        <v>4</v>
      </c>
      <c r="BF69" s="199" t="s">
        <v>12</v>
      </c>
      <c r="BG69" s="145">
        <f>VLOOKUP(3,AS67:AW70,5,FALSE)</f>
        <v>6</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0</v>
      </c>
      <c r="F70" s="411" t="s">
        <v>12</v>
      </c>
      <c r="G70" s="408">
        <v>1</v>
      </c>
      <c r="H70" s="123" t="str">
        <f>H68</f>
        <v>Island</v>
      </c>
      <c r="I70" s="124"/>
      <c r="J70" s="182"/>
      <c r="K70" s="182" t="s">
        <v>85</v>
      </c>
      <c r="L70" s="182">
        <f t="shared" si="20"/>
        <v>-1</v>
      </c>
      <c r="M70" s="182"/>
      <c r="N70" s="182">
        <f>IF($E70="",0,IF($E70&gt;$G70,3,IF($E70=$G70,1,0)))</f>
        <v>0</v>
      </c>
      <c r="O70" s="182"/>
      <c r="P70" s="182">
        <f>IF($G70="",0,IF($E70&gt;$G70,0,IF($E70=$G70,1,3)))</f>
        <v>3</v>
      </c>
      <c r="Q70" s="182"/>
      <c r="R70" s="182">
        <f>E70</f>
        <v>0</v>
      </c>
      <c r="S70" s="182"/>
      <c r="T70" s="182">
        <f>G70</f>
        <v>1</v>
      </c>
      <c r="U70" s="182"/>
      <c r="V70" s="182">
        <f>G70</f>
        <v>1</v>
      </c>
      <c r="W70" s="182"/>
      <c r="X70" s="182">
        <f>E70</f>
        <v>0</v>
      </c>
      <c r="Y70" s="182"/>
      <c r="Z70" s="182">
        <f>P73</f>
        <v>4</v>
      </c>
      <c r="AA70" s="182">
        <f>T73</f>
        <v>4</v>
      </c>
      <c r="AB70" s="182">
        <f>X73</f>
        <v>6</v>
      </c>
      <c r="AC70" s="182">
        <f>AA70-AB70</f>
        <v>-2</v>
      </c>
      <c r="AD70" s="182">
        <f>IF(Z70&gt;Z67,-1,0)</f>
        <v>0</v>
      </c>
      <c r="AE70" s="182">
        <f>IF(Z70&gt;Z68,-1,0)</f>
        <v>-1</v>
      </c>
      <c r="AF70" s="182">
        <f>IF(Z70&gt;Z69,-1,0)</f>
        <v>0</v>
      </c>
      <c r="AG70" s="329">
        <f>10000-(AJ70*1000+AM70*10+AK70)</f>
        <v>6016</v>
      </c>
      <c r="AH70" s="330">
        <f>RANK(AG70,AG67:AG70,1)</f>
        <v>3</v>
      </c>
      <c r="AI70" s="281" t="str">
        <f>H68</f>
        <v>Island</v>
      </c>
      <c r="AJ70" s="281">
        <f t="shared" si="21"/>
        <v>4</v>
      </c>
      <c r="AK70" s="281">
        <f t="shared" si="21"/>
        <v>4</v>
      </c>
      <c r="AL70" s="281">
        <f t="shared" si="21"/>
        <v>6</v>
      </c>
      <c r="AM70" s="281">
        <f>AK70-AL70</f>
        <v>-2</v>
      </c>
      <c r="AN70" s="329">
        <f>IF(Z67&lt;&gt;Z70,AG67,IF(E71&gt;G71,AG67-2000,AG67))</f>
        <v>6006</v>
      </c>
      <c r="AO70" s="329">
        <f>IF(Z68&lt;&gt;Z70,AG68,IF(E70&gt;G70,AG68-2000,AG68))</f>
        <v>10028</v>
      </c>
      <c r="AP70" s="329">
        <f>IF(Z69&lt;&gt;Z70,AG69,IF(E68&gt;G68,AG69-2000,AG69))</f>
        <v>932</v>
      </c>
      <c r="AQ70" s="337"/>
      <c r="AR70" s="333">
        <f>AQ71</f>
        <v>18048</v>
      </c>
      <c r="AS70" s="330">
        <f>RANK(AR70,AR67:AR70,1)</f>
        <v>3</v>
      </c>
      <c r="AT70" s="281" t="str">
        <f t="shared" si="22"/>
        <v>Island</v>
      </c>
      <c r="AU70" s="281">
        <f t="shared" si="22"/>
        <v>4</v>
      </c>
      <c r="AV70" s="281">
        <f t="shared" si="22"/>
        <v>4</v>
      </c>
      <c r="AW70" s="281">
        <f t="shared" si="22"/>
        <v>6</v>
      </c>
      <c r="AX70" s="182"/>
      <c r="AY70" s="182"/>
      <c r="AZ70" s="182"/>
      <c r="BA70" s="68">
        <v>4</v>
      </c>
      <c r="BB70" s="69" t="str">
        <f>VLOOKUP(4,AS67:AT70,2,FALSE)</f>
        <v>Ungarn</v>
      </c>
      <c r="BC70" s="70"/>
      <c r="BD70" s="71">
        <f>VLOOKUP(4,AS67:AW70,3,FALSE)</f>
        <v>0</v>
      </c>
      <c r="BE70" s="71">
        <f>VLOOKUP(4,AS67:AW70,4,FALSE)</f>
        <v>2</v>
      </c>
      <c r="BF70" s="199" t="s">
        <v>12</v>
      </c>
      <c r="BG70" s="71">
        <f>VLOOKUP(4,AS67:AW70,5,FALSE)</f>
        <v>5</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1</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2</v>
      </c>
      <c r="F71" s="411" t="s">
        <v>12</v>
      </c>
      <c r="G71" s="408">
        <v>2</v>
      </c>
      <c r="H71" s="117" t="str">
        <f>H68</f>
        <v>Island</v>
      </c>
      <c r="I71" s="118"/>
      <c r="J71" s="182"/>
      <c r="K71" s="182" t="s">
        <v>86</v>
      </c>
      <c r="L71" s="182">
        <f t="shared" si="20"/>
        <v>0</v>
      </c>
      <c r="M71" s="182">
        <f>IF($E71="",0,IF($E71&gt;$G71,3,IF($E71=G71,1,0)))</f>
        <v>1</v>
      </c>
      <c r="N71" s="182"/>
      <c r="O71" s="182"/>
      <c r="P71" s="182">
        <f>IF($G71="",0,IF($E71&gt;$G71,0,IF($E71=$G71,1,3)))</f>
        <v>1</v>
      </c>
      <c r="Q71" s="182">
        <f>E71</f>
        <v>2</v>
      </c>
      <c r="R71" s="182"/>
      <c r="S71" s="182"/>
      <c r="T71" s="182">
        <f>G71</f>
        <v>2</v>
      </c>
      <c r="U71" s="182">
        <f>G71</f>
        <v>2</v>
      </c>
      <c r="V71" s="182"/>
      <c r="W71" s="182"/>
      <c r="X71" s="182">
        <f>E71</f>
        <v>2</v>
      </c>
      <c r="Y71" s="182"/>
      <c r="Z71" s="182"/>
      <c r="AA71" s="182"/>
      <c r="AB71" s="182"/>
      <c r="AC71" s="182"/>
      <c r="AD71" s="182"/>
      <c r="AE71" s="182"/>
      <c r="AF71" s="182"/>
      <c r="AG71" s="281"/>
      <c r="AH71" s="281"/>
      <c r="AI71" s="281"/>
      <c r="AJ71" s="281"/>
      <c r="AK71" s="281"/>
      <c r="AL71" s="281"/>
      <c r="AM71" s="281"/>
      <c r="AN71" s="334">
        <f>SUM(AN67:AN70)</f>
        <v>18018</v>
      </c>
      <c r="AO71" s="335">
        <f>SUM(AO67:AO70)</f>
        <v>30084</v>
      </c>
      <c r="AP71" s="335">
        <f>SUM(AP67:AP70)</f>
        <v>2796</v>
      </c>
      <c r="AQ71" s="335">
        <f>SUM(AQ67:AQ70)</f>
        <v>18048</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1</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1</v>
      </c>
      <c r="F72" s="411" t="s">
        <v>12</v>
      </c>
      <c r="G72" s="408">
        <v>2</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2</v>
      </c>
      <c r="T72" s="182"/>
      <c r="U72" s="182"/>
      <c r="V72" s="182">
        <f>G72</f>
        <v>2</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4</v>
      </c>
      <c r="N73" s="182">
        <f t="shared" si="23"/>
        <v>0</v>
      </c>
      <c r="O73" s="182">
        <f t="shared" si="23"/>
        <v>9</v>
      </c>
      <c r="P73" s="182">
        <f t="shared" si="23"/>
        <v>4</v>
      </c>
      <c r="Q73" s="182">
        <f t="shared" si="23"/>
        <v>4</v>
      </c>
      <c r="R73" s="182">
        <f t="shared" si="23"/>
        <v>2</v>
      </c>
      <c r="S73" s="182">
        <f t="shared" si="23"/>
        <v>8</v>
      </c>
      <c r="T73" s="182">
        <f t="shared" si="23"/>
        <v>4</v>
      </c>
      <c r="U73" s="182">
        <f t="shared" si="23"/>
        <v>5</v>
      </c>
      <c r="V73" s="182">
        <f t="shared" si="23"/>
        <v>5</v>
      </c>
      <c r="W73" s="182">
        <f t="shared" si="23"/>
        <v>2</v>
      </c>
      <c r="X73" s="182">
        <f t="shared" si="23"/>
        <v>6</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5</v>
      </c>
      <c r="N74" s="182">
        <f t="shared" si="23"/>
        <v>0</v>
      </c>
      <c r="O74" s="182">
        <f t="shared" si="23"/>
        <v>18</v>
      </c>
      <c r="P74" s="182">
        <f t="shared" si="23"/>
        <v>8</v>
      </c>
      <c r="Q74" s="182">
        <f t="shared" si="23"/>
        <v>6</v>
      </c>
      <c r="R74" s="182">
        <f t="shared" si="23"/>
        <v>3</v>
      </c>
      <c r="S74" s="182">
        <f t="shared" si="23"/>
        <v>16</v>
      </c>
      <c r="T74" s="182">
        <f t="shared" si="23"/>
        <v>8</v>
      </c>
      <c r="U74" s="182">
        <f t="shared" si="23"/>
        <v>9</v>
      </c>
      <c r="V74" s="182">
        <f t="shared" si="23"/>
        <v>8</v>
      </c>
      <c r="W74" s="182">
        <f t="shared" si="23"/>
        <v>4</v>
      </c>
      <c r="X74" s="182">
        <f t="shared" si="23"/>
        <v>12</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195</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10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1</v>
      </c>
      <c r="E78" s="160">
        <f>BE14</f>
        <v>1</v>
      </c>
      <c r="F78" s="199" t="s">
        <v>12</v>
      </c>
      <c r="G78" s="160">
        <f>BG14</f>
        <v>3</v>
      </c>
      <c r="H78" s="161">
        <f>D78*1000+(E78-G78)*10+E78</f>
        <v>981</v>
      </c>
      <c r="I78" s="249" t="s">
        <v>254</v>
      </c>
      <c r="J78" s="164">
        <f t="shared" ref="J78:J83" si="24">IF(H78="","",RANK(H78,H$78:H$83,0)+ROW(A1)%%)</f>
        <v>6.0000999999999998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Schweden</v>
      </c>
      <c r="BC78" s="201"/>
      <c r="BD78" s="202">
        <f>IF($BA78="","",INDEX(D$78:D$83,MATCH($BA78,$J$78:$J$83,0)))</f>
        <v>4</v>
      </c>
      <c r="BE78" s="150">
        <f>IF($BA78="","",INDEX(E$78:E$83,MATCH($BA78,$J$78:$J$83,0)))</f>
        <v>3</v>
      </c>
      <c r="BF78" s="199" t="s">
        <v>12</v>
      </c>
      <c r="BG78" s="202">
        <f t="shared" ref="BG78:BG83" si="26">IF($BA78="","",INDEX(G$78:G$83,MATCH($BA78,$J$78:$J$83,0)))</f>
        <v>4</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3</v>
      </c>
      <c r="BN78" s="61">
        <f>IF(E78=Spielplan!E78,Punktemodus!$B$7,0)</f>
        <v>1</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2</v>
      </c>
      <c r="E79" s="160">
        <f>BE25</f>
        <v>3</v>
      </c>
      <c r="F79" s="199" t="s">
        <v>12</v>
      </c>
      <c r="G79" s="160">
        <f>BG25</f>
        <v>4</v>
      </c>
      <c r="H79" s="161">
        <f t="shared" ref="H79:H83" si="27">D79*1000+(E79-G79)*10+E79</f>
        <v>1993</v>
      </c>
      <c r="I79" s="250" t="s">
        <v>255</v>
      </c>
      <c r="J79" s="164">
        <f t="shared" si="24"/>
        <v>4.0002000000000004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2.0005999999999999</v>
      </c>
      <c r="BB79" s="159" t="str">
        <f t="shared" ref="BB79:BB83" si="28">IF($BA79="","",INDEX(C$78:C$83,MATCH($BA79,$J$78:$J$83,0)))</f>
        <v>Island</v>
      </c>
      <c r="BC79" s="201"/>
      <c r="BD79" s="202">
        <f t="shared" ref="BD79:BD83" si="29">IF($BA79="","",INDEX(D$78:D$83,MATCH($BA79,$J$78:$J$83,0)))</f>
        <v>4</v>
      </c>
      <c r="BE79" s="150">
        <f>IF($BA79="","",INDEX(E$78:E$83,MATCH($BA79,$J$78:$J$83,0)))</f>
        <v>4</v>
      </c>
      <c r="BF79" s="199" t="s">
        <v>12</v>
      </c>
      <c r="BG79" s="202">
        <f t="shared" si="26"/>
        <v>6</v>
      </c>
      <c r="BH79" s="150" t="str">
        <f t="shared" ref="BH79:BH83" si="30">IF($BA79="","",INDEX(I$78:I$83,MATCH($BA79,$J$78:$J$83,0)))</f>
        <v>F</v>
      </c>
      <c r="BI79" s="231">
        <f t="shared" ref="BI79:BI81" si="31">IF(BH79="A",0,IF(BH79="B",1,IF(BH79="C",2,IF(BH79="D",4,IF(BH79="E",8,IF(BH79="F",16,777777777))))))</f>
        <v>16</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1</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Nordirland</v>
      </c>
      <c r="D80" s="160">
        <f>BD36</f>
        <v>3</v>
      </c>
      <c r="E80" s="160">
        <f>BE36</f>
        <v>3</v>
      </c>
      <c r="F80" s="199" t="s">
        <v>12</v>
      </c>
      <c r="G80" s="160">
        <f>BG36</f>
        <v>6</v>
      </c>
      <c r="H80" s="161">
        <f t="shared" si="27"/>
        <v>2973</v>
      </c>
      <c r="I80" s="250" t="s">
        <v>256</v>
      </c>
      <c r="J80" s="164">
        <f t="shared" si="24"/>
        <v>3.0003000000000002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3.0003000000000002</v>
      </c>
      <c r="BB80" s="159" t="str">
        <f t="shared" si="28"/>
        <v>Nordirland</v>
      </c>
      <c r="BC80" s="201"/>
      <c r="BD80" s="202">
        <f t="shared" si="29"/>
        <v>3</v>
      </c>
      <c r="BE80" s="150">
        <f>IF($BA80="","",INDEX(E$78:E$83,MATCH($BA80,$J$78:$J$83,0)))</f>
        <v>3</v>
      </c>
      <c r="BF80" s="199" t="s">
        <v>12</v>
      </c>
      <c r="BG80" s="202">
        <f t="shared" si="26"/>
        <v>6</v>
      </c>
      <c r="BH80" s="150" t="str">
        <f t="shared" si="30"/>
        <v>C</v>
      </c>
      <c r="BI80" s="231">
        <f t="shared" si="31"/>
        <v>2</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2</v>
      </c>
      <c r="E81" s="160">
        <f>BE47</f>
        <v>1</v>
      </c>
      <c r="F81" s="199" t="s">
        <v>12</v>
      </c>
      <c r="G81" s="160">
        <f>BG47</f>
        <v>2</v>
      </c>
      <c r="H81" s="161">
        <f t="shared" si="27"/>
        <v>1991</v>
      </c>
      <c r="I81" s="250" t="s">
        <v>257</v>
      </c>
      <c r="J81" s="164">
        <f t="shared" si="24"/>
        <v>5.0004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4.0002000000000004</v>
      </c>
      <c r="BB81" s="159" t="str">
        <f t="shared" si="28"/>
        <v>Russland</v>
      </c>
      <c r="BC81" s="201"/>
      <c r="BD81" s="202">
        <f t="shared" si="29"/>
        <v>2</v>
      </c>
      <c r="BE81" s="150">
        <f>IF($BA81="","",INDEX(E$78:E$83,MATCH($BA81,$J$78:$J$83,0)))</f>
        <v>3</v>
      </c>
      <c r="BF81" s="199" t="s">
        <v>12</v>
      </c>
      <c r="BG81" s="202">
        <f t="shared" si="26"/>
        <v>4</v>
      </c>
      <c r="BH81" s="150" t="str">
        <f t="shared" si="30"/>
        <v>B</v>
      </c>
      <c r="BI81" s="231">
        <f t="shared" si="31"/>
        <v>1</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4</v>
      </c>
      <c r="E82" s="160">
        <f>BE58</f>
        <v>3</v>
      </c>
      <c r="F82" s="199" t="s">
        <v>12</v>
      </c>
      <c r="G82" s="160">
        <f>BG58</f>
        <v>4</v>
      </c>
      <c r="H82" s="161">
        <f t="shared" si="27"/>
        <v>3993</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5.0004</v>
      </c>
      <c r="BB82" s="175" t="str">
        <f t="shared" si="28"/>
        <v>Kroatien</v>
      </c>
      <c r="BC82" s="163"/>
      <c r="BD82" s="145">
        <f t="shared" si="29"/>
        <v>2</v>
      </c>
      <c r="BE82" s="145">
        <f>IF($BA82="","",INDEX(E$78:E$83,MATCH($BA82,$J$78:$J$83,0)))</f>
        <v>1</v>
      </c>
      <c r="BF82" s="199" t="s">
        <v>12</v>
      </c>
      <c r="BG82" s="145">
        <f t="shared" si="26"/>
        <v>2</v>
      </c>
      <c r="BH82" s="145" t="str">
        <f t="shared" si="30"/>
        <v>D</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4</v>
      </c>
      <c r="E83" s="160">
        <f>BE69</f>
        <v>4</v>
      </c>
      <c r="F83" s="199" t="s">
        <v>12</v>
      </c>
      <c r="G83" s="160">
        <f>BG69</f>
        <v>6</v>
      </c>
      <c r="H83" s="161">
        <f t="shared" si="27"/>
        <v>3984</v>
      </c>
      <c r="I83" s="181" t="s">
        <v>259</v>
      </c>
      <c r="J83" s="164">
        <f t="shared" si="24"/>
        <v>2.0005999999999999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6.0000999999999998</v>
      </c>
      <c r="BB83" s="175" t="str">
        <f t="shared" si="28"/>
        <v>Rumänien</v>
      </c>
      <c r="BC83" s="163"/>
      <c r="BD83" s="145">
        <f t="shared" si="29"/>
        <v>1</v>
      </c>
      <c r="BE83" s="145">
        <f>IF($BA83="","",INDEX(E$78:E$83,MATCH($BA83,$J$78:$J$83,0)))</f>
        <v>1</v>
      </c>
      <c r="BF83" s="199" t="s">
        <v>12</v>
      </c>
      <c r="BG83" s="145">
        <f t="shared" si="26"/>
        <v>3</v>
      </c>
      <c r="BH83" s="145" t="str">
        <f t="shared" si="30"/>
        <v>A</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1</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27</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Nordirland</v>
      </c>
      <c r="D86" s="458" t="str">
        <f>$C$81</f>
        <v>Kroatien</v>
      </c>
      <c r="E86" s="459"/>
      <c r="F86" s="479" t="str">
        <f>$C$78</f>
        <v>Rumänien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195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Nordirland</v>
      </c>
      <c r="D87" s="471" t="str">
        <f>$C$78</f>
        <v>Rumänien</v>
      </c>
      <c r="E87" s="461"/>
      <c r="F87" s="470" t="str">
        <f>$C$79</f>
        <v>Russland</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Schweden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Nordirland</v>
      </c>
      <c r="D88" s="471" t="str">
        <f>$C$78</f>
        <v>Rumänien</v>
      </c>
      <c r="E88" s="461"/>
      <c r="F88" s="470" t="str">
        <f>$C$79</f>
        <v>Russland</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Nordirland</v>
      </c>
      <c r="BC88" s="201"/>
      <c r="BD88" s="150" t="str">
        <f t="shared" si="32"/>
        <v>C</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Rumänien</v>
      </c>
      <c r="E89" s="461"/>
      <c r="F89" s="470" t="str">
        <f>$C$79</f>
        <v>Russland</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280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Rumänien</v>
      </c>
      <c r="E90" s="461"/>
      <c r="F90" s="470" t="str">
        <f>$C$79</f>
        <v>Russland</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Island</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Rumänien</v>
      </c>
      <c r="E91" s="461"/>
      <c r="F91" s="470" t="str">
        <f>$C$79</f>
        <v>Russland</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Nordirland</v>
      </c>
      <c r="D92" s="458" t="str">
        <f>$C$81</f>
        <v>Kroatien</v>
      </c>
      <c r="E92" s="459"/>
      <c r="F92" s="471" t="str">
        <f>$C$78</f>
        <v>Rumänien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475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Nordirland</v>
      </c>
      <c r="D93" s="458" t="str">
        <f>$C$81</f>
        <v>Kroatien</v>
      </c>
      <c r="E93" s="459"/>
      <c r="F93" s="471" t="str">
        <f>$C$78</f>
        <v>Rumänien</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Nordirland</v>
      </c>
      <c r="D94" s="471" t="str">
        <f>$C$78</f>
        <v>Rumänien</v>
      </c>
      <c r="E94" s="461"/>
      <c r="F94" s="460" t="str">
        <f>$C$83</f>
        <v>Island</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Rumänien</v>
      </c>
      <c r="E95" s="461"/>
      <c r="F95" s="460" t="str">
        <f>$C$83</f>
        <v>Island</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Nordirland</v>
      </c>
      <c r="D96" s="458" t="str">
        <f>$C$81</f>
        <v>Kroatien</v>
      </c>
      <c r="E96" s="459"/>
      <c r="F96" s="470" t="str">
        <f>$C$79</f>
        <v>Russland</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Nordirland</v>
      </c>
      <c r="D97" s="458" t="str">
        <f>$C$81</f>
        <v>Kroatien</v>
      </c>
      <c r="E97" s="459"/>
      <c r="F97" s="470" t="str">
        <f>$C$79</f>
        <v>Russland</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Nordirland</v>
      </c>
      <c r="E98" s="461"/>
      <c r="F98" s="470" t="str">
        <f>$C$79</f>
        <v>Russland</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Kroatien</v>
      </c>
      <c r="E99" s="459"/>
      <c r="F99" s="470" t="str">
        <f>$C$79</f>
        <v>Russland</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Nordirland</v>
      </c>
      <c r="D100" s="458" t="str">
        <f>$C$81</f>
        <v>Kroatien</v>
      </c>
      <c r="E100" s="459"/>
      <c r="F100" s="460" t="str">
        <f>$C$83</f>
        <v>Island</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392</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483</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8</v>
      </c>
      <c r="AB12" s="182">
        <f>U18</f>
        <v>0</v>
      </c>
      <c r="AC12" s="182">
        <f>AA12-AB12</f>
        <v>8</v>
      </c>
      <c r="AD12" s="182">
        <f>IF(Z12&gt;Z13,-1,0)</f>
        <v>-1</v>
      </c>
      <c r="AE12" s="182">
        <f>IF(Z12&gt;Z14,-1,0)</f>
        <v>-1</v>
      </c>
      <c r="AF12" s="182">
        <f>IF(Z12&gt;Z15,-1,0)</f>
        <v>-1</v>
      </c>
      <c r="AG12" s="329">
        <f>10000-(AJ12*1000+AM12*10+AK12)</f>
        <v>912</v>
      </c>
      <c r="AH12" s="330">
        <f>RANK(AG12,AG12:AG15,1)</f>
        <v>1</v>
      </c>
      <c r="AI12" s="281" t="str">
        <f>C12</f>
        <v>Frankreich</v>
      </c>
      <c r="AJ12" s="281">
        <f t="shared" ref="AJ12:AL15" si="1">Z12</f>
        <v>9</v>
      </c>
      <c r="AK12" s="281">
        <f t="shared" si="1"/>
        <v>8</v>
      </c>
      <c r="AL12" s="281">
        <f t="shared" si="1"/>
        <v>0</v>
      </c>
      <c r="AM12" s="281">
        <f>AK12-AL12</f>
        <v>8</v>
      </c>
      <c r="AN12" s="337"/>
      <c r="AO12" s="329">
        <f>IF(Z13&lt;&gt;Z12,AG13,IF(G12&gt;E12,AG13-2000,AG13))</f>
        <v>6008</v>
      </c>
      <c r="AP12" s="329">
        <f>IF(Z14&lt;&gt;Z12,AG14,IF(G14&gt;E14,AG14-2000,AG14))</f>
        <v>10059</v>
      </c>
      <c r="AQ12" s="329">
        <f>IF(Z15&lt;&gt;Z12,AG15,IF(G16&gt;E16,AG15-2000,AG15))</f>
        <v>6007</v>
      </c>
      <c r="AR12" s="332">
        <f>AN16</f>
        <v>2736</v>
      </c>
      <c r="AS12" s="330">
        <f>RANK(AR12,AR12:AR15,1)</f>
        <v>1</v>
      </c>
      <c r="AT12" s="281" t="str">
        <f t="shared" ref="AT12:AW15" si="2">AI12</f>
        <v>Frankreich</v>
      </c>
      <c r="AU12" s="281">
        <f t="shared" si="2"/>
        <v>9</v>
      </c>
      <c r="AV12" s="281">
        <f t="shared" si="2"/>
        <v>8</v>
      </c>
      <c r="AW12" s="281">
        <f t="shared" si="2"/>
        <v>0</v>
      </c>
      <c r="AX12" s="182"/>
      <c r="AY12" s="182"/>
      <c r="AZ12" s="182"/>
      <c r="BA12" s="3">
        <v>1</v>
      </c>
      <c r="BB12" s="6" t="str">
        <f>VLOOKUP(1,AS12:AT15,2,FALSE)</f>
        <v>Frankreich</v>
      </c>
      <c r="BC12" s="2"/>
      <c r="BD12" s="5">
        <f>VLOOKUP(1,AS12:AW15,3,FALSE)</f>
        <v>9</v>
      </c>
      <c r="BE12" s="4">
        <f>VLOOKUP(1,AS12:AW15,4,FALSE)</f>
        <v>8</v>
      </c>
      <c r="BF12" s="199" t="s">
        <v>12</v>
      </c>
      <c r="BG12" s="4">
        <f>VLOOKUP(1,AS12:AW15,5,FALSE)</f>
        <v>0</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40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2</v>
      </c>
      <c r="U13" s="182"/>
      <c r="V13" s="182"/>
      <c r="W13" s="182">
        <f>G13</f>
        <v>2</v>
      </c>
      <c r="X13" s="182">
        <f>E13</f>
        <v>1</v>
      </c>
      <c r="Y13" s="182"/>
      <c r="Z13" s="182">
        <f>N18</f>
        <v>4</v>
      </c>
      <c r="AA13" s="182">
        <f>R18</f>
        <v>2</v>
      </c>
      <c r="AB13" s="182">
        <f>V18</f>
        <v>3</v>
      </c>
      <c r="AC13" s="182">
        <f>AA13-AB13</f>
        <v>-1</v>
      </c>
      <c r="AD13" s="182">
        <f>IF(Z13&gt;Z12,-1,0)</f>
        <v>0</v>
      </c>
      <c r="AE13" s="182">
        <f>IF(Z13&gt;Z14,-1,0)</f>
        <v>-1</v>
      </c>
      <c r="AF13" s="182">
        <f>IF(Z13&gt;Z15,-1,0)</f>
        <v>0</v>
      </c>
      <c r="AG13" s="329">
        <f>10000-(AJ13*1000+AM13*10+AK13)</f>
        <v>6008</v>
      </c>
      <c r="AH13" s="330">
        <f>RANK(AG13,AG12:AG15,1)</f>
        <v>3</v>
      </c>
      <c r="AI13" s="281" t="str">
        <f>H12</f>
        <v>Rumänien</v>
      </c>
      <c r="AJ13" s="281">
        <f t="shared" si="1"/>
        <v>4</v>
      </c>
      <c r="AK13" s="281">
        <f t="shared" si="1"/>
        <v>2</v>
      </c>
      <c r="AL13" s="281">
        <f t="shared" si="1"/>
        <v>3</v>
      </c>
      <c r="AM13" s="281">
        <f>AK13-AL13</f>
        <v>-1</v>
      </c>
      <c r="AN13" s="329">
        <f>IF(Z12&lt;&gt;Z13,AG12,IF(E12&gt;G12,AG12-2000,AG12))</f>
        <v>912</v>
      </c>
      <c r="AO13" s="337"/>
      <c r="AP13" s="329">
        <f>IF(Z13&lt;&gt;Z14,AG14,IF(G17&gt;E17,AG14-2000,AG14))</f>
        <v>10059</v>
      </c>
      <c r="AQ13" s="329">
        <f>IF(Z15&lt;&gt;Z13,AG15,IF(G15&gt;E15,AG15-2000,AG15))</f>
        <v>6007</v>
      </c>
      <c r="AR13" s="333">
        <f>AO16</f>
        <v>18024</v>
      </c>
      <c r="AS13" s="330">
        <f>RANK(AR13,AR12:AR15,1)</f>
        <v>3</v>
      </c>
      <c r="AT13" s="281" t="str">
        <f t="shared" si="2"/>
        <v>Rumänien</v>
      </c>
      <c r="AU13" s="281">
        <f t="shared" si="2"/>
        <v>4</v>
      </c>
      <c r="AV13" s="281">
        <f t="shared" si="2"/>
        <v>2</v>
      </c>
      <c r="AW13" s="281">
        <f t="shared" si="2"/>
        <v>3</v>
      </c>
      <c r="AX13" s="182"/>
      <c r="AY13" s="182"/>
      <c r="AZ13" s="182"/>
      <c r="BA13" s="3">
        <v>2</v>
      </c>
      <c r="BB13" s="6" t="str">
        <f>VLOOKUP(2,AS12:AT15,2,FALSE)</f>
        <v>Schweiz</v>
      </c>
      <c r="BC13" s="2"/>
      <c r="BD13" s="5">
        <f>VLOOKUP(2,AS12:AW15,3,FALSE)</f>
        <v>4</v>
      </c>
      <c r="BE13" s="4">
        <f>VLOOKUP(2,AS12:AW15,4,FALSE)</f>
        <v>3</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408">
        <v>2</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4</v>
      </c>
      <c r="F14" s="411" t="s">
        <v>12</v>
      </c>
      <c r="G14" s="408">
        <v>0</v>
      </c>
      <c r="H14" s="6" t="str">
        <f>C13</f>
        <v>Albanien</v>
      </c>
      <c r="I14" s="32"/>
      <c r="J14" s="182"/>
      <c r="K14" s="182" t="s">
        <v>52</v>
      </c>
      <c r="L14" s="182">
        <f t="shared" si="0"/>
        <v>1</v>
      </c>
      <c r="M14" s="182">
        <f>IF($E14="",0,IF($E14&gt;$G14,3,IF($E14=G14,1,0)))</f>
        <v>3</v>
      </c>
      <c r="N14" s="182"/>
      <c r="O14" s="182">
        <f>IF($G14="",0,IF($E14&gt;$G14,0,IF($E14=$G14,1,3)))</f>
        <v>0</v>
      </c>
      <c r="P14" s="182"/>
      <c r="Q14" s="182">
        <f>E14</f>
        <v>4</v>
      </c>
      <c r="R14" s="182"/>
      <c r="S14" s="182">
        <f>G14</f>
        <v>0</v>
      </c>
      <c r="T14" s="182"/>
      <c r="U14" s="182">
        <f>G14</f>
        <v>0</v>
      </c>
      <c r="V14" s="182"/>
      <c r="W14" s="182">
        <f>E14</f>
        <v>4</v>
      </c>
      <c r="X14" s="182"/>
      <c r="Y14" s="182"/>
      <c r="Z14" s="182">
        <f>O18</f>
        <v>0</v>
      </c>
      <c r="AA14" s="182">
        <f>S18</f>
        <v>1</v>
      </c>
      <c r="AB14" s="182">
        <f>W18</f>
        <v>7</v>
      </c>
      <c r="AC14" s="182">
        <f>AA14-AB14</f>
        <v>-6</v>
      </c>
      <c r="AD14" s="182">
        <f>IF(Z14&gt;Z12,-1,0)</f>
        <v>0</v>
      </c>
      <c r="AE14" s="182">
        <f>IF(Z14&gt;Z13,-1,0)</f>
        <v>0</v>
      </c>
      <c r="AF14" s="182">
        <f>IF(Z14&gt;Z15,-1,0)</f>
        <v>0</v>
      </c>
      <c r="AG14" s="329">
        <f>10000-(AJ14*1000+AM14*10+AK14)</f>
        <v>10059</v>
      </c>
      <c r="AH14" s="330">
        <f>RANK(AG14,AG12:AG15,1)</f>
        <v>4</v>
      </c>
      <c r="AI14" s="281" t="str">
        <f>C13</f>
        <v>Albanien</v>
      </c>
      <c r="AJ14" s="281">
        <f t="shared" si="1"/>
        <v>0</v>
      </c>
      <c r="AK14" s="281">
        <f t="shared" si="1"/>
        <v>1</v>
      </c>
      <c r="AL14" s="281">
        <f t="shared" si="1"/>
        <v>7</v>
      </c>
      <c r="AM14" s="281">
        <f>AK14-AL14</f>
        <v>-6</v>
      </c>
      <c r="AN14" s="329">
        <f>IF(Z12&lt;&gt;Z14,AG12,IF(E14&gt;G14,AG12-2000,AG12))</f>
        <v>912</v>
      </c>
      <c r="AO14" s="329">
        <f>IF(Z13&lt;&gt;Z14,AG13,IF(E17&gt;G17,AG13-2000,AG13))</f>
        <v>6008</v>
      </c>
      <c r="AP14" s="337"/>
      <c r="AQ14" s="329">
        <f>IF(Z15&lt;&gt;Z14,AG15,IF(G13&gt;E13,AG15-2000,AG15))</f>
        <v>6007</v>
      </c>
      <c r="AR14" s="333">
        <f>AP16</f>
        <v>30177</v>
      </c>
      <c r="AS14" s="330">
        <f>RANK(AR14,AR12:AR15,1)</f>
        <v>4</v>
      </c>
      <c r="AT14" s="281" t="str">
        <f t="shared" si="2"/>
        <v>Albanien</v>
      </c>
      <c r="AU14" s="281">
        <f t="shared" si="2"/>
        <v>0</v>
      </c>
      <c r="AV14" s="281">
        <f t="shared" si="2"/>
        <v>1</v>
      </c>
      <c r="AW14" s="281">
        <f t="shared" si="2"/>
        <v>7</v>
      </c>
      <c r="AX14" s="182"/>
      <c r="AY14" s="182"/>
      <c r="AZ14" s="182"/>
      <c r="BA14" s="162">
        <v>3</v>
      </c>
      <c r="BB14" s="175" t="str">
        <f>VLOOKUP(3,AS12:AT15,2,FALSE)</f>
        <v>Rumänien</v>
      </c>
      <c r="BC14" s="163"/>
      <c r="BD14" s="145">
        <f>VLOOKUP(3,AS12:AW15,3,FALSE)</f>
        <v>4</v>
      </c>
      <c r="BE14" s="145">
        <f>VLOOKUP(3,AS12:AW15,4,FALSE)</f>
        <v>2</v>
      </c>
      <c r="BF14" s="199" t="s">
        <v>12</v>
      </c>
      <c r="BG14" s="145">
        <f>VLOOKUP(3,AS12:AW15,5,FALSE)</f>
        <v>3</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409"/>
      <c r="BW14" s="182"/>
      <c r="BX14" s="182"/>
      <c r="BY14" s="182"/>
      <c r="BZ14" s="144">
        <v>49</v>
      </c>
      <c r="CA14" s="158" t="str">
        <f>IF(BX12="",IF(BV12&gt;BV13,BT12,BT13),IF(BX12&gt;BX13,BT12,BT13))</f>
        <v>Polen</v>
      </c>
      <c r="CB14" s="163"/>
      <c r="CC14" s="40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3</v>
      </c>
      <c r="AB15" s="182">
        <f>X18</f>
        <v>4</v>
      </c>
      <c r="AC15" s="182">
        <f>AA15-AB15</f>
        <v>-1</v>
      </c>
      <c r="AD15" s="182">
        <f>IF(Z15&gt;Z12,-1,0)</f>
        <v>0</v>
      </c>
      <c r="AE15" s="182">
        <f>IF(Z15&gt;Z13,-1,0)</f>
        <v>0</v>
      </c>
      <c r="AF15" s="182">
        <f>IF(Z15&gt;Z14,-1,0)</f>
        <v>-1</v>
      </c>
      <c r="AG15" s="329">
        <f>10000-(AJ15*1000+AM15*10+AK15)</f>
        <v>6007</v>
      </c>
      <c r="AH15" s="330">
        <f>RANK(AG15,AG12:AG15,1)</f>
        <v>2</v>
      </c>
      <c r="AI15" s="281" t="str">
        <f>H13</f>
        <v>Schweiz</v>
      </c>
      <c r="AJ15" s="281">
        <f t="shared" si="1"/>
        <v>4</v>
      </c>
      <c r="AK15" s="281">
        <f t="shared" si="1"/>
        <v>3</v>
      </c>
      <c r="AL15" s="281">
        <f t="shared" si="1"/>
        <v>4</v>
      </c>
      <c r="AM15" s="281">
        <f>AK15-AL15</f>
        <v>-1</v>
      </c>
      <c r="AN15" s="329">
        <f>IF(Z12&lt;&gt;Z15,AG12,IF(E16&gt;G16,AG12-2000,AG12))</f>
        <v>912</v>
      </c>
      <c r="AO15" s="329">
        <f>IF(Z13&lt;&gt;Z15,AG13,IF(E15&gt;G15,AG13-2000,AG13))</f>
        <v>6008</v>
      </c>
      <c r="AP15" s="329">
        <f>IF(Z14&lt;&gt;Z15,AG14,IF(E13&gt;G13,AG14-2000,AG14))</f>
        <v>10059</v>
      </c>
      <c r="AQ15" s="337"/>
      <c r="AR15" s="333">
        <f>AQ16</f>
        <v>18021</v>
      </c>
      <c r="AS15" s="330">
        <f>RANK(AR15,AR12:AR15,1)</f>
        <v>2</v>
      </c>
      <c r="AT15" s="281" t="str">
        <f t="shared" si="2"/>
        <v>Schweiz</v>
      </c>
      <c r="AU15" s="281">
        <f t="shared" si="2"/>
        <v>4</v>
      </c>
      <c r="AV15" s="281">
        <f t="shared" si="2"/>
        <v>3</v>
      </c>
      <c r="AW15" s="281">
        <f t="shared" si="2"/>
        <v>4</v>
      </c>
      <c r="AX15" s="182"/>
      <c r="AY15" s="182"/>
      <c r="AZ15" s="182"/>
      <c r="BA15" s="68">
        <v>4</v>
      </c>
      <c r="BB15" s="69" t="str">
        <f>VLOOKUP(4,AS12:AT15,2,FALSE)</f>
        <v>Albanien</v>
      </c>
      <c r="BC15" s="70"/>
      <c r="BD15" s="71">
        <f>VLOOKUP(4,AS12:AW15,3,FALSE)</f>
        <v>0</v>
      </c>
      <c r="BE15" s="71">
        <f>VLOOKUP(4,AS12:AW15,4,FALSE)</f>
        <v>1</v>
      </c>
      <c r="BF15" s="199" t="s">
        <v>12</v>
      </c>
      <c r="BG15" s="71">
        <f>VLOOKUP(4,AS12:AW15,5,FALSE)</f>
        <v>7</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409"/>
      <c r="BW15" s="182"/>
      <c r="BX15" s="182"/>
      <c r="BY15" s="182"/>
      <c r="BZ15" s="144">
        <v>50</v>
      </c>
      <c r="CA15" s="158" t="str">
        <f>IF(BX16="",IF(BV16&gt;BV17,BT16,BT17),IF(BX16&gt;BX17,BT16,BT17))</f>
        <v>Spanien</v>
      </c>
      <c r="CB15" s="163"/>
      <c r="CC15" s="40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2</v>
      </c>
      <c r="F16" s="411" t="s">
        <v>12</v>
      </c>
      <c r="G16" s="408">
        <v>0</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0</v>
      </c>
      <c r="U16" s="182">
        <f>G16</f>
        <v>0</v>
      </c>
      <c r="V16" s="182"/>
      <c r="W16" s="182"/>
      <c r="X16" s="182">
        <f>E16</f>
        <v>2</v>
      </c>
      <c r="Y16" s="182"/>
      <c r="Z16" s="182"/>
      <c r="AA16" s="182"/>
      <c r="AB16" s="182"/>
      <c r="AC16" s="182"/>
      <c r="AD16" s="182"/>
      <c r="AE16" s="182"/>
      <c r="AF16" s="182"/>
      <c r="AG16" s="281"/>
      <c r="AH16" s="281"/>
      <c r="AI16" s="281"/>
      <c r="AJ16" s="281"/>
      <c r="AK16" s="281"/>
      <c r="AL16" s="281"/>
      <c r="AM16" s="281"/>
      <c r="AN16" s="334">
        <f>SUM(AN12:AN15)</f>
        <v>2736</v>
      </c>
      <c r="AO16" s="335">
        <f>SUM(AO12:AO15)</f>
        <v>18024</v>
      </c>
      <c r="AP16" s="335">
        <f>SUM(AP12:AP15)</f>
        <v>30177</v>
      </c>
      <c r="AQ16" s="335">
        <f>SUM(AQ12:AQ15)</f>
        <v>18021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408">
        <v>3</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1</v>
      </c>
      <c r="F17" s="411" t="s">
        <v>12</v>
      </c>
      <c r="G17" s="408">
        <v>0</v>
      </c>
      <c r="H17" s="38" t="str">
        <f>C13</f>
        <v>Albanien</v>
      </c>
      <c r="I17" s="39"/>
      <c r="J17" s="182"/>
      <c r="K17" s="182" t="s">
        <v>54</v>
      </c>
      <c r="L17" s="182">
        <f t="shared" si="0"/>
        <v>1</v>
      </c>
      <c r="M17" s="182"/>
      <c r="N17" s="182">
        <f>IF($E17="",0,IF($E17&gt;$G17,3,IF($E17=$G17,1,0)))</f>
        <v>3</v>
      </c>
      <c r="O17" s="182">
        <f>IF($G17="",0,IF($E17&gt;$G17,0,IF($E17=$G17,1,3)))</f>
        <v>0</v>
      </c>
      <c r="P17" s="182"/>
      <c r="Q17" s="182"/>
      <c r="R17" s="182">
        <f>E17</f>
        <v>1</v>
      </c>
      <c r="S17" s="182">
        <f>G17</f>
        <v>0</v>
      </c>
      <c r="T17" s="182"/>
      <c r="U17" s="182"/>
      <c r="V17" s="182">
        <f>G17</f>
        <v>0</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0</v>
      </c>
      <c r="BP17" s="81">
        <f>IF(Spielplan!E17="",0,SUM(BJ17:BO17))</f>
        <v>0</v>
      </c>
      <c r="BQ17" s="182"/>
      <c r="BR17" s="213"/>
      <c r="BS17" s="150" t="str">
        <f>"3"&amp;BD90</f>
        <v>3F</v>
      </c>
      <c r="BT17" s="158" t="str">
        <f>BB90</f>
        <v>Österreich</v>
      </c>
      <c r="BU17" s="163"/>
      <c r="BV17" s="408">
        <v>1</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9</v>
      </c>
      <c r="N18" s="182">
        <f t="shared" si="3"/>
        <v>4</v>
      </c>
      <c r="O18" s="182">
        <f t="shared" si="3"/>
        <v>0</v>
      </c>
      <c r="P18" s="182">
        <f t="shared" si="3"/>
        <v>4</v>
      </c>
      <c r="Q18" s="182">
        <f t="shared" si="3"/>
        <v>8</v>
      </c>
      <c r="R18" s="182">
        <f t="shared" si="3"/>
        <v>2</v>
      </c>
      <c r="S18" s="182">
        <f t="shared" si="3"/>
        <v>1</v>
      </c>
      <c r="T18" s="182">
        <f t="shared" si="3"/>
        <v>3</v>
      </c>
      <c r="U18" s="182">
        <f t="shared" si="3"/>
        <v>0</v>
      </c>
      <c r="V18" s="182">
        <f t="shared" si="3"/>
        <v>3</v>
      </c>
      <c r="W18" s="182">
        <f t="shared" si="3"/>
        <v>7</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48</v>
      </c>
      <c r="BQ18" s="182"/>
      <c r="BR18" s="213"/>
      <c r="BS18" s="182"/>
      <c r="BT18" s="182"/>
      <c r="BU18" s="182"/>
      <c r="BV18" s="409"/>
      <c r="BW18" s="182"/>
      <c r="BX18" s="182"/>
      <c r="BY18" s="182"/>
      <c r="BZ18" s="182"/>
      <c r="CA18" s="182"/>
      <c r="CB18" s="182"/>
      <c r="CC18" s="409"/>
      <c r="CD18" s="182"/>
      <c r="CE18" s="144">
        <v>58</v>
      </c>
      <c r="CF18" s="158" t="str">
        <f>IF(CE14="",IF(CC14&gt;CC15,CA14,CA15),IF(CE14&gt;CE15,CA14,CA15))</f>
        <v>Spanien</v>
      </c>
      <c r="CG18" s="163"/>
      <c r="CH18" s="408">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Italien</v>
      </c>
      <c r="CG19" s="163"/>
      <c r="CH19" s="40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2</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408">
        <v>0</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0</v>
      </c>
      <c r="CD22" s="182"/>
      <c r="CE22" s="63"/>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0</v>
      </c>
      <c r="F23" s="411" t="s">
        <v>12</v>
      </c>
      <c r="G23" s="408">
        <v>1</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1</v>
      </c>
      <c r="S23" s="182"/>
      <c r="T23" s="182"/>
      <c r="U23" s="182">
        <f>G23</f>
        <v>1</v>
      </c>
      <c r="V23" s="182">
        <f>E23</f>
        <v>0</v>
      </c>
      <c r="W23" s="182"/>
      <c r="X23" s="182"/>
      <c r="Y23" s="182"/>
      <c r="Z23" s="182">
        <f>M29</f>
        <v>0</v>
      </c>
      <c r="AA23" s="182">
        <f>Q29</f>
        <v>1</v>
      </c>
      <c r="AB23" s="182">
        <f>U29</f>
        <v>4</v>
      </c>
      <c r="AC23" s="182">
        <f>AA23-AB23</f>
        <v>-3</v>
      </c>
      <c r="AD23" s="182">
        <f>IF(Z23&gt;Z24,-1,0)</f>
        <v>0</v>
      </c>
      <c r="AE23" s="182">
        <f>IF(Z23&gt;Z25,-1,0)</f>
        <v>0</v>
      </c>
      <c r="AF23" s="182">
        <f>IF(Z23&gt;Z26,-1,0)</f>
        <v>0</v>
      </c>
      <c r="AG23" s="329">
        <f>10000-(AJ23*1000+AM23*10+AK23)</f>
        <v>10029</v>
      </c>
      <c r="AH23" s="330">
        <f>RANK(AG23,AG23:AG26,1)</f>
        <v>4</v>
      </c>
      <c r="AI23" s="281" t="str">
        <f>C23</f>
        <v>Wales</v>
      </c>
      <c r="AJ23" s="281">
        <f t="shared" ref="AJ23:AL26" si="5">Z23</f>
        <v>0</v>
      </c>
      <c r="AK23" s="281">
        <f t="shared" si="5"/>
        <v>1</v>
      </c>
      <c r="AL23" s="281">
        <f t="shared" si="5"/>
        <v>4</v>
      </c>
      <c r="AM23" s="281">
        <f>AK23-AL23</f>
        <v>-3</v>
      </c>
      <c r="AN23" s="337"/>
      <c r="AO23" s="329">
        <f>IF(Z24&lt;&gt;Z23,AG24,IF(G23&gt;E23,AG24-2000,AG24))</f>
        <v>3986</v>
      </c>
      <c r="AP23" s="329">
        <f>IF(Z25&lt;&gt;Z23,AG25,IF(G25&gt;E25,AG25-2000,AG25))</f>
        <v>965</v>
      </c>
      <c r="AQ23" s="329">
        <f>IF(Z26&lt;&gt;Z23,AG26,IF(G27&gt;E27,AG26-2000,AG26))</f>
        <v>7006</v>
      </c>
      <c r="AR23" s="332">
        <f>AN27</f>
        <v>30087</v>
      </c>
      <c r="AS23" s="330">
        <f>RANK(AR23,AR23:AR26,1)</f>
        <v>4</v>
      </c>
      <c r="AT23" s="281" t="str">
        <f t="shared" ref="AT23:AW26" si="6">AI23</f>
        <v>Wales</v>
      </c>
      <c r="AU23" s="281">
        <f t="shared" si="6"/>
        <v>0</v>
      </c>
      <c r="AV23" s="281">
        <f t="shared" si="6"/>
        <v>1</v>
      </c>
      <c r="AW23" s="281">
        <f t="shared" si="6"/>
        <v>4</v>
      </c>
      <c r="AX23" s="182"/>
      <c r="AY23" s="182"/>
      <c r="AZ23" s="182"/>
      <c r="BA23" s="54">
        <v>1</v>
      </c>
      <c r="BB23" s="52" t="str">
        <f>VLOOKUP(1,AS23:AT26,2,FALSE)</f>
        <v>England</v>
      </c>
      <c r="BC23" s="53"/>
      <c r="BD23" s="55">
        <f>VLOOKUP(1,AS23:AW26,3,FALSE)</f>
        <v>9</v>
      </c>
      <c r="BE23" s="56">
        <f>VLOOKUP(1,AS23:AW26,4,FALSE)</f>
        <v>5</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409"/>
      <c r="BW23" s="182"/>
      <c r="BX23" s="182"/>
      <c r="BY23" s="182"/>
      <c r="BZ23" s="144">
        <v>54</v>
      </c>
      <c r="CA23" s="158" t="str">
        <f>IF(BX24="",IF(BV24&gt;BV25,BT24,BT25),IF(BX24&gt;BX25,BT24,BT25))</f>
        <v>Italien</v>
      </c>
      <c r="CB23" s="163"/>
      <c r="CC23" s="408">
        <v>1</v>
      </c>
      <c r="CD23" s="182"/>
      <c r="CE23" s="63"/>
      <c r="CF23" s="182"/>
      <c r="CG23" s="182"/>
      <c r="CH23" s="409"/>
      <c r="CI23" s="182"/>
      <c r="CJ23" s="144" t="s">
        <v>93</v>
      </c>
      <c r="CK23" s="158" t="str">
        <f>IF(CJ18="",IF(CH18&gt;CH19,CF18,CF19),IF(CJ18&gt;CJ19,CF18,CF19))</f>
        <v>Spanien</v>
      </c>
      <c r="CL23" s="163"/>
      <c r="CM23" s="63">
        <v>0</v>
      </c>
      <c r="CN23" s="182"/>
      <c r="CO23" s="63"/>
      <c r="CP23" s="182"/>
      <c r="CQ23" s="511" t="str">
        <f>IF(CO23="",IF(CM23&gt;CM24,CK23,CK24),IF(CO23&gt;CO24,CK23,CK24))</f>
        <v>Frankreich</v>
      </c>
      <c r="CR23" s="512"/>
      <c r="CS23" s="512"/>
      <c r="CT23" s="512"/>
      <c r="CU23" s="512"/>
      <c r="CV23" s="513"/>
      <c r="CW23" s="182"/>
    </row>
    <row r="24" spans="1:101" ht="18.75" customHeight="1" thickBot="1" x14ac:dyDescent="0.3">
      <c r="A24" s="182"/>
      <c r="B24" s="182"/>
      <c r="C24" s="45" t="str">
        <f>Spielplan!$C$24</f>
        <v>England</v>
      </c>
      <c r="D24" s="51"/>
      <c r="E24" s="408">
        <v>2</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6</v>
      </c>
      <c r="AA24" s="182">
        <f>R29</f>
        <v>4</v>
      </c>
      <c r="AB24" s="182">
        <f>V29</f>
        <v>3</v>
      </c>
      <c r="AC24" s="182">
        <f>AA24-AB24</f>
        <v>1</v>
      </c>
      <c r="AD24" s="182">
        <f>IF(Z24&gt;Z23,-1,0)</f>
        <v>-1</v>
      </c>
      <c r="AE24" s="182">
        <f>IF(Z24&gt;Z25,-1,0)</f>
        <v>0</v>
      </c>
      <c r="AF24" s="182">
        <f>IF(Z24&gt;Z26,-1,0)</f>
        <v>-1</v>
      </c>
      <c r="AG24" s="329">
        <f>10000-(AJ24*1000+AM24*10+AK24)</f>
        <v>3986</v>
      </c>
      <c r="AH24" s="330">
        <f>RANK(AG24,AG23:AG26,1)</f>
        <v>2</v>
      </c>
      <c r="AI24" s="281" t="str">
        <f>H23</f>
        <v>Slowakei</v>
      </c>
      <c r="AJ24" s="281">
        <f t="shared" si="5"/>
        <v>6</v>
      </c>
      <c r="AK24" s="281">
        <f t="shared" si="5"/>
        <v>4</v>
      </c>
      <c r="AL24" s="281">
        <f t="shared" si="5"/>
        <v>3</v>
      </c>
      <c r="AM24" s="281">
        <f>AK24-AL24</f>
        <v>1</v>
      </c>
      <c r="AN24" s="329">
        <f>IF(Z23&lt;&gt;Z24,AG23,IF(E23&gt;G23,AG23-2000,AG23))</f>
        <v>10029</v>
      </c>
      <c r="AO24" s="337"/>
      <c r="AP24" s="329">
        <f>IF(Z24&lt;&gt;Z25,AG25,IF(G28&gt;E28,AG25-2000,AG25))</f>
        <v>965</v>
      </c>
      <c r="AQ24" s="329">
        <f>IF(Z26&lt;&gt;Z24,AG26,IF(G26&gt;E26,AG26-2000,AG26))</f>
        <v>7006</v>
      </c>
      <c r="AR24" s="333">
        <f>AO27</f>
        <v>11958</v>
      </c>
      <c r="AS24" s="330">
        <f>RANK(AR24,AR23:AR26,1)</f>
        <v>2</v>
      </c>
      <c r="AT24" s="281" t="str">
        <f t="shared" si="6"/>
        <v>Slowakei</v>
      </c>
      <c r="AU24" s="281">
        <f t="shared" si="6"/>
        <v>6</v>
      </c>
      <c r="AV24" s="281">
        <f t="shared" si="6"/>
        <v>4</v>
      </c>
      <c r="AW24" s="281">
        <f t="shared" si="6"/>
        <v>3</v>
      </c>
      <c r="AX24" s="182"/>
      <c r="AY24" s="182"/>
      <c r="AZ24" s="182"/>
      <c r="BA24" s="54">
        <v>2</v>
      </c>
      <c r="BB24" s="52" t="str">
        <f>VLOOKUP(2,AS23:AT26,2,FALSE)</f>
        <v>Slowakei</v>
      </c>
      <c r="BC24" s="53"/>
      <c r="BD24" s="55">
        <f>VLOOKUP(2,AS23:AW26,3,FALSE)</f>
        <v>6</v>
      </c>
      <c r="BE24" s="56">
        <f>VLOOKUP(2,AS23:AW26,4,FALSE)</f>
        <v>4</v>
      </c>
      <c r="BF24" s="199" t="s">
        <v>12</v>
      </c>
      <c r="BG24" s="56">
        <f>VLOOKUP(2,AS23:AW26,5,FALSE)</f>
        <v>3</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408">
        <v>1</v>
      </c>
      <c r="BW24" s="182"/>
      <c r="BX24" s="63"/>
      <c r="BY24" s="182"/>
      <c r="BZ24" s="182"/>
      <c r="CA24" s="182"/>
      <c r="CB24" s="182"/>
      <c r="CC24" s="409"/>
      <c r="CD24" s="182"/>
      <c r="CE24" s="182"/>
      <c r="CF24" s="182"/>
      <c r="CG24" s="182"/>
      <c r="CH24" s="409"/>
      <c r="CI24" s="182"/>
      <c r="CJ24" s="144" t="s">
        <v>94</v>
      </c>
      <c r="CK24" s="158" t="str">
        <f>IF(CJ34="",IF(CH34&gt;CH35,CF34,CF35),IF(CJ34&gt;CJ35,CF34,CF35))</f>
        <v>Frankreich</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0</v>
      </c>
      <c r="F25" s="411" t="s">
        <v>12</v>
      </c>
      <c r="G25" s="408">
        <v>1</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1</v>
      </c>
      <c r="T25" s="182"/>
      <c r="U25" s="182">
        <f>G25</f>
        <v>1</v>
      </c>
      <c r="V25" s="182"/>
      <c r="W25" s="182">
        <f>E25</f>
        <v>0</v>
      </c>
      <c r="X25" s="182"/>
      <c r="Y25" s="182"/>
      <c r="Z25" s="182">
        <f>O29</f>
        <v>9</v>
      </c>
      <c r="AA25" s="182">
        <f>S29</f>
        <v>5</v>
      </c>
      <c r="AB25" s="182">
        <f>W29</f>
        <v>2</v>
      </c>
      <c r="AC25" s="182">
        <f>AA25-AB25</f>
        <v>3</v>
      </c>
      <c r="AD25" s="182">
        <f>IF(Z25&gt;Z23,-1,0)</f>
        <v>-1</v>
      </c>
      <c r="AE25" s="182">
        <f>IF(Z25&gt;Z24,-1,0)</f>
        <v>-1</v>
      </c>
      <c r="AF25" s="182">
        <f>IF(Z25&gt;Z26,-1,0)</f>
        <v>-1</v>
      </c>
      <c r="AG25" s="329">
        <f>10000-(AJ25*1000+AM25*10+AK25)</f>
        <v>965</v>
      </c>
      <c r="AH25" s="330">
        <f>RANK(AG25,AG23:AG26,1)</f>
        <v>1</v>
      </c>
      <c r="AI25" s="281" t="str">
        <f>C24</f>
        <v>England</v>
      </c>
      <c r="AJ25" s="281">
        <f t="shared" si="5"/>
        <v>9</v>
      </c>
      <c r="AK25" s="281">
        <f t="shared" si="5"/>
        <v>5</v>
      </c>
      <c r="AL25" s="281">
        <f t="shared" si="5"/>
        <v>2</v>
      </c>
      <c r="AM25" s="281">
        <f>AK25-AL25</f>
        <v>3</v>
      </c>
      <c r="AN25" s="329">
        <f>IF(Z23&lt;&gt;Z25,AG23,IF(E25&gt;G25,AG23-2000,AG23))</f>
        <v>10029</v>
      </c>
      <c r="AO25" s="329">
        <f>IF(Z24&lt;&gt;Z25,AG24,IF(E28&gt;G28,AG24-2000,AG24))</f>
        <v>3986</v>
      </c>
      <c r="AP25" s="337"/>
      <c r="AQ25" s="329">
        <f>IF(Z26&lt;&gt;Z25,AG26,IF(G24&gt;E24,AG26-2000,AG26))</f>
        <v>7006</v>
      </c>
      <c r="AR25" s="333">
        <f>AP27</f>
        <v>2895</v>
      </c>
      <c r="AS25" s="330">
        <f>RANK(AR25,AR23:AR26,1)</f>
        <v>1</v>
      </c>
      <c r="AT25" s="281" t="str">
        <f t="shared" si="6"/>
        <v>England</v>
      </c>
      <c r="AU25" s="281">
        <f t="shared" si="6"/>
        <v>9</v>
      </c>
      <c r="AV25" s="281">
        <f t="shared" si="6"/>
        <v>5</v>
      </c>
      <c r="AW25" s="281">
        <f t="shared" si="6"/>
        <v>2</v>
      </c>
      <c r="AX25" s="182"/>
      <c r="AY25" s="182"/>
      <c r="AZ25" s="182"/>
      <c r="BA25" s="162">
        <v>3</v>
      </c>
      <c r="BB25" s="175" t="str">
        <f>VLOOKUP(3,AS23:AT26,2,FALSE)</f>
        <v>Russland</v>
      </c>
      <c r="BC25" s="163"/>
      <c r="BD25" s="145">
        <f>VLOOKUP(3,AS23:AW26,3,FALSE)</f>
        <v>3</v>
      </c>
      <c r="BE25" s="145">
        <f>VLOOKUP(3,AS23:AW26,4,FALSE)</f>
        <v>4</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0</v>
      </c>
      <c r="BP25" s="81">
        <f>IF(Spielplan!E25="",0,SUM(BJ25:BO25))</f>
        <v>10</v>
      </c>
      <c r="BQ25" s="182"/>
      <c r="BR25" s="213"/>
      <c r="BS25" s="153" t="s">
        <v>246</v>
      </c>
      <c r="BT25" s="158" t="str">
        <f>BB57</f>
        <v>Italien</v>
      </c>
      <c r="BU25" s="163"/>
      <c r="BV25" s="408">
        <v>2</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2</v>
      </c>
      <c r="F26" s="411" t="s">
        <v>12</v>
      </c>
      <c r="G26" s="408">
        <v>1</v>
      </c>
      <c r="H26" s="45" t="str">
        <f>H24</f>
        <v>Russland</v>
      </c>
      <c r="I26" s="51"/>
      <c r="J26" s="182"/>
      <c r="K26" s="182" t="s">
        <v>60</v>
      </c>
      <c r="L26" s="182">
        <f t="shared" si="4"/>
        <v>1</v>
      </c>
      <c r="M26" s="182"/>
      <c r="N26" s="182">
        <f>IF($E26="",0,IF($E26&gt;$G26,3,IF($E26=$G26,1,0)))</f>
        <v>3</v>
      </c>
      <c r="O26" s="182"/>
      <c r="P26" s="182">
        <f>IF($G26="",0,IF($E26&gt;$G26,0,IF($E26=$G26,1,3)))</f>
        <v>0</v>
      </c>
      <c r="Q26" s="182"/>
      <c r="R26" s="182">
        <f>E26</f>
        <v>2</v>
      </c>
      <c r="S26" s="182"/>
      <c r="T26" s="182">
        <f>G26</f>
        <v>1</v>
      </c>
      <c r="U26" s="182"/>
      <c r="V26" s="182">
        <f>G26</f>
        <v>1</v>
      </c>
      <c r="W26" s="182"/>
      <c r="X26" s="182">
        <f>E26</f>
        <v>2</v>
      </c>
      <c r="Y26" s="182"/>
      <c r="Z26" s="182">
        <f>P29</f>
        <v>3</v>
      </c>
      <c r="AA26" s="182">
        <f>T29</f>
        <v>4</v>
      </c>
      <c r="AB26" s="182">
        <f>X29</f>
        <v>5</v>
      </c>
      <c r="AC26" s="182">
        <f>AA26-AB26</f>
        <v>-1</v>
      </c>
      <c r="AD26" s="182">
        <f>IF(Z26&gt;Z23,-1,0)</f>
        <v>-1</v>
      </c>
      <c r="AE26" s="182">
        <f>IF(Z26&gt;Z24,-1,0)</f>
        <v>0</v>
      </c>
      <c r="AF26" s="182">
        <f>IF(Z26&gt;Z25,-1,0)</f>
        <v>0</v>
      </c>
      <c r="AG26" s="329">
        <f>10000-(AJ26*1000+AM26*10+AK26)</f>
        <v>7006</v>
      </c>
      <c r="AH26" s="330">
        <f>RANK(AG26,AG23:AG26,1)</f>
        <v>3</v>
      </c>
      <c r="AI26" s="281" t="str">
        <f>H24</f>
        <v>Russland</v>
      </c>
      <c r="AJ26" s="281">
        <f t="shared" si="5"/>
        <v>3</v>
      </c>
      <c r="AK26" s="281">
        <f t="shared" si="5"/>
        <v>4</v>
      </c>
      <c r="AL26" s="281">
        <f t="shared" si="5"/>
        <v>5</v>
      </c>
      <c r="AM26" s="281">
        <f>AK26-AL26</f>
        <v>-1</v>
      </c>
      <c r="AN26" s="329">
        <f>IF(Z23&lt;&gt;Z26,AG23,IF(E27&gt;G27,AG23-2000,AG23))</f>
        <v>10029</v>
      </c>
      <c r="AO26" s="329">
        <f>IF(Z24&lt;&gt;Z26,AG24,IF(E26&gt;G26,AG24-2000,AG24))</f>
        <v>3986</v>
      </c>
      <c r="AP26" s="329">
        <f>IF(Z25&lt;&gt;Z26,AG25,IF(E24&gt;G24,AG25-2000,AG25))</f>
        <v>965</v>
      </c>
      <c r="AQ26" s="337"/>
      <c r="AR26" s="333">
        <f>AQ27</f>
        <v>21018</v>
      </c>
      <c r="AS26" s="330">
        <f>RANK(AR26,AR23:AR26,1)</f>
        <v>3</v>
      </c>
      <c r="AT26" s="281" t="str">
        <f t="shared" si="6"/>
        <v>Russland</v>
      </c>
      <c r="AU26" s="281">
        <f t="shared" si="6"/>
        <v>3</v>
      </c>
      <c r="AV26" s="281">
        <f t="shared" si="6"/>
        <v>4</v>
      </c>
      <c r="AW26" s="281">
        <f t="shared" si="6"/>
        <v>5</v>
      </c>
      <c r="AX26" s="182"/>
      <c r="AY26" s="182"/>
      <c r="AZ26" s="182"/>
      <c r="BA26" s="68">
        <v>4</v>
      </c>
      <c r="BB26" s="69" t="str">
        <f>VLOOKUP(4,AS23:AT26,2,FALSE)</f>
        <v>Wales</v>
      </c>
      <c r="BC26" s="70"/>
      <c r="BD26" s="71">
        <f>VLOOKUP(4,AS23:AW26,3,FALSE)</f>
        <v>0</v>
      </c>
      <c r="BE26" s="71">
        <f>VLOOKUP(4,AS23:AW26,4,FALSE)</f>
        <v>1</v>
      </c>
      <c r="BF26" s="199" t="s">
        <v>12</v>
      </c>
      <c r="BG26" s="71">
        <f>VLOOKUP(4,AS23:AW26,5,FALSE)</f>
        <v>4</v>
      </c>
      <c r="BH26" s="182"/>
      <c r="BI26" s="182"/>
      <c r="BJ26" s="61">
        <f>IF(E26&gt;G26,IF(Spielplan!E26&gt;Spielplan!G26,Punktemodus!$B$3,0),0)</f>
        <v>10</v>
      </c>
      <c r="BK26" s="61">
        <f>IF(E26=G26,IF(Spielplan!E26=Spielplan!G26,Punktemodus!$B$3,0),0)</f>
        <v>0</v>
      </c>
      <c r="BL26" s="61">
        <f>IF(E26&lt;G26,IF(Spielplan!E26&lt;Spielplan!G26,Punktemodus!$B$3,0),0)</f>
        <v>0</v>
      </c>
      <c r="BM26" s="61">
        <f>IF(E26=Spielplan!E26,IF(G26=Spielplan!G26,Punktemodus!$B$5,0),0)</f>
        <v>3</v>
      </c>
      <c r="BN26" s="61">
        <f>IF(E26=Spielplan!E26,Punktemodus!$B$7,0)</f>
        <v>1</v>
      </c>
      <c r="BO26" s="61">
        <f>IF(G26=Spielplan!G26,Punktemodus!$B$7,0)</f>
        <v>1</v>
      </c>
      <c r="BP26" s="81">
        <f>IF(Spielplan!E26="",0,SUM(BJ26:BO26))</f>
        <v>15</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1</v>
      </c>
      <c r="F27" s="411" t="s">
        <v>12</v>
      </c>
      <c r="G27" s="408">
        <v>2</v>
      </c>
      <c r="H27" s="52" t="str">
        <f>H24</f>
        <v>Russland</v>
      </c>
      <c r="I27" s="53"/>
      <c r="J27" s="182"/>
      <c r="K27" s="182" t="s">
        <v>61</v>
      </c>
      <c r="L27" s="182">
        <f t="shared" si="4"/>
        <v>-1</v>
      </c>
      <c r="M27" s="182">
        <f>IF($E27="",0,IF($E27&gt;$G27,3,IF($E27=G27,1,0)))</f>
        <v>0</v>
      </c>
      <c r="N27" s="182"/>
      <c r="O27" s="182"/>
      <c r="P27" s="182">
        <f>IF($G27="",0,IF($E27&gt;$G27,0,IF($E27=$G27,1,3)))</f>
        <v>3</v>
      </c>
      <c r="Q27" s="182">
        <f>E27</f>
        <v>1</v>
      </c>
      <c r="R27" s="182"/>
      <c r="S27" s="182"/>
      <c r="T27" s="182">
        <f>G27</f>
        <v>2</v>
      </c>
      <c r="U27" s="182">
        <f>G27</f>
        <v>2</v>
      </c>
      <c r="V27" s="182"/>
      <c r="W27" s="182"/>
      <c r="X27" s="182">
        <f>E27</f>
        <v>1</v>
      </c>
      <c r="Y27" s="182"/>
      <c r="Z27" s="182"/>
      <c r="AA27" s="182"/>
      <c r="AB27" s="182"/>
      <c r="AC27" s="182"/>
      <c r="AD27" s="182"/>
      <c r="AE27" s="182"/>
      <c r="AF27" s="182"/>
      <c r="AG27" s="281"/>
      <c r="AH27" s="281"/>
      <c r="AI27" s="281"/>
      <c r="AJ27" s="281"/>
      <c r="AK27" s="281"/>
      <c r="AL27" s="281"/>
      <c r="AM27" s="281"/>
      <c r="AN27" s="334">
        <f>SUM(AN23:AN26)</f>
        <v>30087</v>
      </c>
      <c r="AO27" s="335">
        <f>SUM(AO23:AO26)</f>
        <v>11958</v>
      </c>
      <c r="AP27" s="335">
        <f>SUM(AP23:AP26)</f>
        <v>2895</v>
      </c>
      <c r="AQ27" s="335">
        <f>SUM(AQ23:AQ26)</f>
        <v>21018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2</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2</v>
      </c>
      <c r="T28" s="182"/>
      <c r="U28" s="182"/>
      <c r="V28" s="182">
        <f>G28</f>
        <v>2</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408">
        <v>2</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0</v>
      </c>
      <c r="N29" s="182">
        <f t="shared" si="7"/>
        <v>6</v>
      </c>
      <c r="O29" s="182">
        <f t="shared" si="7"/>
        <v>9</v>
      </c>
      <c r="P29" s="182">
        <f t="shared" si="7"/>
        <v>3</v>
      </c>
      <c r="Q29" s="182">
        <f t="shared" si="7"/>
        <v>1</v>
      </c>
      <c r="R29" s="182">
        <f t="shared" si="7"/>
        <v>4</v>
      </c>
      <c r="S29" s="182">
        <f t="shared" si="7"/>
        <v>5</v>
      </c>
      <c r="T29" s="182">
        <f t="shared" si="7"/>
        <v>4</v>
      </c>
      <c r="U29" s="182">
        <f t="shared" si="7"/>
        <v>4</v>
      </c>
      <c r="V29" s="182">
        <f t="shared" si="7"/>
        <v>3</v>
      </c>
      <c r="W29" s="182">
        <f t="shared" si="7"/>
        <v>2</v>
      </c>
      <c r="X29" s="182">
        <f t="shared" si="7"/>
        <v>5</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27</v>
      </c>
      <c r="BQ29" s="182"/>
      <c r="BR29" s="213"/>
      <c r="BS29" s="150" t="str">
        <f>"3"&amp;BD89</f>
        <v>3B</v>
      </c>
      <c r="BT29" s="158" t="str">
        <f>BB89</f>
        <v>Russland</v>
      </c>
      <c r="BU29" s="163"/>
      <c r="BV29" s="408">
        <v>0</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2</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Belgien</v>
      </c>
      <c r="CB31" s="163"/>
      <c r="CC31" s="408">
        <v>3</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3</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408">
        <v>0</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2</v>
      </c>
      <c r="F34" s="411" t="s">
        <v>12</v>
      </c>
      <c r="G34" s="408">
        <v>1</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1</v>
      </c>
      <c r="S34" s="182"/>
      <c r="T34" s="182"/>
      <c r="U34" s="182">
        <f>G34</f>
        <v>1</v>
      </c>
      <c r="V34" s="182">
        <f>E34</f>
        <v>2</v>
      </c>
      <c r="W34" s="182"/>
      <c r="X34" s="182"/>
      <c r="Y34" s="182"/>
      <c r="Z34" s="182">
        <f>M40</f>
        <v>5</v>
      </c>
      <c r="AA34" s="182">
        <f>Q40</f>
        <v>4</v>
      </c>
      <c r="AB34" s="182">
        <f>U40</f>
        <v>3</v>
      </c>
      <c r="AC34" s="182">
        <f>AA34-AB34</f>
        <v>1</v>
      </c>
      <c r="AD34" s="182">
        <f>IF(Z34&gt;Z35,-1,0)</f>
        <v>-1</v>
      </c>
      <c r="AE34" s="182">
        <f>IF(Z34&gt;Z36,-1,0)</f>
        <v>0</v>
      </c>
      <c r="AF34" s="182">
        <f>IF(Z34&gt;Z37,-1,0)</f>
        <v>-1</v>
      </c>
      <c r="AG34" s="329">
        <f>10000-(AJ34*1000+AM34*10+AK34)</f>
        <v>4986</v>
      </c>
      <c r="AH34" s="330">
        <f>RANK(AG34,AG34:AG37,1)</f>
        <v>2</v>
      </c>
      <c r="AI34" s="281" t="str">
        <f>C34</f>
        <v>Polen</v>
      </c>
      <c r="AJ34" s="281">
        <f t="shared" ref="AJ34:AL37" si="9">Z34</f>
        <v>5</v>
      </c>
      <c r="AK34" s="281">
        <f t="shared" si="9"/>
        <v>4</v>
      </c>
      <c r="AL34" s="281">
        <f t="shared" si="9"/>
        <v>3</v>
      </c>
      <c r="AM34" s="281">
        <f>AK34-AL34</f>
        <v>1</v>
      </c>
      <c r="AN34" s="337"/>
      <c r="AO34" s="329">
        <f>IF(Z35&lt;&gt;Z34,AG35,IF(G34&gt;E34,AG35-2000,AG35))</f>
        <v>10028</v>
      </c>
      <c r="AP34" s="329">
        <f>IF(Z36&lt;&gt;Z34,AG36,IF(G36&gt;E36,AG36-2000,AG36))</f>
        <v>2976</v>
      </c>
      <c r="AQ34" s="329">
        <f>IF(Z37&lt;&gt;Z34,AG37,IF(G38&gt;E38,AG37-2000,AG37))</f>
        <v>5998</v>
      </c>
      <c r="AR34" s="332">
        <f>AN38</f>
        <v>14958</v>
      </c>
      <c r="AS34" s="330">
        <f>RANK(AR34,AR34:AR37,1)</f>
        <v>2</v>
      </c>
      <c r="AT34" s="281" t="str">
        <f t="shared" ref="AT34:AW37" si="10">AI34</f>
        <v>Polen</v>
      </c>
      <c r="AU34" s="281">
        <f t="shared" si="10"/>
        <v>5</v>
      </c>
      <c r="AV34" s="281">
        <f t="shared" si="10"/>
        <v>4</v>
      </c>
      <c r="AW34" s="281">
        <f t="shared" si="10"/>
        <v>3</v>
      </c>
      <c r="AX34" s="182"/>
      <c r="AY34" s="182"/>
      <c r="AZ34" s="182"/>
      <c r="BA34" s="17">
        <v>1</v>
      </c>
      <c r="BB34" s="18" t="str">
        <f>VLOOKUP(1,AS34:AT37,2,FALSE)</f>
        <v>Deutschland</v>
      </c>
      <c r="BC34" s="16"/>
      <c r="BD34" s="19">
        <f>VLOOKUP(1,AS34:AW37,3,FALSE)</f>
        <v>7</v>
      </c>
      <c r="BE34" s="20">
        <f>VLOOKUP(1,AS34:AW37,4,FALSE)</f>
        <v>4</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10</v>
      </c>
      <c r="BQ34" s="183"/>
      <c r="BR34" s="213"/>
      <c r="BS34" s="182"/>
      <c r="BT34" s="182"/>
      <c r="BU34" s="182"/>
      <c r="BV34" s="409"/>
      <c r="BW34" s="182"/>
      <c r="BX34" s="182"/>
      <c r="BY34" s="182"/>
      <c r="BZ34" s="182"/>
      <c r="CA34" s="182"/>
      <c r="CB34" s="182"/>
      <c r="CC34" s="409"/>
      <c r="CD34" s="182"/>
      <c r="CE34" s="144">
        <v>59</v>
      </c>
      <c r="CF34" s="158" t="str">
        <f>IF(CE30="",IF(CC30&gt;CC31,CA30,CA31),IF(CE30&gt;CE31,CA30,CA31))</f>
        <v>Belgien</v>
      </c>
      <c r="CG34" s="163"/>
      <c r="CH34" s="40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1</v>
      </c>
      <c r="F35" s="411" t="s">
        <v>12</v>
      </c>
      <c r="G35" s="40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1</v>
      </c>
      <c r="T35" s="182">
        <f>G35</f>
        <v>0</v>
      </c>
      <c r="U35" s="182"/>
      <c r="V35" s="182"/>
      <c r="W35" s="182">
        <f>G35</f>
        <v>0</v>
      </c>
      <c r="X35" s="182">
        <f>E35</f>
        <v>1</v>
      </c>
      <c r="Y35" s="182"/>
      <c r="Z35" s="182">
        <f>N40</f>
        <v>0</v>
      </c>
      <c r="AA35" s="182">
        <f>R40</f>
        <v>2</v>
      </c>
      <c r="AB35" s="182">
        <f>V40</f>
        <v>5</v>
      </c>
      <c r="AC35" s="182">
        <f>AA35-AB35</f>
        <v>-3</v>
      </c>
      <c r="AD35" s="182">
        <f>IF(Z35&gt;Z34,-1,0)</f>
        <v>0</v>
      </c>
      <c r="AE35" s="182">
        <f>IF(Z35&gt;Z36,-1,0)</f>
        <v>0</v>
      </c>
      <c r="AF35" s="182">
        <f>IF(Z35&gt;Z37,-1,0)</f>
        <v>0</v>
      </c>
      <c r="AG35" s="329">
        <f>10000-(AJ35*1000+AM35*10+AK35)</f>
        <v>10028</v>
      </c>
      <c r="AH35" s="330">
        <f>RANK(AG35,AG34:AG37,1)</f>
        <v>4</v>
      </c>
      <c r="AI35" s="281" t="str">
        <f>H34</f>
        <v>Nordirland</v>
      </c>
      <c r="AJ35" s="281">
        <f t="shared" si="9"/>
        <v>0</v>
      </c>
      <c r="AK35" s="281">
        <f t="shared" si="9"/>
        <v>2</v>
      </c>
      <c r="AL35" s="281">
        <f t="shared" si="9"/>
        <v>5</v>
      </c>
      <c r="AM35" s="281">
        <f>AK35-AL35</f>
        <v>-3</v>
      </c>
      <c r="AN35" s="329">
        <f>IF(Z34&lt;&gt;Z35,AG34,IF(E34&gt;G34,AG34-2000,AG34))</f>
        <v>4986</v>
      </c>
      <c r="AO35" s="337"/>
      <c r="AP35" s="329">
        <f>IF(Z35&lt;&gt;Z36,AG36,IF(G39&gt;E39,AG36-2000,AG36))</f>
        <v>2976</v>
      </c>
      <c r="AQ35" s="329">
        <f>IF(Z37&lt;&gt;Z35,AG37,IF(G37&gt;E37,AG37-2000,AG37))</f>
        <v>5998</v>
      </c>
      <c r="AR35" s="333">
        <f>AO38</f>
        <v>30084</v>
      </c>
      <c r="AS35" s="330">
        <f>RANK(AR35,AR34:AR37,1)</f>
        <v>4</v>
      </c>
      <c r="AT35" s="281" t="str">
        <f t="shared" si="10"/>
        <v>Nordirland</v>
      </c>
      <c r="AU35" s="281">
        <f t="shared" si="10"/>
        <v>0</v>
      </c>
      <c r="AV35" s="281">
        <f t="shared" si="10"/>
        <v>2</v>
      </c>
      <c r="AW35" s="281">
        <f t="shared" si="10"/>
        <v>5</v>
      </c>
      <c r="AX35" s="182"/>
      <c r="AY35" s="182"/>
      <c r="AZ35" s="182"/>
      <c r="BA35" s="17">
        <v>2</v>
      </c>
      <c r="BB35" s="18" t="str">
        <f>VLOOKUP(2,AS34:AT37,2,FALSE)</f>
        <v>Polen</v>
      </c>
      <c r="BC35" s="16"/>
      <c r="BD35" s="19">
        <f>VLOOKUP(2,AS34:AW37,3,FALSE)</f>
        <v>5</v>
      </c>
      <c r="BE35" s="20">
        <f>VLOOKUP(2,AS34:AW37,4,FALSE)</f>
        <v>4</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409"/>
      <c r="BW35" s="182"/>
      <c r="BX35" s="182"/>
      <c r="BY35" s="182"/>
      <c r="BZ35" s="182"/>
      <c r="CA35" s="182"/>
      <c r="CB35" s="182"/>
      <c r="CC35" s="409"/>
      <c r="CD35" s="182"/>
      <c r="CE35" s="144">
        <v>60</v>
      </c>
      <c r="CF35" s="158" t="str">
        <f>IF(CE38="",IF(CC38&gt;CC39,CA38,CA39),IF(CE38&gt;CE39,CA38,CA39))</f>
        <v>Frankreich</v>
      </c>
      <c r="CG35" s="163"/>
      <c r="CH35" s="408">
        <v>2</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1</v>
      </c>
      <c r="F36" s="411" t="s">
        <v>12</v>
      </c>
      <c r="G36" s="408">
        <v>1</v>
      </c>
      <c r="H36" s="18" t="str">
        <f>C35</f>
        <v>Deutschland</v>
      </c>
      <c r="I36" s="33"/>
      <c r="J36" s="182"/>
      <c r="K36" s="182" t="s">
        <v>68</v>
      </c>
      <c r="L36" s="182">
        <f t="shared" si="8"/>
        <v>0</v>
      </c>
      <c r="M36" s="182">
        <f>IF($E36="",0,IF($E36&gt;$G36,3,IF($E36=G36,1,0)))</f>
        <v>1</v>
      </c>
      <c r="N36" s="182"/>
      <c r="O36" s="182">
        <f>IF($G36="",0,IF($E36&gt;$G36,0,IF($E36=$G36,1,3)))</f>
        <v>1</v>
      </c>
      <c r="P36" s="182"/>
      <c r="Q36" s="182">
        <f>E36</f>
        <v>1</v>
      </c>
      <c r="R36" s="182"/>
      <c r="S36" s="182">
        <f>G36</f>
        <v>1</v>
      </c>
      <c r="T36" s="182"/>
      <c r="U36" s="182">
        <f>G36</f>
        <v>1</v>
      </c>
      <c r="V36" s="182"/>
      <c r="W36" s="182">
        <f>E36</f>
        <v>1</v>
      </c>
      <c r="X36" s="182"/>
      <c r="Y36" s="182"/>
      <c r="Z36" s="182">
        <f>O40</f>
        <v>7</v>
      </c>
      <c r="AA36" s="182">
        <f>S40</f>
        <v>4</v>
      </c>
      <c r="AB36" s="182">
        <f>W40</f>
        <v>2</v>
      </c>
      <c r="AC36" s="182">
        <f>AA36-AB36</f>
        <v>2</v>
      </c>
      <c r="AD36" s="182">
        <f>IF(Z36&gt;Z34,-1,0)</f>
        <v>-1</v>
      </c>
      <c r="AE36" s="182">
        <f>IF(Z36&gt;Z35,-1,0)</f>
        <v>-1</v>
      </c>
      <c r="AF36" s="182">
        <f>IF(Z36&gt;Z37,-1,0)</f>
        <v>-1</v>
      </c>
      <c r="AG36" s="329">
        <f>10000-(AJ36*1000+AM36*10+AK36)</f>
        <v>2976</v>
      </c>
      <c r="AH36" s="330">
        <f>RANK(AG36,AG34:AG37,1)</f>
        <v>1</v>
      </c>
      <c r="AI36" s="281" t="str">
        <f>C35</f>
        <v>Deutschland</v>
      </c>
      <c r="AJ36" s="281">
        <f t="shared" si="9"/>
        <v>7</v>
      </c>
      <c r="AK36" s="281">
        <f t="shared" si="9"/>
        <v>4</v>
      </c>
      <c r="AL36" s="281">
        <f t="shared" si="9"/>
        <v>2</v>
      </c>
      <c r="AM36" s="281">
        <f>AK36-AL36</f>
        <v>2</v>
      </c>
      <c r="AN36" s="329">
        <f>IF(Z34&lt;&gt;Z36,AG34,IF(E36&gt;G36,AG34-2000,AG34))</f>
        <v>4986</v>
      </c>
      <c r="AO36" s="329">
        <f>IF(Z35&lt;&gt;Z36,AG35,IF(E39&gt;G39,AG35-2000,AG35))</f>
        <v>10028</v>
      </c>
      <c r="AP36" s="337"/>
      <c r="AQ36" s="329">
        <f>IF(Z37&lt;&gt;Z36,AG37,IF(G35&gt;E35,AG37-2000,AG37))</f>
        <v>5998</v>
      </c>
      <c r="AR36" s="333">
        <f>AP38</f>
        <v>8928</v>
      </c>
      <c r="AS36" s="330">
        <f>RANK(AR36,AR34:AR37,1)</f>
        <v>1</v>
      </c>
      <c r="AT36" s="281" t="str">
        <f t="shared" si="10"/>
        <v>Deutschland</v>
      </c>
      <c r="AU36" s="281">
        <f t="shared" si="10"/>
        <v>7</v>
      </c>
      <c r="AV36" s="281">
        <f t="shared" si="10"/>
        <v>4</v>
      </c>
      <c r="AW36" s="281">
        <f t="shared" si="10"/>
        <v>2</v>
      </c>
      <c r="AX36" s="182"/>
      <c r="AY36" s="182"/>
      <c r="AZ36" s="182"/>
      <c r="BA36" s="162">
        <v>3</v>
      </c>
      <c r="BB36" s="175" t="str">
        <f>VLOOKUP(3,AS34:AT37,2,FALSE)</f>
        <v>Ukraine</v>
      </c>
      <c r="BC36" s="163"/>
      <c r="BD36" s="145">
        <f>VLOOKUP(3,AS34:AW37,3,FALSE)</f>
        <v>4</v>
      </c>
      <c r="BE36" s="145">
        <f>VLOOKUP(3,AS34:AW37,4,FALSE)</f>
        <v>2</v>
      </c>
      <c r="BF36" s="199" t="s">
        <v>12</v>
      </c>
      <c r="BG36" s="145">
        <f>VLOOKUP(3,AS34:AW37,5,FALSE)</f>
        <v>2</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408">
        <v>4</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0</v>
      </c>
      <c r="F37" s="411" t="s">
        <v>12</v>
      </c>
      <c r="G37" s="408">
        <v>1</v>
      </c>
      <c r="H37" s="13" t="str">
        <f>H35</f>
        <v>Ukraine</v>
      </c>
      <c r="I37" s="34"/>
      <c r="J37" s="182"/>
      <c r="K37" s="182" t="s">
        <v>67</v>
      </c>
      <c r="L37" s="182">
        <f t="shared" si="8"/>
        <v>-1</v>
      </c>
      <c r="M37" s="182"/>
      <c r="N37" s="182">
        <f>IF($E37="",0,IF($E37&gt;$G37,3,IF($E37=$G37,1,0)))</f>
        <v>0</v>
      </c>
      <c r="O37" s="182"/>
      <c r="P37" s="182">
        <f>IF($G37="",0,IF($E37&gt;$G37,0,IF($E37=$G37,1,3)))</f>
        <v>3</v>
      </c>
      <c r="Q37" s="182"/>
      <c r="R37" s="182">
        <f>E37</f>
        <v>0</v>
      </c>
      <c r="S37" s="182"/>
      <c r="T37" s="182">
        <f>G37</f>
        <v>1</v>
      </c>
      <c r="U37" s="182"/>
      <c r="V37" s="182">
        <f>G37</f>
        <v>1</v>
      </c>
      <c r="W37" s="182"/>
      <c r="X37" s="182">
        <f>E37</f>
        <v>0</v>
      </c>
      <c r="Y37" s="182"/>
      <c r="Z37" s="182">
        <f>P40</f>
        <v>4</v>
      </c>
      <c r="AA37" s="182">
        <f>T40</f>
        <v>2</v>
      </c>
      <c r="AB37" s="182">
        <f>X40</f>
        <v>2</v>
      </c>
      <c r="AC37" s="182">
        <f>AA37-AB37</f>
        <v>0</v>
      </c>
      <c r="AD37" s="182">
        <f>IF(Z37&gt;Z34,-1,0)</f>
        <v>0</v>
      </c>
      <c r="AE37" s="182">
        <f>IF(Z37&gt;Z35,-1,0)</f>
        <v>-1</v>
      </c>
      <c r="AF37" s="182">
        <f>IF(Z37&gt;Z36,-1,0)</f>
        <v>0</v>
      </c>
      <c r="AG37" s="329">
        <f>10000-(AJ37*1000+AM37*10+AK37)</f>
        <v>5998</v>
      </c>
      <c r="AH37" s="330">
        <f>RANK(AG37,AG34:AG37,1)</f>
        <v>3</v>
      </c>
      <c r="AI37" s="281" t="str">
        <f>H35</f>
        <v>Ukraine</v>
      </c>
      <c r="AJ37" s="281">
        <f t="shared" si="9"/>
        <v>4</v>
      </c>
      <c r="AK37" s="281">
        <f t="shared" si="9"/>
        <v>2</v>
      </c>
      <c r="AL37" s="281">
        <f t="shared" si="9"/>
        <v>2</v>
      </c>
      <c r="AM37" s="281">
        <f>AK37-AL37</f>
        <v>0</v>
      </c>
      <c r="AN37" s="329">
        <f>IF(Z34&lt;&gt;Z37,AG34,IF(E38&gt;G38,AG34-2000,AG34))</f>
        <v>4986</v>
      </c>
      <c r="AO37" s="329">
        <f>IF(Z35&lt;&gt;Z37,AG35,IF(E37&gt;G37,AG35-2000,AG35))</f>
        <v>10028</v>
      </c>
      <c r="AP37" s="329">
        <f>IF(Z36&lt;&gt;Z37,AG36,IF(E35&gt;G35,AG36-2000,AG36))</f>
        <v>2976</v>
      </c>
      <c r="AQ37" s="337"/>
      <c r="AR37" s="333">
        <f>AQ38</f>
        <v>17994</v>
      </c>
      <c r="AS37" s="330">
        <f>RANK(AR37,AR34:AR37,1)</f>
        <v>3</v>
      </c>
      <c r="AT37" s="281" t="str">
        <f t="shared" si="10"/>
        <v>Ukraine</v>
      </c>
      <c r="AU37" s="281">
        <f t="shared" si="10"/>
        <v>4</v>
      </c>
      <c r="AV37" s="281">
        <f t="shared" si="10"/>
        <v>2</v>
      </c>
      <c r="AW37" s="281">
        <f t="shared" si="10"/>
        <v>2</v>
      </c>
      <c r="AX37" s="182"/>
      <c r="AY37" s="182"/>
      <c r="AZ37" s="182"/>
      <c r="BA37" s="68">
        <v>4</v>
      </c>
      <c r="BB37" s="69" t="str">
        <f>VLOOKUP(4,AS34:AT37,2,FALSE)</f>
        <v>Nordirland</v>
      </c>
      <c r="BC37" s="70"/>
      <c r="BD37" s="71">
        <f>VLOOKUP(4,AS34:AW37,3,FALSE)</f>
        <v>0</v>
      </c>
      <c r="BE37" s="71">
        <f>VLOOKUP(4,AS34:AW37,4,FALSE)</f>
        <v>2</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408">
        <v>1</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14958</v>
      </c>
      <c r="AO38" s="335">
        <f>SUM(AO34:AO37)</f>
        <v>30084</v>
      </c>
      <c r="AP38" s="335">
        <f>SUM(AP34:AP37)</f>
        <v>8928</v>
      </c>
      <c r="AQ38" s="335">
        <f>SUM(AQ34:AQ37)</f>
        <v>17994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409"/>
      <c r="BW38" s="182"/>
      <c r="BX38" s="182"/>
      <c r="BY38" s="182"/>
      <c r="BZ38" s="144">
        <v>55</v>
      </c>
      <c r="CA38" s="158" t="str">
        <f>IF(BX36="",IF(BV36&gt;BV37,BT36,BT37),IF(BX36&gt;BX37,BT36,BT37))</f>
        <v>Frankreich</v>
      </c>
      <c r="CB38" s="163"/>
      <c r="CC38" s="408">
        <v>3</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1</v>
      </c>
      <c r="F39" s="411" t="s">
        <v>12</v>
      </c>
      <c r="G39" s="408">
        <v>2</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2</v>
      </c>
      <c r="T39" s="182"/>
      <c r="U39" s="182"/>
      <c r="V39" s="182">
        <f>G39</f>
        <v>2</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9"/>
      <c r="BW39" s="182"/>
      <c r="BX39" s="182"/>
      <c r="BY39" s="182"/>
      <c r="BZ39" s="144">
        <v>56</v>
      </c>
      <c r="CA39" s="158" t="str">
        <f>IF(BX40="",IF(BV40&gt;BV41,BT40,BT41),IF(BX40&gt;BX41,BT40,BT41))</f>
        <v>Slowakei</v>
      </c>
      <c r="CB39" s="163"/>
      <c r="CC39" s="40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5</v>
      </c>
      <c r="N40" s="182">
        <f t="shared" si="11"/>
        <v>0</v>
      </c>
      <c r="O40" s="182">
        <f t="shared" si="11"/>
        <v>7</v>
      </c>
      <c r="P40" s="182">
        <f t="shared" si="11"/>
        <v>4</v>
      </c>
      <c r="Q40" s="182">
        <f t="shared" si="11"/>
        <v>4</v>
      </c>
      <c r="R40" s="182">
        <f t="shared" si="11"/>
        <v>2</v>
      </c>
      <c r="S40" s="182">
        <f t="shared" si="11"/>
        <v>4</v>
      </c>
      <c r="T40" s="182">
        <f t="shared" si="11"/>
        <v>2</v>
      </c>
      <c r="U40" s="182">
        <f t="shared" si="11"/>
        <v>3</v>
      </c>
      <c r="V40" s="182">
        <f t="shared" si="11"/>
        <v>5</v>
      </c>
      <c r="W40" s="182">
        <f t="shared" si="11"/>
        <v>2</v>
      </c>
      <c r="X40" s="182">
        <f t="shared" si="11"/>
        <v>2</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42</v>
      </c>
      <c r="BQ40" s="182"/>
      <c r="BR40" s="213"/>
      <c r="BS40" s="151" t="s">
        <v>252</v>
      </c>
      <c r="BT40" s="158" t="str">
        <f>BB24</f>
        <v>Slowakei</v>
      </c>
      <c r="BU40" s="163"/>
      <c r="BV40" s="408">
        <v>1</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Ungarn</v>
      </c>
      <c r="BU41" s="163"/>
      <c r="BV41" s="408">
        <v>0</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1</v>
      </c>
      <c r="F45" s="411" t="s">
        <v>12</v>
      </c>
      <c r="G45" s="408">
        <v>1</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1</v>
      </c>
      <c r="R45" s="182">
        <f>G45</f>
        <v>1</v>
      </c>
      <c r="S45" s="182"/>
      <c r="T45" s="182"/>
      <c r="U45" s="182">
        <f>G45</f>
        <v>1</v>
      </c>
      <c r="V45" s="182">
        <f>E45</f>
        <v>1</v>
      </c>
      <c r="W45" s="182"/>
      <c r="X45" s="182"/>
      <c r="Y45" s="182"/>
      <c r="Z45" s="182">
        <f>M51</f>
        <v>1</v>
      </c>
      <c r="AA45" s="182">
        <f>Q51</f>
        <v>3</v>
      </c>
      <c r="AB45" s="182">
        <f>U51</f>
        <v>5</v>
      </c>
      <c r="AC45" s="182">
        <f>AA45-AB45</f>
        <v>-2</v>
      </c>
      <c r="AD45" s="182">
        <f>IF(Z45&gt;Z46,-1,0)</f>
        <v>0</v>
      </c>
      <c r="AE45" s="182">
        <f>IF(Z45&gt;Z47,-1,0)</f>
        <v>0</v>
      </c>
      <c r="AF45" s="182">
        <f>IF(Z45&gt;Z48,-1,0)</f>
        <v>0</v>
      </c>
      <c r="AG45" s="329">
        <f>10000-(AJ45*1000+AM45*10+AK45)</f>
        <v>9017</v>
      </c>
      <c r="AH45" s="330">
        <f>RANK(AG45,AG45:AG48,1)</f>
        <v>4</v>
      </c>
      <c r="AI45" s="281" t="str">
        <f>C45</f>
        <v>Türkei</v>
      </c>
      <c r="AJ45" s="281">
        <f t="shared" ref="AJ45:AL48" si="13">Z45</f>
        <v>1</v>
      </c>
      <c r="AK45" s="281">
        <f t="shared" si="13"/>
        <v>3</v>
      </c>
      <c r="AL45" s="281">
        <f t="shared" si="13"/>
        <v>5</v>
      </c>
      <c r="AM45" s="281">
        <f>AK45-AL45</f>
        <v>-2</v>
      </c>
      <c r="AN45" s="337"/>
      <c r="AO45" s="329">
        <f>IF(Z46&lt;&gt;Z45,AG46,IF(G45&gt;E45,AG46-2000,AG46))</f>
        <v>8007</v>
      </c>
      <c r="AP45" s="329">
        <f>IF(Z47&lt;&gt;Z45,AG47,IF(G47&gt;E47,AG47-2000,AG47))</f>
        <v>954</v>
      </c>
      <c r="AQ45" s="329">
        <f>IF(Z48&lt;&gt;Z45,AG48,IF(G49&gt;E49,AG48-2000,AG48))</f>
        <v>6005</v>
      </c>
      <c r="AR45" s="332">
        <f>AN49</f>
        <v>27051</v>
      </c>
      <c r="AS45" s="330">
        <f>RANK(AR45,AR45:AR48,1)</f>
        <v>4</v>
      </c>
      <c r="AT45" s="281" t="str">
        <f t="shared" ref="AT45:AW48" si="14">AI45</f>
        <v>Türkei</v>
      </c>
      <c r="AU45" s="281">
        <f t="shared" si="14"/>
        <v>1</v>
      </c>
      <c r="AV45" s="281">
        <f t="shared" si="14"/>
        <v>3</v>
      </c>
      <c r="AW45" s="281">
        <f t="shared" si="14"/>
        <v>5</v>
      </c>
      <c r="AX45" s="182"/>
      <c r="AY45" s="182"/>
      <c r="AZ45" s="182"/>
      <c r="BA45" s="42">
        <v>1</v>
      </c>
      <c r="BB45" s="40" t="str">
        <f>VLOOKUP(1,AS45:AT48,2,FALSE)</f>
        <v>Spanien</v>
      </c>
      <c r="BC45" s="41"/>
      <c r="BD45" s="43">
        <f>VLOOKUP(1,AS45:AW48,3,FALSE)</f>
        <v>9</v>
      </c>
      <c r="BE45" s="44">
        <f>VLOOKUP(1,AS45:AW48,4,FALSE)</f>
        <v>6</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1</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3</v>
      </c>
      <c r="F46" s="411" t="s">
        <v>12</v>
      </c>
      <c r="G46" s="40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3</v>
      </c>
      <c r="T46" s="182">
        <f>G46</f>
        <v>1</v>
      </c>
      <c r="U46" s="182"/>
      <c r="V46" s="182"/>
      <c r="W46" s="182">
        <f>G46</f>
        <v>1</v>
      </c>
      <c r="X46" s="182">
        <f>E46</f>
        <v>3</v>
      </c>
      <c r="Y46" s="182"/>
      <c r="Z46" s="182">
        <f>N51</f>
        <v>2</v>
      </c>
      <c r="AA46" s="182">
        <f>R51</f>
        <v>3</v>
      </c>
      <c r="AB46" s="182">
        <f>V51</f>
        <v>4</v>
      </c>
      <c r="AC46" s="182">
        <f>AA46-AB46</f>
        <v>-1</v>
      </c>
      <c r="AD46" s="182">
        <f>IF(Z46&gt;Z45,-1,0)</f>
        <v>-1</v>
      </c>
      <c r="AE46" s="182">
        <f>IF(Z46&gt;Z47,-1,0)</f>
        <v>0</v>
      </c>
      <c r="AF46" s="182">
        <f>IF(Z46&gt;Z48,-1,0)</f>
        <v>0</v>
      </c>
      <c r="AG46" s="329">
        <f>10000-(AJ46*1000+AM46*10+AK46)</f>
        <v>8007</v>
      </c>
      <c r="AH46" s="330">
        <f>RANK(AG46,AG45:AG48,1)</f>
        <v>3</v>
      </c>
      <c r="AI46" s="281" t="str">
        <f>H45</f>
        <v>Kroatien</v>
      </c>
      <c r="AJ46" s="281">
        <f t="shared" si="13"/>
        <v>2</v>
      </c>
      <c r="AK46" s="281">
        <f t="shared" si="13"/>
        <v>3</v>
      </c>
      <c r="AL46" s="281">
        <f t="shared" si="13"/>
        <v>4</v>
      </c>
      <c r="AM46" s="281">
        <f>AK46-AL46</f>
        <v>-1</v>
      </c>
      <c r="AN46" s="329">
        <f>IF(Z45&lt;&gt;Z46,AG45,IF(E45&gt;G45,AG45-2000,AG45))</f>
        <v>9017</v>
      </c>
      <c r="AO46" s="337"/>
      <c r="AP46" s="329">
        <f>IF(Z46&lt;&gt;Z47,AG47,IF(G50&gt;E50,AG47-2000,AG47))</f>
        <v>954</v>
      </c>
      <c r="AQ46" s="329">
        <f>IF(Z48&lt;&gt;Z46,AG48,IF(G48&gt;E48,AG48-2000,AG48))</f>
        <v>6005</v>
      </c>
      <c r="AR46" s="333">
        <f>AO49</f>
        <v>24021</v>
      </c>
      <c r="AS46" s="330">
        <f>RANK(AR46,AR45:AR48,1)</f>
        <v>3</v>
      </c>
      <c r="AT46" s="281" t="str">
        <f t="shared" si="14"/>
        <v>Kroatien</v>
      </c>
      <c r="AU46" s="281">
        <f t="shared" si="14"/>
        <v>2</v>
      </c>
      <c r="AV46" s="281">
        <f t="shared" si="14"/>
        <v>3</v>
      </c>
      <c r="AW46" s="281">
        <f t="shared" si="14"/>
        <v>4</v>
      </c>
      <c r="AX46" s="182"/>
      <c r="AY46" s="182"/>
      <c r="AZ46" s="182"/>
      <c r="BA46" s="42">
        <v>2</v>
      </c>
      <c r="BB46" s="40" t="str">
        <f>VLOOKUP(2,AS45:AT48,2,FALSE)</f>
        <v>Tschechien</v>
      </c>
      <c r="BC46" s="41"/>
      <c r="BD46" s="43">
        <f>VLOOKUP(2,AS45:AW48,3,FALSE)</f>
        <v>4</v>
      </c>
      <c r="BE46" s="44">
        <f>VLOOKUP(2,AS45:AW48,4,FALSE)</f>
        <v>5</v>
      </c>
      <c r="BF46" s="199" t="s">
        <v>12</v>
      </c>
      <c r="BG46" s="44">
        <f>VLOOKUP(2,AS45:AW48,5,FALSE)</f>
        <v>6</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6</v>
      </c>
      <c r="AB47" s="182">
        <f>W51</f>
        <v>2</v>
      </c>
      <c r="AC47" s="182">
        <f>AA47-AB47</f>
        <v>4</v>
      </c>
      <c r="AD47" s="182">
        <f>IF(Z47&gt;Z45,-1,0)</f>
        <v>-1</v>
      </c>
      <c r="AE47" s="182">
        <f>IF(Z47&gt;Z46,-1,0)</f>
        <v>-1</v>
      </c>
      <c r="AF47" s="182">
        <f>IF(Z47&gt;Z48,-1,0)</f>
        <v>-1</v>
      </c>
      <c r="AG47" s="329">
        <f>10000-(AJ47*1000+AM47*10+AK47)</f>
        <v>954</v>
      </c>
      <c r="AH47" s="330">
        <f>RANK(AG47,AG45:AG48,1)</f>
        <v>1</v>
      </c>
      <c r="AI47" s="281" t="str">
        <f>C46</f>
        <v>Spanien</v>
      </c>
      <c r="AJ47" s="281">
        <f t="shared" si="13"/>
        <v>9</v>
      </c>
      <c r="AK47" s="281">
        <f t="shared" si="13"/>
        <v>6</v>
      </c>
      <c r="AL47" s="281">
        <f t="shared" si="13"/>
        <v>2</v>
      </c>
      <c r="AM47" s="281">
        <f>AK47-AL47</f>
        <v>4</v>
      </c>
      <c r="AN47" s="329">
        <f>IF(Z45&lt;&gt;Z47,AG45,IF(E47&gt;G47,AG45-2000,AG45))</f>
        <v>9017</v>
      </c>
      <c r="AO47" s="329">
        <f>IF(Z46&lt;&gt;Z47,AG46,IF(E50&gt;G50,AG46-2000,AG46))</f>
        <v>8007</v>
      </c>
      <c r="AP47" s="337"/>
      <c r="AQ47" s="329">
        <f>IF(Z48&lt;&gt;Z47,AG48,IF(G46&gt;E46,AG48-2000,AG48))</f>
        <v>6005</v>
      </c>
      <c r="AR47" s="333">
        <f>AP49</f>
        <v>2862</v>
      </c>
      <c r="AS47" s="330">
        <f>RANK(AR47,AR45:AR48,1)</f>
        <v>1</v>
      </c>
      <c r="AT47" s="281" t="str">
        <f t="shared" si="14"/>
        <v>Spanien</v>
      </c>
      <c r="AU47" s="281">
        <f t="shared" si="14"/>
        <v>9</v>
      </c>
      <c r="AV47" s="281">
        <f t="shared" si="14"/>
        <v>6</v>
      </c>
      <c r="AW47" s="281">
        <f t="shared" si="14"/>
        <v>2</v>
      </c>
      <c r="AX47" s="182"/>
      <c r="AY47" s="182"/>
      <c r="AZ47" s="182"/>
      <c r="BA47" s="162">
        <v>3</v>
      </c>
      <c r="BB47" s="175" t="str">
        <f>VLOOKUP(3,AS45:AT48,2,FALSE)</f>
        <v>Kroatien</v>
      </c>
      <c r="BC47" s="163"/>
      <c r="BD47" s="145">
        <f>VLOOKUP(3,AS45:AW48,3,FALSE)</f>
        <v>2</v>
      </c>
      <c r="BE47" s="145">
        <f>VLOOKUP(3,AS45:AW48,4,FALSE)</f>
        <v>3</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2</v>
      </c>
      <c r="F48" s="411" t="s">
        <v>12</v>
      </c>
      <c r="G48" s="408">
        <v>2</v>
      </c>
      <c r="H48" s="125" t="str">
        <f>H46</f>
        <v>Tschechien</v>
      </c>
      <c r="I48" s="126"/>
      <c r="J48" s="182"/>
      <c r="K48" s="182" t="s">
        <v>73</v>
      </c>
      <c r="L48" s="182">
        <f t="shared" si="12"/>
        <v>0</v>
      </c>
      <c r="M48" s="182"/>
      <c r="N48" s="182">
        <f>IF($E48="",0,IF($E48&gt;$G48,3,IF($E48=$G48,1,0)))</f>
        <v>1</v>
      </c>
      <c r="O48" s="182"/>
      <c r="P48" s="182">
        <f>IF($G48="",0,IF($E48&gt;$G48,0,IF($E48=$G48,1,3)))</f>
        <v>1</v>
      </c>
      <c r="Q48" s="182"/>
      <c r="R48" s="182">
        <f>E48</f>
        <v>2</v>
      </c>
      <c r="S48" s="182"/>
      <c r="T48" s="182">
        <f>G48</f>
        <v>2</v>
      </c>
      <c r="U48" s="182"/>
      <c r="V48" s="182">
        <f>G48</f>
        <v>2</v>
      </c>
      <c r="W48" s="182"/>
      <c r="X48" s="182">
        <f>E48</f>
        <v>2</v>
      </c>
      <c r="Y48" s="182"/>
      <c r="Z48" s="182">
        <f>P51</f>
        <v>4</v>
      </c>
      <c r="AA48" s="182">
        <f>T51</f>
        <v>5</v>
      </c>
      <c r="AB48" s="182">
        <f>X51</f>
        <v>6</v>
      </c>
      <c r="AC48" s="182">
        <f>AA48-AB48</f>
        <v>-1</v>
      </c>
      <c r="AD48" s="182">
        <f>IF(Z48&gt;Z45,-1,0)</f>
        <v>-1</v>
      </c>
      <c r="AE48" s="182">
        <f>IF(Z48&gt;Z46,-1,0)</f>
        <v>-1</v>
      </c>
      <c r="AF48" s="182">
        <f>IF(Z48&gt;Z47,-1,0)</f>
        <v>0</v>
      </c>
      <c r="AG48" s="329">
        <f>10000-(AJ48*1000+AM48*10+AK48)</f>
        <v>6005</v>
      </c>
      <c r="AH48" s="330">
        <f>RANK(AG48,AG45:AG48,1)</f>
        <v>2</v>
      </c>
      <c r="AI48" s="281" t="str">
        <f>H46</f>
        <v>Tschechien</v>
      </c>
      <c r="AJ48" s="281">
        <f t="shared" si="13"/>
        <v>4</v>
      </c>
      <c r="AK48" s="281">
        <f t="shared" si="13"/>
        <v>5</v>
      </c>
      <c r="AL48" s="281">
        <f t="shared" si="13"/>
        <v>6</v>
      </c>
      <c r="AM48" s="281">
        <f>AK48-AL48</f>
        <v>-1</v>
      </c>
      <c r="AN48" s="329">
        <f>IF(Z45&lt;&gt;Z48,AG45,IF(E49&gt;G49,AG45-2000,AG45))</f>
        <v>9017</v>
      </c>
      <c r="AO48" s="329">
        <f>IF(Z46&lt;&gt;Z48,AG46,IF(E48&gt;G48,AG46-2000,AG46))</f>
        <v>8007</v>
      </c>
      <c r="AP48" s="329">
        <f>IF(Z47&lt;&gt;Z48,AG47,IF(E46&gt;G46,AG47-2000,AG47))</f>
        <v>954</v>
      </c>
      <c r="AQ48" s="337"/>
      <c r="AR48" s="333">
        <f>AQ49</f>
        <v>18015</v>
      </c>
      <c r="AS48" s="330">
        <f>RANK(AR48,AR45:AR48,1)</f>
        <v>2</v>
      </c>
      <c r="AT48" s="281" t="str">
        <f t="shared" si="14"/>
        <v>Tschechien</v>
      </c>
      <c r="AU48" s="281">
        <f t="shared" si="14"/>
        <v>4</v>
      </c>
      <c r="AV48" s="281">
        <f t="shared" si="14"/>
        <v>5</v>
      </c>
      <c r="AW48" s="281">
        <f t="shared" si="14"/>
        <v>6</v>
      </c>
      <c r="AX48" s="182"/>
      <c r="AY48" s="182"/>
      <c r="AZ48" s="182"/>
      <c r="BA48" s="68">
        <v>4</v>
      </c>
      <c r="BB48" s="69" t="str">
        <f>VLOOKUP(4,AS45:AT48,2,FALSE)</f>
        <v>Türkei</v>
      </c>
      <c r="BC48" s="70"/>
      <c r="BD48" s="71">
        <f>VLOOKUP(4,AS45:AW48,3,FALSE)</f>
        <v>1</v>
      </c>
      <c r="BE48" s="71">
        <f>VLOOKUP(4,AS45:AW48,4,FALSE)</f>
        <v>3</v>
      </c>
      <c r="BF48" s="199" t="s">
        <v>12</v>
      </c>
      <c r="BG48" s="71">
        <f>VLOOKUP(4,AS45:AW48,5,FALSE)</f>
        <v>5</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3</v>
      </c>
      <c r="BN48" s="61">
        <f>IF(E48=Spielplan!E48,Punktemodus!$B$7,0)</f>
        <v>1</v>
      </c>
      <c r="BO48" s="61">
        <f>IF(G48=Spielplan!G48,Punktemodus!$B$7,0)</f>
        <v>1</v>
      </c>
      <c r="BP48" s="81">
        <f>IF(Spielplan!E48="",0,SUM(BJ48:BO48))</f>
        <v>15</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1</v>
      </c>
      <c r="F49" s="411" t="s">
        <v>12</v>
      </c>
      <c r="G49" s="408">
        <v>2</v>
      </c>
      <c r="H49" s="40" t="str">
        <f>H46</f>
        <v>Tschechien</v>
      </c>
      <c r="I49" s="41"/>
      <c r="J49" s="182"/>
      <c r="K49" s="182" t="s">
        <v>74</v>
      </c>
      <c r="L49" s="182">
        <f t="shared" si="12"/>
        <v>-1</v>
      </c>
      <c r="M49" s="182">
        <f>IF($E49="",0,IF($E49&gt;$G49,3,IF($E49=G49,1,0)))</f>
        <v>0</v>
      </c>
      <c r="N49" s="182"/>
      <c r="O49" s="182"/>
      <c r="P49" s="182">
        <f>IF($G49="",0,IF($E49&gt;$G49,0,IF($E49=$G49,1,3)))</f>
        <v>3</v>
      </c>
      <c r="Q49" s="182">
        <f>E49</f>
        <v>1</v>
      </c>
      <c r="R49" s="182"/>
      <c r="S49" s="182"/>
      <c r="T49" s="182">
        <f>G49</f>
        <v>2</v>
      </c>
      <c r="U49" s="182">
        <f>G49</f>
        <v>2</v>
      </c>
      <c r="V49" s="182"/>
      <c r="W49" s="182"/>
      <c r="X49" s="182">
        <f>E49</f>
        <v>1</v>
      </c>
      <c r="Y49" s="182"/>
      <c r="Z49" s="182"/>
      <c r="AA49" s="182"/>
      <c r="AB49" s="182"/>
      <c r="AC49" s="182"/>
      <c r="AD49" s="182"/>
      <c r="AE49" s="182"/>
      <c r="AF49" s="182"/>
      <c r="AG49" s="281"/>
      <c r="AH49" s="281"/>
      <c r="AI49" s="281"/>
      <c r="AJ49" s="281"/>
      <c r="AK49" s="281"/>
      <c r="AL49" s="281"/>
      <c r="AM49" s="281"/>
      <c r="AN49" s="334">
        <f>SUM(AN45:AN48)</f>
        <v>27051</v>
      </c>
      <c r="AO49" s="335">
        <f>SUM(AO45:AO48)</f>
        <v>24021</v>
      </c>
      <c r="AP49" s="335">
        <f>SUM(AP45:AP48)</f>
        <v>2862</v>
      </c>
      <c r="AQ49" s="335">
        <f>SUM(AQ45:AQ48)</f>
        <v>18015</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0</v>
      </c>
      <c r="F50" s="411" t="s">
        <v>12</v>
      </c>
      <c r="G50" s="408">
        <v>1</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1</v>
      </c>
      <c r="T50" s="182"/>
      <c r="U50" s="182"/>
      <c r="V50" s="182">
        <f>G50</f>
        <v>1</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1</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1</v>
      </c>
      <c r="N51" s="182">
        <f t="shared" si="15"/>
        <v>2</v>
      </c>
      <c r="O51" s="182">
        <f t="shared" si="15"/>
        <v>9</v>
      </c>
      <c r="P51" s="182">
        <f t="shared" si="15"/>
        <v>4</v>
      </c>
      <c r="Q51" s="182">
        <f t="shared" si="15"/>
        <v>3</v>
      </c>
      <c r="R51" s="182">
        <f t="shared" si="15"/>
        <v>3</v>
      </c>
      <c r="S51" s="182">
        <f t="shared" si="15"/>
        <v>6</v>
      </c>
      <c r="T51" s="182">
        <f t="shared" si="15"/>
        <v>5</v>
      </c>
      <c r="U51" s="182">
        <f t="shared" si="15"/>
        <v>5</v>
      </c>
      <c r="V51" s="182">
        <f t="shared" si="15"/>
        <v>4</v>
      </c>
      <c r="W51" s="182">
        <f t="shared" si="15"/>
        <v>2</v>
      </c>
      <c r="X51" s="182">
        <f t="shared" si="15"/>
        <v>6</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2</v>
      </c>
      <c r="F56" s="411" t="s">
        <v>12</v>
      </c>
      <c r="G56" s="408">
        <v>1</v>
      </c>
      <c r="H56" s="108" t="str">
        <f>Spielplan!$H$56</f>
        <v>Schweden</v>
      </c>
      <c r="I56" s="109"/>
      <c r="J56" s="182"/>
      <c r="K56" s="182" t="s">
        <v>77</v>
      </c>
      <c r="L56" s="182">
        <f t="shared" ref="L56:L61" si="16">IF(E56-G56&gt;0,1,IF(G56=E56,0,-1))</f>
        <v>1</v>
      </c>
      <c r="M56" s="182">
        <f>IF($E56="",0,IF($E56&gt;$G56,3,IF($E56=G56,1,0)))</f>
        <v>3</v>
      </c>
      <c r="N56" s="182">
        <f>IF($G56="",0,IF($E56&gt;$G56,0,IF($E56=G56,1,3)))</f>
        <v>0</v>
      </c>
      <c r="O56" s="182"/>
      <c r="P56" s="182"/>
      <c r="Q56" s="182">
        <f>E56</f>
        <v>2</v>
      </c>
      <c r="R56" s="182">
        <f>G56</f>
        <v>1</v>
      </c>
      <c r="S56" s="182"/>
      <c r="T56" s="182"/>
      <c r="U56" s="182">
        <f>G56</f>
        <v>1</v>
      </c>
      <c r="V56" s="182">
        <f>E56</f>
        <v>2</v>
      </c>
      <c r="W56" s="182"/>
      <c r="X56" s="182"/>
      <c r="Y56" s="182"/>
      <c r="Z56" s="182">
        <f>M62</f>
        <v>3</v>
      </c>
      <c r="AA56" s="182">
        <f>Q62</f>
        <v>2</v>
      </c>
      <c r="AB56" s="182">
        <f>U62</f>
        <v>5</v>
      </c>
      <c r="AC56" s="182">
        <f>AA56-AB56</f>
        <v>-3</v>
      </c>
      <c r="AD56" s="182">
        <f>IF(Z56&gt;Z57,-1,0)</f>
        <v>-1</v>
      </c>
      <c r="AE56" s="182">
        <f>IF(Z56&gt;Z58,-1,0)</f>
        <v>0</v>
      </c>
      <c r="AF56" s="182">
        <f>IF(Z56&gt;Z59,-1,0)</f>
        <v>0</v>
      </c>
      <c r="AG56" s="329">
        <f>10000-(AJ56*1000+AM56*10+AK56)</f>
        <v>7028</v>
      </c>
      <c r="AH56" s="330">
        <f>RANK(AG56,AG56:AG59,1)</f>
        <v>3</v>
      </c>
      <c r="AI56" s="281" t="str">
        <f>C56</f>
        <v>Irland</v>
      </c>
      <c r="AJ56" s="281">
        <f t="shared" ref="AJ56:AL59" si="17">Z56</f>
        <v>3</v>
      </c>
      <c r="AK56" s="281">
        <f t="shared" si="17"/>
        <v>2</v>
      </c>
      <c r="AL56" s="281">
        <f t="shared" si="17"/>
        <v>5</v>
      </c>
      <c r="AM56" s="281">
        <f>AK56-AL56</f>
        <v>-3</v>
      </c>
      <c r="AN56" s="337"/>
      <c r="AO56" s="329">
        <f>IF(Z57&lt;&gt;Z56,AG57,IF(G56&gt;E56,AG57-2000,AG57))</f>
        <v>10038</v>
      </c>
      <c r="AP56" s="329">
        <f>IF(Z58&lt;&gt;Z56,AG58,IF(G58&gt;E58,AG58-2000,AG58))</f>
        <v>2943</v>
      </c>
      <c r="AQ56" s="329">
        <f>IF(Z59&lt;&gt;Z56,AG59,IF(G60&gt;E60,AG59-2000,AG59))</f>
        <v>2975</v>
      </c>
      <c r="AR56" s="332">
        <f>AN60</f>
        <v>21084</v>
      </c>
      <c r="AS56" s="330">
        <f>RANK(AR56,AR56:AR59,1)</f>
        <v>3</v>
      </c>
      <c r="AT56" s="281" t="str">
        <f t="shared" ref="AT56:AW59" si="18">AI56</f>
        <v>Irland</v>
      </c>
      <c r="AU56" s="281">
        <f t="shared" si="18"/>
        <v>3</v>
      </c>
      <c r="AV56" s="281">
        <f t="shared" si="18"/>
        <v>2</v>
      </c>
      <c r="AW56" s="281">
        <f t="shared" si="18"/>
        <v>5</v>
      </c>
      <c r="AX56" s="182"/>
      <c r="AY56" s="182"/>
      <c r="AZ56" s="182"/>
      <c r="BA56" s="112">
        <v>1</v>
      </c>
      <c r="BB56" s="108" t="str">
        <f>VLOOKUP(1,AS56:AT59,2,FALSE)</f>
        <v>Belgien</v>
      </c>
      <c r="BC56" s="113"/>
      <c r="BD56" s="114">
        <f>VLOOKUP(1,AS56:AW59,3,FALSE)</f>
        <v>7</v>
      </c>
      <c r="BE56" s="115">
        <f>VLOOKUP(1,AS56:AW59,4,FALSE)</f>
        <v>7</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2</v>
      </c>
      <c r="F57" s="411" t="s">
        <v>12</v>
      </c>
      <c r="G57" s="408">
        <v>2</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2</v>
      </c>
      <c r="T57" s="182">
        <f>G57</f>
        <v>2</v>
      </c>
      <c r="U57" s="182"/>
      <c r="V57" s="182"/>
      <c r="W57" s="182">
        <f>G57</f>
        <v>2</v>
      </c>
      <c r="X57" s="182">
        <f>E57</f>
        <v>2</v>
      </c>
      <c r="Y57" s="182"/>
      <c r="Z57" s="182">
        <f>N62</f>
        <v>0</v>
      </c>
      <c r="AA57" s="182">
        <f>R62</f>
        <v>2</v>
      </c>
      <c r="AB57" s="182">
        <f>V62</f>
        <v>6</v>
      </c>
      <c r="AC57" s="182">
        <f>AA57-AB57</f>
        <v>-4</v>
      </c>
      <c r="AD57" s="182">
        <f>IF(Z57&gt;Z56,-1,0)</f>
        <v>0</v>
      </c>
      <c r="AE57" s="182">
        <f>IF(Z57&gt;Z58,-1,0)</f>
        <v>0</v>
      </c>
      <c r="AF57" s="182">
        <f>IF(Z57&gt;Z59,-1,0)</f>
        <v>0</v>
      </c>
      <c r="AG57" s="329">
        <f>10000-(AJ57*1000+AM57*10+AK57)</f>
        <v>10038</v>
      </c>
      <c r="AH57" s="330">
        <f>RANK(AG57,AG56:AG59,1)</f>
        <v>4</v>
      </c>
      <c r="AI57" s="281" t="str">
        <f>H56</f>
        <v>Schweden</v>
      </c>
      <c r="AJ57" s="281">
        <f t="shared" si="17"/>
        <v>0</v>
      </c>
      <c r="AK57" s="281">
        <f t="shared" si="17"/>
        <v>2</v>
      </c>
      <c r="AL57" s="281">
        <f t="shared" si="17"/>
        <v>6</v>
      </c>
      <c r="AM57" s="281">
        <f>AK57-AL57</f>
        <v>-4</v>
      </c>
      <c r="AN57" s="329">
        <f>IF(Z56&lt;&gt;Z57,AG56,IF(E56&gt;G56,AG56-2000,AG56))</f>
        <v>7028</v>
      </c>
      <c r="AO57" s="337"/>
      <c r="AP57" s="329">
        <f>IF(Z57&lt;&gt;Z58,AG58,IF(G61&gt;E61,AG58-2000,AG58))</f>
        <v>2943</v>
      </c>
      <c r="AQ57" s="329">
        <f>IF(Z59&lt;&gt;Z57,AG59,IF(G59&gt;E59,AG59-2000,AG59))</f>
        <v>2975</v>
      </c>
      <c r="AR57" s="333">
        <f>AO60</f>
        <v>30114</v>
      </c>
      <c r="AS57" s="330">
        <f>RANK(AR57,AR56:AR59,1)</f>
        <v>4</v>
      </c>
      <c r="AT57" s="281" t="str">
        <f t="shared" si="18"/>
        <v>Schweden</v>
      </c>
      <c r="AU57" s="281">
        <f t="shared" si="18"/>
        <v>0</v>
      </c>
      <c r="AV57" s="281">
        <f t="shared" si="18"/>
        <v>2</v>
      </c>
      <c r="AW57" s="281">
        <f t="shared" si="18"/>
        <v>6</v>
      </c>
      <c r="AX57" s="182"/>
      <c r="AY57" s="182"/>
      <c r="AZ57" s="182"/>
      <c r="BA57" s="112">
        <v>2</v>
      </c>
      <c r="BB57" s="108" t="str">
        <f>VLOOKUP(2,AS56:AT59,2,FALSE)</f>
        <v>Italien</v>
      </c>
      <c r="BC57" s="113"/>
      <c r="BD57" s="114">
        <f>VLOOKUP(2,AS56:AW59,3,FALSE)</f>
        <v>7</v>
      </c>
      <c r="BE57" s="115">
        <f>VLOOKUP(2,AS56:AW59,4,FALSE)</f>
        <v>5</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1</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0</v>
      </c>
      <c r="F58" s="411" t="s">
        <v>12</v>
      </c>
      <c r="G58" s="408">
        <v>3</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3</v>
      </c>
      <c r="T58" s="182"/>
      <c r="U58" s="182">
        <f>G58</f>
        <v>3</v>
      </c>
      <c r="V58" s="182"/>
      <c r="W58" s="182">
        <f>E58</f>
        <v>0</v>
      </c>
      <c r="X58" s="182"/>
      <c r="Y58" s="182"/>
      <c r="Z58" s="182">
        <f>O62</f>
        <v>7</v>
      </c>
      <c r="AA58" s="182">
        <f>S62</f>
        <v>7</v>
      </c>
      <c r="AB58" s="182">
        <f>W62</f>
        <v>2</v>
      </c>
      <c r="AC58" s="182">
        <f>AA58-AB58</f>
        <v>5</v>
      </c>
      <c r="AD58" s="182">
        <f>IF(Z58&gt;Z56,-1,0)</f>
        <v>-1</v>
      </c>
      <c r="AE58" s="182">
        <f>IF(Z58&gt;Z57,-1,0)</f>
        <v>-1</v>
      </c>
      <c r="AF58" s="182">
        <f>IF(Z58&gt;Z59,-1,0)</f>
        <v>0</v>
      </c>
      <c r="AG58" s="329">
        <f>10000-(AJ58*1000+AM58*10+AK58)</f>
        <v>2943</v>
      </c>
      <c r="AH58" s="330">
        <f>RANK(AG58,AG56:AG59,1)</f>
        <v>1</v>
      </c>
      <c r="AI58" s="281" t="str">
        <f>C57</f>
        <v>Belgien</v>
      </c>
      <c r="AJ58" s="281">
        <f t="shared" si="17"/>
        <v>7</v>
      </c>
      <c r="AK58" s="281">
        <f t="shared" si="17"/>
        <v>7</v>
      </c>
      <c r="AL58" s="281">
        <f t="shared" si="17"/>
        <v>2</v>
      </c>
      <c r="AM58" s="281">
        <f>AK58-AL58</f>
        <v>5</v>
      </c>
      <c r="AN58" s="329">
        <f>IF(Z56&lt;&gt;Z58,AG56,IF(E58&gt;G58,AG56-2000,AG56))</f>
        <v>7028</v>
      </c>
      <c r="AO58" s="329">
        <f>IF(Z57&lt;&gt;Z58,AG57,IF(E61&gt;G61,AG57-2000,AG57))</f>
        <v>10038</v>
      </c>
      <c r="AP58" s="337"/>
      <c r="AQ58" s="329">
        <f>IF(Z59&lt;&gt;Z58,AG59,IF(G57&gt;E57,AG59-2000,AG59))</f>
        <v>2975</v>
      </c>
      <c r="AR58" s="333">
        <f>AP60</f>
        <v>8829</v>
      </c>
      <c r="AS58" s="330">
        <f>RANK(AR58,AR56:AR59,1)</f>
        <v>1</v>
      </c>
      <c r="AT58" s="281" t="str">
        <f t="shared" si="18"/>
        <v>Belgien</v>
      </c>
      <c r="AU58" s="281">
        <f t="shared" si="18"/>
        <v>7</v>
      </c>
      <c r="AV58" s="281">
        <f t="shared" si="18"/>
        <v>7</v>
      </c>
      <c r="AW58" s="281">
        <f t="shared" si="18"/>
        <v>2</v>
      </c>
      <c r="AX58" s="182"/>
      <c r="AY58" s="182"/>
      <c r="AZ58" s="182"/>
      <c r="BA58" s="162">
        <v>3</v>
      </c>
      <c r="BB58" s="175" t="str">
        <f>VLOOKUP(3,AS56:AT59,2,FALSE)</f>
        <v>Irland</v>
      </c>
      <c r="BC58" s="163"/>
      <c r="BD58" s="145">
        <f>VLOOKUP(3,AS56:AW59,3,FALSE)</f>
        <v>3</v>
      </c>
      <c r="BE58" s="145">
        <f>VLOOKUP(3,AS56:AW59,4,FALSE)</f>
        <v>2</v>
      </c>
      <c r="BF58" s="199" t="s">
        <v>12</v>
      </c>
      <c r="BG58" s="145">
        <f>VLOOKUP(3,AS56:AW59,5,FALSE)</f>
        <v>5</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3</v>
      </c>
      <c r="BN58" s="61">
        <f>IF(E58=Spielplan!E58,Punktemodus!$B$7,0)</f>
        <v>1</v>
      </c>
      <c r="BO58" s="61">
        <f>IF(G58=Spielplan!G58,Punktemodus!$B$7,0)</f>
        <v>1</v>
      </c>
      <c r="BP58" s="81">
        <f>IF(Spielplan!E58="",0,SUM(BJ58:BO58))</f>
        <v>15</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1</v>
      </c>
      <c r="F59" s="411" t="s">
        <v>12</v>
      </c>
      <c r="G59" s="40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7</v>
      </c>
      <c r="AA59" s="182">
        <f>T62</f>
        <v>5</v>
      </c>
      <c r="AB59" s="182">
        <f>X62</f>
        <v>3</v>
      </c>
      <c r="AC59" s="182">
        <f>AA59-AB59</f>
        <v>2</v>
      </c>
      <c r="AD59" s="182">
        <f>IF(Z59&gt;Z56,-1,0)</f>
        <v>-1</v>
      </c>
      <c r="AE59" s="182">
        <f>IF(Z59&gt;Z57,-1,0)</f>
        <v>-1</v>
      </c>
      <c r="AF59" s="182">
        <f>IF(Z59&gt;Z58,-1,0)</f>
        <v>0</v>
      </c>
      <c r="AG59" s="329">
        <f>10000-(AJ59*1000+AM59*10+AK59)</f>
        <v>2975</v>
      </c>
      <c r="AH59" s="330">
        <f>RANK(AG59,AG56:AG59,1)</f>
        <v>2</v>
      </c>
      <c r="AI59" s="281" t="str">
        <f>H57</f>
        <v>Italien</v>
      </c>
      <c r="AJ59" s="281">
        <f t="shared" si="17"/>
        <v>7</v>
      </c>
      <c r="AK59" s="281">
        <f t="shared" si="17"/>
        <v>5</v>
      </c>
      <c r="AL59" s="281">
        <f t="shared" si="17"/>
        <v>3</v>
      </c>
      <c r="AM59" s="281">
        <f>AK59-AL59</f>
        <v>2</v>
      </c>
      <c r="AN59" s="329">
        <f>IF(Z56&lt;&gt;Z59,AG56,IF(E60&gt;G60,AG56-2000,AG56))</f>
        <v>7028</v>
      </c>
      <c r="AO59" s="329">
        <f>IF(Z57&lt;&gt;Z59,AG57,IF(E59&gt;G59,AG57-2000,AG57))</f>
        <v>10038</v>
      </c>
      <c r="AP59" s="329">
        <f>IF(Z58&lt;&gt;Z59,AG58,IF(E57&gt;G57,AG58-2000,AG58))</f>
        <v>2943</v>
      </c>
      <c r="AQ59" s="337"/>
      <c r="AR59" s="333">
        <f>AQ60</f>
        <v>8925</v>
      </c>
      <c r="AS59" s="330">
        <f>RANK(AR59,AR56:AR59,1)</f>
        <v>2</v>
      </c>
      <c r="AT59" s="281" t="str">
        <f t="shared" si="18"/>
        <v>Italien</v>
      </c>
      <c r="AU59" s="281">
        <f t="shared" si="18"/>
        <v>7</v>
      </c>
      <c r="AV59" s="281">
        <f t="shared" si="18"/>
        <v>5</v>
      </c>
      <c r="AW59" s="281">
        <f t="shared" si="18"/>
        <v>3</v>
      </c>
      <c r="AX59" s="182"/>
      <c r="AY59" s="182"/>
      <c r="AZ59" s="182"/>
      <c r="BA59" s="68">
        <v>4</v>
      </c>
      <c r="BB59" s="69" t="str">
        <f>VLOOKUP(4,AS56:AT59,2,FALSE)</f>
        <v>Schweden</v>
      </c>
      <c r="BC59" s="70"/>
      <c r="BD59" s="71">
        <f>VLOOKUP(4,AS56:AW59,3,FALSE)</f>
        <v>0</v>
      </c>
      <c r="BE59" s="71">
        <f>VLOOKUP(4,AS56:AW59,4,FALSE)</f>
        <v>2</v>
      </c>
      <c r="BF59" s="199" t="s">
        <v>12</v>
      </c>
      <c r="BG59" s="71">
        <f>VLOOKUP(4,AS56:AW59,5,FALSE)</f>
        <v>6</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0</v>
      </c>
      <c r="F60" s="411" t="s">
        <v>12</v>
      </c>
      <c r="G60" s="408">
        <v>1</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1</v>
      </c>
      <c r="U60" s="182">
        <f>G60</f>
        <v>1</v>
      </c>
      <c r="V60" s="182"/>
      <c r="W60" s="182"/>
      <c r="X60" s="182">
        <f>E60</f>
        <v>0</v>
      </c>
      <c r="Y60" s="182"/>
      <c r="Z60" s="182"/>
      <c r="AA60" s="182"/>
      <c r="AB60" s="182"/>
      <c r="AC60" s="182"/>
      <c r="AD60" s="182"/>
      <c r="AE60" s="182"/>
      <c r="AF60" s="182"/>
      <c r="AG60" s="281"/>
      <c r="AH60" s="281"/>
      <c r="AI60" s="281"/>
      <c r="AJ60" s="281"/>
      <c r="AK60" s="281"/>
      <c r="AL60" s="281"/>
      <c r="AM60" s="281"/>
      <c r="AN60" s="334">
        <f>SUM(AN56:AN59)</f>
        <v>21084</v>
      </c>
      <c r="AO60" s="335">
        <f>SUM(AO56:AO59)</f>
        <v>30114</v>
      </c>
      <c r="AP60" s="335">
        <f>SUM(AP56:AP59)</f>
        <v>8829</v>
      </c>
      <c r="AQ60" s="335">
        <f>SUM(AQ56:AQ59)</f>
        <v>8925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40</v>
      </c>
      <c r="CP60" s="80"/>
      <c r="CQ60" s="508"/>
      <c r="CR60" s="509"/>
      <c r="CS60" s="509"/>
      <c r="CT60" s="509"/>
      <c r="CU60" s="509"/>
      <c r="CV60" s="510"/>
      <c r="CW60" s="80"/>
    </row>
    <row r="61" spans="1:101" ht="18.75" customHeight="1" thickBot="1" x14ac:dyDescent="0.3">
      <c r="A61" s="182"/>
      <c r="B61" s="182"/>
      <c r="C61" s="110" t="str">
        <f>H56</f>
        <v>Schweden</v>
      </c>
      <c r="D61" s="111"/>
      <c r="E61" s="408">
        <v>0</v>
      </c>
      <c r="F61" s="411" t="s">
        <v>12</v>
      </c>
      <c r="G61" s="408">
        <v>2</v>
      </c>
      <c r="H61" s="110" t="str">
        <f>C57</f>
        <v>Belgien</v>
      </c>
      <c r="I61" s="111"/>
      <c r="J61" s="182"/>
      <c r="K61" s="182" t="s">
        <v>81</v>
      </c>
      <c r="L61" s="182">
        <f t="shared" si="16"/>
        <v>-1</v>
      </c>
      <c r="M61" s="182"/>
      <c r="N61" s="182">
        <f>IF($E61="",0,IF($E61&gt;$G61,3,IF($E61=$G61,1,0)))</f>
        <v>0</v>
      </c>
      <c r="O61" s="182">
        <f>IF($G61="",0,IF($E61&gt;$G61,0,IF($E61=$G61,1,3)))</f>
        <v>3</v>
      </c>
      <c r="P61" s="182"/>
      <c r="Q61" s="182"/>
      <c r="R61" s="182">
        <f>E61</f>
        <v>0</v>
      </c>
      <c r="S61" s="182">
        <f>G61</f>
        <v>2</v>
      </c>
      <c r="T61" s="182"/>
      <c r="U61" s="182"/>
      <c r="V61" s="182">
        <f>G61</f>
        <v>2</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1</v>
      </c>
      <c r="BO61" s="61">
        <f>IF(G61=Spielplan!G61,Punktemodus!$B$7,0)</f>
        <v>0</v>
      </c>
      <c r="BP61" s="81">
        <f>IF(Spielplan!E61="",0,SUM(BJ61:BO61))</f>
        <v>11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3</v>
      </c>
      <c r="N62" s="182">
        <f t="shared" si="19"/>
        <v>0</v>
      </c>
      <c r="O62" s="182">
        <f t="shared" si="19"/>
        <v>7</v>
      </c>
      <c r="P62" s="182">
        <f t="shared" si="19"/>
        <v>7</v>
      </c>
      <c r="Q62" s="182">
        <f t="shared" si="19"/>
        <v>2</v>
      </c>
      <c r="R62" s="182">
        <f t="shared" si="19"/>
        <v>2</v>
      </c>
      <c r="S62" s="182">
        <f t="shared" si="19"/>
        <v>7</v>
      </c>
      <c r="T62" s="182">
        <f t="shared" si="19"/>
        <v>5</v>
      </c>
      <c r="U62" s="182">
        <f t="shared" si="19"/>
        <v>5</v>
      </c>
      <c r="V62" s="182">
        <f t="shared" si="19"/>
        <v>6</v>
      </c>
      <c r="W62" s="182">
        <f t="shared" si="19"/>
        <v>2</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38</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1</v>
      </c>
      <c r="F67" s="411" t="s">
        <v>12</v>
      </c>
      <c r="G67" s="408">
        <v>1</v>
      </c>
      <c r="H67" s="117" t="str">
        <f>Spielplan!$H$67</f>
        <v>Ungarn</v>
      </c>
      <c r="I67" s="118"/>
      <c r="J67" s="182"/>
      <c r="K67" s="182" t="s">
        <v>82</v>
      </c>
      <c r="L67" s="182">
        <f t="shared" ref="L67:L72" si="20">IF(E67-G67&gt;0,1,IF(G67=E67,0,-1))</f>
        <v>0</v>
      </c>
      <c r="M67" s="182">
        <f>IF($E67="",0,IF($E67&gt;$G67,3,IF($E67=G67,1,0)))</f>
        <v>1</v>
      </c>
      <c r="N67" s="182">
        <f>IF($G67="",0,IF($E67&gt;$G67,0,IF($E67=G67,1,3)))</f>
        <v>1</v>
      </c>
      <c r="O67" s="182"/>
      <c r="P67" s="182"/>
      <c r="Q67" s="182">
        <f>E67</f>
        <v>1</v>
      </c>
      <c r="R67" s="182">
        <f>G67</f>
        <v>1</v>
      </c>
      <c r="S67" s="182"/>
      <c r="T67" s="182"/>
      <c r="U67" s="182">
        <f>G67</f>
        <v>1</v>
      </c>
      <c r="V67" s="182">
        <f>E67</f>
        <v>1</v>
      </c>
      <c r="W67" s="182"/>
      <c r="X67" s="182"/>
      <c r="Y67" s="182"/>
      <c r="Z67" s="182">
        <f>M73</f>
        <v>4</v>
      </c>
      <c r="AA67" s="182">
        <f>Q73</f>
        <v>4</v>
      </c>
      <c r="AB67" s="182">
        <f>U73</f>
        <v>3</v>
      </c>
      <c r="AC67" s="182">
        <f>AA67-AB67</f>
        <v>1</v>
      </c>
      <c r="AD67" s="182">
        <f>IF(Z67&gt;Z68,-1,0)</f>
        <v>0</v>
      </c>
      <c r="AE67" s="182">
        <f>IF(Z67&gt;Z69,-1,0)</f>
        <v>0</v>
      </c>
      <c r="AF67" s="182">
        <f>IF(Z67&gt;Z70,-1,0)</f>
        <v>-1</v>
      </c>
      <c r="AG67" s="329">
        <f>10000-(AJ67*1000+AM67*10+AK67)</f>
        <v>5986</v>
      </c>
      <c r="AH67" s="330">
        <f>RANK(AG67,AG67:AG70,1)</f>
        <v>3</v>
      </c>
      <c r="AI67" s="281" t="str">
        <f>C67</f>
        <v>Österreich</v>
      </c>
      <c r="AJ67" s="281">
        <f t="shared" ref="AJ67:AL70" si="21">Z67</f>
        <v>4</v>
      </c>
      <c r="AK67" s="281">
        <f t="shared" si="21"/>
        <v>4</v>
      </c>
      <c r="AL67" s="281">
        <f t="shared" si="21"/>
        <v>3</v>
      </c>
      <c r="AM67" s="281">
        <f>AK67-AL67</f>
        <v>1</v>
      </c>
      <c r="AN67" s="337"/>
      <c r="AO67" s="329">
        <f>IF(Z68&lt;&gt;Z67,AG68,IF(G67&gt;E67,AG68-2000,AG68))</f>
        <v>4987</v>
      </c>
      <c r="AP67" s="329">
        <f>IF(Z69&lt;&gt;Z67,AG69,IF(G69&gt;E69,AG69-2000,AG69))</f>
        <v>2965</v>
      </c>
      <c r="AQ67" s="329">
        <f>IF(Z70&lt;&gt;Z67,AG70,IF(G71&gt;E71,AG70-2000,AG70))</f>
        <v>10050</v>
      </c>
      <c r="AR67" s="332">
        <f>AN71</f>
        <v>17958</v>
      </c>
      <c r="AS67" s="330">
        <f>RANK(AR67,AR67:AR70,1)</f>
        <v>3</v>
      </c>
      <c r="AT67" s="281" t="str">
        <f t="shared" ref="AT67:AW70" si="22">AI67</f>
        <v>Österreich</v>
      </c>
      <c r="AU67" s="281">
        <f t="shared" si="22"/>
        <v>4</v>
      </c>
      <c r="AV67" s="281">
        <f t="shared" si="22"/>
        <v>4</v>
      </c>
      <c r="AW67" s="281">
        <f t="shared" si="22"/>
        <v>3</v>
      </c>
      <c r="AX67" s="182"/>
      <c r="AY67" s="182"/>
      <c r="AZ67" s="182"/>
      <c r="BA67" s="119">
        <v>1</v>
      </c>
      <c r="BB67" s="117" t="str">
        <f>VLOOKUP(1,AS67:AT70,2,FALSE)</f>
        <v>Portugal</v>
      </c>
      <c r="BC67" s="118"/>
      <c r="BD67" s="120">
        <f>VLOOKUP(1,AS67:AW70,3,FALSE)</f>
        <v>7</v>
      </c>
      <c r="BE67" s="121">
        <f>VLOOKUP(1,AS67:AW70,4,FALSE)</f>
        <v>5</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2</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0</v>
      </c>
      <c r="U68" s="182"/>
      <c r="V68" s="182"/>
      <c r="W68" s="182">
        <f>G68</f>
        <v>0</v>
      </c>
      <c r="X68" s="182">
        <f>E68</f>
        <v>2</v>
      </c>
      <c r="Y68" s="182"/>
      <c r="Z68" s="182">
        <f>N73</f>
        <v>5</v>
      </c>
      <c r="AA68" s="182">
        <f>R73</f>
        <v>3</v>
      </c>
      <c r="AB68" s="182">
        <f>V73</f>
        <v>2</v>
      </c>
      <c r="AC68" s="182">
        <f>AA68-AB68</f>
        <v>1</v>
      </c>
      <c r="AD68" s="182">
        <f>IF(Z68&gt;Z67,-1,0)</f>
        <v>-1</v>
      </c>
      <c r="AE68" s="182">
        <f>IF(Z68&gt;Z69,-1,0)</f>
        <v>0</v>
      </c>
      <c r="AF68" s="182">
        <f>IF(Z68&gt;Z70,-1,0)</f>
        <v>-1</v>
      </c>
      <c r="AG68" s="329">
        <f>10000-(AJ68*1000+AM68*10+AK68)</f>
        <v>4987</v>
      </c>
      <c r="AH68" s="330">
        <f>RANK(AG68,AG67:AG70,1)</f>
        <v>2</v>
      </c>
      <c r="AI68" s="281" t="str">
        <f>H67</f>
        <v>Ungarn</v>
      </c>
      <c r="AJ68" s="281">
        <f t="shared" si="21"/>
        <v>5</v>
      </c>
      <c r="AK68" s="281">
        <f t="shared" si="21"/>
        <v>3</v>
      </c>
      <c r="AL68" s="281">
        <f t="shared" si="21"/>
        <v>2</v>
      </c>
      <c r="AM68" s="281">
        <f>AK68-AL68</f>
        <v>1</v>
      </c>
      <c r="AN68" s="329">
        <f>IF(Z67&lt;&gt;Z68,AG67,IF(E67&gt;G67,AG67-2000,AG67))</f>
        <v>5986</v>
      </c>
      <c r="AO68" s="337"/>
      <c r="AP68" s="329">
        <f>IF(Z68&lt;&gt;Z69,AG69,IF(G72&gt;E72,AG69-2000,AG69))</f>
        <v>2965</v>
      </c>
      <c r="AQ68" s="329">
        <f>IF(Z70&lt;&gt;Z68,AG70,IF(G70&gt;E70,AG70-2000,AG70))</f>
        <v>10050</v>
      </c>
      <c r="AR68" s="333">
        <f>AO71</f>
        <v>14961</v>
      </c>
      <c r="AS68" s="330">
        <f>RANK(AR68,AR67:AR70,1)</f>
        <v>2</v>
      </c>
      <c r="AT68" s="281" t="str">
        <f t="shared" si="22"/>
        <v>Ungarn</v>
      </c>
      <c r="AU68" s="281">
        <f t="shared" si="22"/>
        <v>5</v>
      </c>
      <c r="AV68" s="281">
        <f t="shared" si="22"/>
        <v>3</v>
      </c>
      <c r="AW68" s="281">
        <f t="shared" si="22"/>
        <v>2</v>
      </c>
      <c r="AX68" s="182"/>
      <c r="AY68" s="182"/>
      <c r="AZ68" s="182"/>
      <c r="BA68" s="119">
        <v>2</v>
      </c>
      <c r="BB68" s="117" t="str">
        <f>VLOOKUP(2,AS67:AT70,2,FALSE)</f>
        <v>Ungarn</v>
      </c>
      <c r="BC68" s="118"/>
      <c r="BD68" s="120">
        <f>VLOOKUP(2,AS67:AW70,3,FALSE)</f>
        <v>5</v>
      </c>
      <c r="BE68" s="121">
        <f>VLOOKUP(2,AS67:AW70,4,FALSE)</f>
        <v>3</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1</v>
      </c>
      <c r="F69" s="411" t="s">
        <v>12</v>
      </c>
      <c r="G69" s="408">
        <v>2</v>
      </c>
      <c r="H69" s="117" t="str">
        <f>C68</f>
        <v>Portugal</v>
      </c>
      <c r="I69" s="118"/>
      <c r="J69" s="182"/>
      <c r="K69" s="182" t="s">
        <v>84</v>
      </c>
      <c r="L69" s="182">
        <f t="shared" si="20"/>
        <v>-1</v>
      </c>
      <c r="M69" s="182">
        <f>IF($E69="",0,IF($E69&gt;$G69,3,IF($E69=G69,1,0)))</f>
        <v>0</v>
      </c>
      <c r="N69" s="182"/>
      <c r="O69" s="182">
        <f>IF($G69="",0,IF($E69&gt;$G69,0,IF($E69=$G69,1,3)))</f>
        <v>3</v>
      </c>
      <c r="P69" s="182"/>
      <c r="Q69" s="182">
        <f>E69</f>
        <v>1</v>
      </c>
      <c r="R69" s="182"/>
      <c r="S69" s="182">
        <f>G69</f>
        <v>2</v>
      </c>
      <c r="T69" s="182"/>
      <c r="U69" s="182">
        <f>G69</f>
        <v>2</v>
      </c>
      <c r="V69" s="182"/>
      <c r="W69" s="182">
        <f>E69</f>
        <v>1</v>
      </c>
      <c r="X69" s="182"/>
      <c r="Y69" s="182"/>
      <c r="Z69" s="182">
        <f>O73</f>
        <v>7</v>
      </c>
      <c r="AA69" s="182">
        <f>S73</f>
        <v>5</v>
      </c>
      <c r="AB69" s="182">
        <f>W73</f>
        <v>2</v>
      </c>
      <c r="AC69" s="182">
        <f>AA69-AB69</f>
        <v>3</v>
      </c>
      <c r="AD69" s="182">
        <f>IF(Z69&gt;Z67,-1,0)</f>
        <v>-1</v>
      </c>
      <c r="AE69" s="182">
        <f>IF(Z69&gt;Z68,-1,0)</f>
        <v>-1</v>
      </c>
      <c r="AF69" s="182">
        <f>IF(Z69&gt;Z70,-1,0)</f>
        <v>-1</v>
      </c>
      <c r="AG69" s="329">
        <f>10000-(AJ69*1000+AM69*10+AK69)</f>
        <v>2965</v>
      </c>
      <c r="AH69" s="330">
        <f>RANK(AG69,AG67:AG70,1)</f>
        <v>1</v>
      </c>
      <c r="AI69" s="281" t="str">
        <f>C68</f>
        <v>Portugal</v>
      </c>
      <c r="AJ69" s="281">
        <f t="shared" si="21"/>
        <v>7</v>
      </c>
      <c r="AK69" s="281">
        <f t="shared" si="21"/>
        <v>5</v>
      </c>
      <c r="AL69" s="281">
        <f t="shared" si="21"/>
        <v>2</v>
      </c>
      <c r="AM69" s="281">
        <f>AK69-AL69</f>
        <v>3</v>
      </c>
      <c r="AN69" s="329">
        <f>IF(Z67&lt;&gt;Z69,AG67,IF(E69&gt;G69,AG67-2000,AG67))</f>
        <v>5986</v>
      </c>
      <c r="AO69" s="329">
        <f>IF(Z68&lt;&gt;Z69,AG68,IF(E72&gt;G72,AG68-2000,AG68))</f>
        <v>4987</v>
      </c>
      <c r="AP69" s="337"/>
      <c r="AQ69" s="329">
        <f>IF(Z70&lt;&gt;Z69,AG70,IF(G68&gt;E68,AG70-2000,AG70))</f>
        <v>10050</v>
      </c>
      <c r="AR69" s="333">
        <f>AP71</f>
        <v>8895</v>
      </c>
      <c r="AS69" s="330">
        <f>RANK(AR69,AR67:AR70,1)</f>
        <v>1</v>
      </c>
      <c r="AT69" s="281" t="str">
        <f t="shared" si="22"/>
        <v>Portugal</v>
      </c>
      <c r="AU69" s="281">
        <f t="shared" si="22"/>
        <v>7</v>
      </c>
      <c r="AV69" s="281">
        <f t="shared" si="22"/>
        <v>5</v>
      </c>
      <c r="AW69" s="281">
        <f t="shared" si="22"/>
        <v>2</v>
      </c>
      <c r="AX69" s="182"/>
      <c r="AY69" s="182"/>
      <c r="AZ69" s="182"/>
      <c r="BA69" s="162">
        <v>3</v>
      </c>
      <c r="BB69" s="175" t="str">
        <f>VLOOKUP(3,AS67:AT70,2,FALSE)</f>
        <v>Österreich</v>
      </c>
      <c r="BC69" s="163"/>
      <c r="BD69" s="145">
        <f>VLOOKUP(3,AS67:AW70,3,FALSE)</f>
        <v>4</v>
      </c>
      <c r="BE69" s="145">
        <f>VLOOKUP(3,AS67:AW70,4,FALSE)</f>
        <v>4</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1</v>
      </c>
      <c r="F70" s="411" t="s">
        <v>12</v>
      </c>
      <c r="G70" s="40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0</v>
      </c>
      <c r="AA70" s="182">
        <f>T73</f>
        <v>0</v>
      </c>
      <c r="AB70" s="182">
        <f>X73</f>
        <v>5</v>
      </c>
      <c r="AC70" s="182">
        <f>AA70-AB70</f>
        <v>-5</v>
      </c>
      <c r="AD70" s="182">
        <f>IF(Z70&gt;Z67,-1,0)</f>
        <v>0</v>
      </c>
      <c r="AE70" s="182">
        <f>IF(Z70&gt;Z68,-1,0)</f>
        <v>0</v>
      </c>
      <c r="AF70" s="182">
        <f>IF(Z70&gt;Z69,-1,0)</f>
        <v>0</v>
      </c>
      <c r="AG70" s="329">
        <f>10000-(AJ70*1000+AM70*10+AK70)</f>
        <v>10050</v>
      </c>
      <c r="AH70" s="330">
        <f>RANK(AG70,AG67:AG70,1)</f>
        <v>4</v>
      </c>
      <c r="AI70" s="281" t="str">
        <f>H68</f>
        <v>Island</v>
      </c>
      <c r="AJ70" s="281">
        <f t="shared" si="21"/>
        <v>0</v>
      </c>
      <c r="AK70" s="281">
        <f t="shared" si="21"/>
        <v>0</v>
      </c>
      <c r="AL70" s="281">
        <f t="shared" si="21"/>
        <v>5</v>
      </c>
      <c r="AM70" s="281">
        <f>AK70-AL70</f>
        <v>-5</v>
      </c>
      <c r="AN70" s="329">
        <f>IF(Z67&lt;&gt;Z70,AG67,IF(E71&gt;G71,AG67-2000,AG67))</f>
        <v>5986</v>
      </c>
      <c r="AO70" s="329">
        <f>IF(Z68&lt;&gt;Z70,AG68,IF(E70&gt;G70,AG68-2000,AG68))</f>
        <v>4987</v>
      </c>
      <c r="AP70" s="329">
        <f>IF(Z69&lt;&gt;Z70,AG69,IF(E68&gt;G68,AG69-2000,AG69))</f>
        <v>2965</v>
      </c>
      <c r="AQ70" s="337"/>
      <c r="AR70" s="333">
        <f>AQ71</f>
        <v>30150</v>
      </c>
      <c r="AS70" s="330">
        <f>RANK(AR70,AR67:AR70,1)</f>
        <v>4</v>
      </c>
      <c r="AT70" s="281" t="str">
        <f t="shared" si="22"/>
        <v>Island</v>
      </c>
      <c r="AU70" s="281">
        <f t="shared" si="22"/>
        <v>0</v>
      </c>
      <c r="AV70" s="281">
        <f t="shared" si="22"/>
        <v>0</v>
      </c>
      <c r="AW70" s="281">
        <f t="shared" si="22"/>
        <v>5</v>
      </c>
      <c r="AX70" s="182"/>
      <c r="AY70" s="182"/>
      <c r="AZ70" s="182"/>
      <c r="BA70" s="68">
        <v>4</v>
      </c>
      <c r="BB70" s="69" t="str">
        <f>VLOOKUP(4,AS67:AT70,2,FALSE)</f>
        <v>Island</v>
      </c>
      <c r="BC70" s="70"/>
      <c r="BD70" s="71">
        <f>VLOOKUP(4,AS67:AW70,3,FALSE)</f>
        <v>0</v>
      </c>
      <c r="BE70" s="71">
        <f>VLOOKUP(4,AS67:AW70,4,FALSE)</f>
        <v>0</v>
      </c>
      <c r="BF70" s="199" t="s">
        <v>12</v>
      </c>
      <c r="BG70" s="71">
        <f>VLOOKUP(4,AS67:AW70,5,FALSE)</f>
        <v>5</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2</v>
      </c>
      <c r="F71" s="411" t="s">
        <v>12</v>
      </c>
      <c r="G71" s="40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17958</v>
      </c>
      <c r="AO71" s="335">
        <f>SUM(AO67:AO70)</f>
        <v>14961</v>
      </c>
      <c r="AP71" s="335">
        <f>SUM(AP67:AP70)</f>
        <v>8895</v>
      </c>
      <c r="AQ71" s="335">
        <f>SUM(AQ67:AQ70)</f>
        <v>30150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1</v>
      </c>
      <c r="F72" s="411" t="s">
        <v>12</v>
      </c>
      <c r="G72" s="408">
        <v>1</v>
      </c>
      <c r="H72" s="123" t="str">
        <f>C68</f>
        <v>Portugal</v>
      </c>
      <c r="I72" s="124"/>
      <c r="J72" s="182"/>
      <c r="K72" s="182" t="s">
        <v>86</v>
      </c>
      <c r="L72" s="182">
        <f t="shared" si="20"/>
        <v>0</v>
      </c>
      <c r="M72" s="182"/>
      <c r="N72" s="182">
        <f>IF($E72="",0,IF($E72&gt;$G72,3,IF($E72=$G72,1,0)))</f>
        <v>1</v>
      </c>
      <c r="O72" s="182">
        <f>IF($G72="",0,IF($E72&gt;$G72,0,IF($E72=$G72,1,3)))</f>
        <v>1</v>
      </c>
      <c r="P72" s="182"/>
      <c r="Q72" s="182"/>
      <c r="R72" s="182">
        <f>E72</f>
        <v>1</v>
      </c>
      <c r="S72" s="182">
        <f>G72</f>
        <v>1</v>
      </c>
      <c r="T72" s="182"/>
      <c r="U72" s="182"/>
      <c r="V72" s="182">
        <f>G72</f>
        <v>1</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4</v>
      </c>
      <c r="N73" s="182">
        <f t="shared" si="23"/>
        <v>5</v>
      </c>
      <c r="O73" s="182">
        <f t="shared" si="23"/>
        <v>7</v>
      </c>
      <c r="P73" s="182">
        <f t="shared" si="23"/>
        <v>0</v>
      </c>
      <c r="Q73" s="182">
        <f t="shared" si="23"/>
        <v>4</v>
      </c>
      <c r="R73" s="182">
        <f t="shared" si="23"/>
        <v>3</v>
      </c>
      <c r="S73" s="182">
        <f t="shared" si="23"/>
        <v>5</v>
      </c>
      <c r="T73" s="182">
        <f t="shared" si="23"/>
        <v>0</v>
      </c>
      <c r="U73" s="182">
        <f t="shared" si="23"/>
        <v>3</v>
      </c>
      <c r="V73" s="182">
        <f t="shared" si="23"/>
        <v>2</v>
      </c>
      <c r="W73" s="182">
        <f t="shared" si="23"/>
        <v>2</v>
      </c>
      <c r="X73" s="182">
        <f t="shared" si="23"/>
        <v>5</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11</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7</v>
      </c>
      <c r="N74" s="182">
        <f t="shared" si="23"/>
        <v>9</v>
      </c>
      <c r="O74" s="182">
        <f t="shared" si="23"/>
        <v>14</v>
      </c>
      <c r="P74" s="182">
        <f t="shared" si="23"/>
        <v>0</v>
      </c>
      <c r="Q74" s="182">
        <f t="shared" si="23"/>
        <v>7</v>
      </c>
      <c r="R74" s="182">
        <f t="shared" si="23"/>
        <v>5</v>
      </c>
      <c r="S74" s="182">
        <f t="shared" si="23"/>
        <v>10</v>
      </c>
      <c r="T74" s="182">
        <f t="shared" si="23"/>
        <v>0</v>
      </c>
      <c r="U74" s="182">
        <f t="shared" si="23"/>
        <v>5</v>
      </c>
      <c r="V74" s="182">
        <f t="shared" si="23"/>
        <v>3</v>
      </c>
      <c r="W74" s="182">
        <f t="shared" si="23"/>
        <v>4</v>
      </c>
      <c r="X74" s="182">
        <f t="shared" si="23"/>
        <v>10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203</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4</v>
      </c>
      <c r="E78" s="160">
        <f>BE14</f>
        <v>2</v>
      </c>
      <c r="F78" s="199" t="s">
        <v>12</v>
      </c>
      <c r="G78" s="160">
        <f>BG14</f>
        <v>3</v>
      </c>
      <c r="H78" s="161">
        <f>D78*1000+(E78-G78)*10+E78</f>
        <v>3992</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1.0005999999999999</v>
      </c>
      <c r="BB78" s="159" t="str">
        <f>IF($BA78="","",INDEX(C$78:C$83,MATCH($BA78,$J$78:$J$83,0)))</f>
        <v>Österreich</v>
      </c>
      <c r="BC78" s="201"/>
      <c r="BD78" s="202">
        <f>IF($BA78="","",INDEX(D$78:D$83,MATCH($BA78,$J$78:$J$83,0)))</f>
        <v>4</v>
      </c>
      <c r="BE78" s="150">
        <f>IF($BA78="","",INDEX(E$78:E$83,MATCH($BA78,$J$78:$J$83,0)))</f>
        <v>4</v>
      </c>
      <c r="BF78" s="199" t="s">
        <v>12</v>
      </c>
      <c r="BG78" s="202">
        <f t="shared" ref="BG78:BG83" si="26">IF($BA78="","",INDEX(G$78:G$83,MATCH($BA78,$J$78:$J$83,0)))</f>
        <v>3</v>
      </c>
      <c r="BH78" s="150" t="str">
        <f>IF($BA78="","",INDEX(I$78:I$83,MATCH($BA78,$J$78:$J$83,0)))</f>
        <v>F</v>
      </c>
      <c r="BI78" s="231">
        <f>IF(BH78="A",0,IF(BH78="B",1,IF(BH78="C",2,IF(BH78="D",4,IF(BH78="E",8,IF(BH78="F",16,777777777))))))</f>
        <v>16</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3</v>
      </c>
      <c r="E79" s="160">
        <f>BE25</f>
        <v>4</v>
      </c>
      <c r="F79" s="199" t="s">
        <v>12</v>
      </c>
      <c r="G79" s="160">
        <f>BG25</f>
        <v>5</v>
      </c>
      <c r="H79" s="161">
        <f t="shared" ref="H79:H83" si="27">D79*1000+(E79-G79)*10+E79</f>
        <v>2994</v>
      </c>
      <c r="I79" s="250" t="s">
        <v>255</v>
      </c>
      <c r="J79" s="164">
        <f t="shared" si="24"/>
        <v>4.0002000000000004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2.0003000000000002</v>
      </c>
      <c r="BB79" s="159" t="str">
        <f t="shared" ref="BB79:BB83" si="28">IF($BA79="","",INDEX(C$78:C$83,MATCH($BA79,$J$78:$J$83,0)))</f>
        <v>Ukraine</v>
      </c>
      <c r="BC79" s="201"/>
      <c r="BD79" s="202">
        <f t="shared" ref="BD79:BD83" si="29">IF($BA79="","",INDEX(D$78:D$83,MATCH($BA79,$J$78:$J$83,0)))</f>
        <v>4</v>
      </c>
      <c r="BE79" s="150">
        <f>IF($BA79="","",INDEX(E$78:E$83,MATCH($BA79,$J$78:$J$83,0)))</f>
        <v>2</v>
      </c>
      <c r="BF79" s="199" t="s">
        <v>12</v>
      </c>
      <c r="BG79" s="202">
        <f t="shared" si="26"/>
        <v>2</v>
      </c>
      <c r="BH79" s="150" t="str">
        <f t="shared" ref="BH79:BH83" si="30">IF($BA79="","",INDEX(I$78:I$83,MATCH($BA79,$J$78:$J$83,0)))</f>
        <v>C</v>
      </c>
      <c r="BI79" s="231">
        <f t="shared" ref="BI79:BI81" si="31">IF(BH79="A",0,IF(BH79="B",1,IF(BH79="C",2,IF(BH79="D",4,IF(BH79="E",8,IF(BH79="F",16,777777777))))))</f>
        <v>2</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100</v>
      </c>
      <c r="CF79" s="80"/>
      <c r="CG79" s="80"/>
      <c r="CH79" s="80"/>
      <c r="CI79" s="80"/>
      <c r="CJ79" s="361">
        <f>SUM(CJ54:CJ71)</f>
        <v>30</v>
      </c>
      <c r="CK79" s="80"/>
      <c r="CL79" s="80"/>
      <c r="CM79" s="80"/>
      <c r="CN79" s="80"/>
      <c r="CO79" s="361">
        <f>SUM(CO59:CO60)</f>
        <v>40</v>
      </c>
      <c r="CP79" s="80"/>
      <c r="CQ79" s="80"/>
      <c r="CR79" s="80"/>
      <c r="CS79" s="361">
        <f>CS54</f>
        <v>0</v>
      </c>
      <c r="CT79" s="80"/>
      <c r="CU79" s="80"/>
      <c r="CV79" s="80"/>
      <c r="CW79" s="80"/>
    </row>
    <row r="80" spans="1:101" ht="18.75" customHeight="1" thickBot="1" x14ac:dyDescent="0.3">
      <c r="A80" s="182"/>
      <c r="B80" s="182"/>
      <c r="C80" s="246" t="str">
        <f>BB36</f>
        <v>Ukraine</v>
      </c>
      <c r="D80" s="160">
        <f>BD36</f>
        <v>4</v>
      </c>
      <c r="E80" s="160">
        <f>BE36</f>
        <v>2</v>
      </c>
      <c r="F80" s="199" t="s">
        <v>12</v>
      </c>
      <c r="G80" s="160">
        <f>BG36</f>
        <v>2</v>
      </c>
      <c r="H80" s="161">
        <f t="shared" si="27"/>
        <v>4002</v>
      </c>
      <c r="I80" s="250" t="s">
        <v>256</v>
      </c>
      <c r="J80" s="164">
        <f t="shared" si="24"/>
        <v>2.0003000000000002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Rumänien</v>
      </c>
      <c r="BC80" s="201"/>
      <c r="BD80" s="202">
        <f t="shared" si="29"/>
        <v>4</v>
      </c>
      <c r="BE80" s="150">
        <f>IF($BA80="","",INDEX(E$78:E$83,MATCH($BA80,$J$78:$J$83,0)))</f>
        <v>2</v>
      </c>
      <c r="BF80" s="199" t="s">
        <v>12</v>
      </c>
      <c r="BG80" s="202">
        <f t="shared" si="26"/>
        <v>3</v>
      </c>
      <c r="BH80" s="150" t="str">
        <f t="shared" si="30"/>
        <v>A</v>
      </c>
      <c r="BI80" s="231">
        <f t="shared" si="31"/>
        <v>0</v>
      </c>
      <c r="BJ80" s="61">
        <f>IF(E80&gt;G80,IF(Spielplan!E80&gt;Spielplan!G80,Punktemodus!$B$3,0),0)</f>
        <v>0</v>
      </c>
      <c r="BK80" s="61">
        <f>IF(E80=G80,IF(Spielplan!E80=Spielplan!G80,Punktemodus!$B$3,0),0)</f>
        <v>10</v>
      </c>
      <c r="BL80" s="61">
        <f>IF(E80&lt;G80,IF(Spielplan!E80&lt;Spielplan!G80,Punktemodus!$B$3,0),0)</f>
        <v>0</v>
      </c>
      <c r="BM80" s="61">
        <f>IF(E80=Spielplan!E80,IF(G80=Spielplan!G80,Punktemodus!$B$5,0),0)</f>
        <v>3</v>
      </c>
      <c r="BN80" s="61">
        <f>IF(E80=Spielplan!E80,Punktemodus!$B$7,0)</f>
        <v>1</v>
      </c>
      <c r="BO80" s="61">
        <f>IF(G80=Spielplan!G80,Punktemodus!$B$7,0)</f>
        <v>1</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2</v>
      </c>
      <c r="E81" s="160">
        <f>BE47</f>
        <v>3</v>
      </c>
      <c r="F81" s="199" t="s">
        <v>12</v>
      </c>
      <c r="G81" s="160">
        <f>BG47</f>
        <v>4</v>
      </c>
      <c r="H81" s="161">
        <f t="shared" si="27"/>
        <v>1993</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4.0002000000000004</v>
      </c>
      <c r="BB81" s="159" t="str">
        <f t="shared" si="28"/>
        <v>Russland</v>
      </c>
      <c r="BC81" s="201"/>
      <c r="BD81" s="202">
        <f t="shared" si="29"/>
        <v>3</v>
      </c>
      <c r="BE81" s="150">
        <f>IF($BA81="","",INDEX(E$78:E$83,MATCH($BA81,$J$78:$J$83,0)))</f>
        <v>4</v>
      </c>
      <c r="BF81" s="199" t="s">
        <v>12</v>
      </c>
      <c r="BG81" s="202">
        <f t="shared" si="26"/>
        <v>5</v>
      </c>
      <c r="BH81" s="150" t="str">
        <f t="shared" si="30"/>
        <v>B</v>
      </c>
      <c r="BI81" s="231">
        <f t="shared" si="31"/>
        <v>1</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3</v>
      </c>
      <c r="E82" s="160">
        <f>BE58</f>
        <v>2</v>
      </c>
      <c r="F82" s="199" t="s">
        <v>12</v>
      </c>
      <c r="G82" s="160">
        <f>BG58</f>
        <v>5</v>
      </c>
      <c r="H82" s="161">
        <f t="shared" si="27"/>
        <v>2972</v>
      </c>
      <c r="I82" s="250" t="s">
        <v>258</v>
      </c>
      <c r="J82" s="164">
        <f t="shared" si="24"/>
        <v>5.0004999999999997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5.0004999999999997</v>
      </c>
      <c r="BB82" s="175" t="str">
        <f t="shared" si="28"/>
        <v>Irland</v>
      </c>
      <c r="BC82" s="163"/>
      <c r="BD82" s="145">
        <f t="shared" si="29"/>
        <v>3</v>
      </c>
      <c r="BE82" s="145">
        <f>IF($BA82="","",INDEX(E$78:E$83,MATCH($BA82,$J$78:$J$83,0)))</f>
        <v>2</v>
      </c>
      <c r="BF82" s="199" t="s">
        <v>12</v>
      </c>
      <c r="BG82" s="145">
        <f t="shared" si="26"/>
        <v>5</v>
      </c>
      <c r="BH82" s="145" t="str">
        <f t="shared" si="30"/>
        <v>E</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1</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Österreich</v>
      </c>
      <c r="D83" s="160">
        <f>BD69</f>
        <v>4</v>
      </c>
      <c r="E83" s="160">
        <f>BE69</f>
        <v>4</v>
      </c>
      <c r="F83" s="199" t="s">
        <v>12</v>
      </c>
      <c r="G83" s="160">
        <f>BG69</f>
        <v>3</v>
      </c>
      <c r="H83" s="161">
        <f t="shared" si="27"/>
        <v>4014</v>
      </c>
      <c r="I83" s="181" t="s">
        <v>259</v>
      </c>
      <c r="J83" s="164">
        <f t="shared" si="24"/>
        <v>1.0005999999999999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Kroatien</v>
      </c>
      <c r="BC83" s="163"/>
      <c r="BD83" s="145">
        <f t="shared" si="29"/>
        <v>2</v>
      </c>
      <c r="BE83" s="145">
        <f>IF($BA83="","",INDEX(E$78:E$83,MATCH($BA83,$J$78:$J$83,0)))</f>
        <v>3</v>
      </c>
      <c r="BF83" s="199" t="s">
        <v>12</v>
      </c>
      <c r="BG83" s="145">
        <f t="shared" si="26"/>
        <v>4</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1</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19</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Kroatien</v>
      </c>
      <c r="E86" s="459"/>
      <c r="F86" s="479" t="str">
        <f>$C$78</f>
        <v>Rumänien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203</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Russland</v>
      </c>
      <c r="G87" s="461"/>
      <c r="H87" s="246" t="str">
        <f>$C$82</f>
        <v>Irland</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Russland</v>
      </c>
      <c r="G88" s="461"/>
      <c r="H88" s="247" t="str">
        <f>$C$83</f>
        <v>Österreich</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Rumänien</v>
      </c>
      <c r="E89" s="461"/>
      <c r="F89" s="470" t="str">
        <f>$C$79</f>
        <v>Russland</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280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Rumänien</v>
      </c>
      <c r="E90" s="461"/>
      <c r="F90" s="470" t="str">
        <f>$C$79</f>
        <v>Russland</v>
      </c>
      <c r="G90" s="461"/>
      <c r="H90" s="247" t="str">
        <f>$C$83</f>
        <v>Österreich</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Österreich</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Rumänien</v>
      </c>
      <c r="E91" s="461"/>
      <c r="F91" s="470" t="str">
        <f>$C$79</f>
        <v>Russland</v>
      </c>
      <c r="G91" s="461"/>
      <c r="H91" s="247" t="str">
        <f>$C$83</f>
        <v>Österreich</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Kroatien</v>
      </c>
      <c r="E92" s="459"/>
      <c r="F92" s="471" t="str">
        <f>$C$78</f>
        <v>Rumänien</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483</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Kroatien</v>
      </c>
      <c r="E93" s="459"/>
      <c r="F93" s="471" t="str">
        <f>$C$78</f>
        <v>Rumänien</v>
      </c>
      <c r="G93" s="461"/>
      <c r="H93" s="247" t="str">
        <f>$C$83</f>
        <v>Österreich</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Österreich</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Rumänien</v>
      </c>
      <c r="E95" s="461"/>
      <c r="F95" s="460" t="str">
        <f>$C$83</f>
        <v>Österreich</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Kroatien</v>
      </c>
      <c r="E96" s="459"/>
      <c r="F96" s="470" t="str">
        <f>$C$79</f>
        <v>Russland</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Kroatien</v>
      </c>
      <c r="E97" s="459"/>
      <c r="F97" s="470" t="str">
        <f>$C$79</f>
        <v>Russland</v>
      </c>
      <c r="G97" s="461"/>
      <c r="H97" s="247" t="str">
        <f>$C$83</f>
        <v>Österreich</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Ukraine</v>
      </c>
      <c r="E98" s="461"/>
      <c r="F98" s="470" t="str">
        <f>$C$79</f>
        <v>Russland</v>
      </c>
      <c r="G98" s="461"/>
      <c r="H98" s="247" t="str">
        <f>$C$83</f>
        <v>Österreich</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Kroatien</v>
      </c>
      <c r="E99" s="459"/>
      <c r="F99" s="470" t="str">
        <f>$C$79</f>
        <v>Russland</v>
      </c>
      <c r="G99" s="461"/>
      <c r="H99" s="247" t="str">
        <f>$C$83</f>
        <v>Österreich</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Kroatien</v>
      </c>
      <c r="E100" s="459"/>
      <c r="F100" s="460" t="str">
        <f>$C$83</f>
        <v>Österreich</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161</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368</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467</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1</v>
      </c>
      <c r="F12" s="401" t="s">
        <v>12</v>
      </c>
      <c r="G12" s="398">
        <v>1</v>
      </c>
      <c r="H12" s="6" t="str">
        <f>Spielplan!$H$12</f>
        <v>Rumänien</v>
      </c>
      <c r="I12" s="32"/>
      <c r="J12" s="182"/>
      <c r="K12" s="182" t="s">
        <v>50</v>
      </c>
      <c r="L12" s="182">
        <f t="shared" ref="L12:L17" si="0">IF(E12-G12&gt;0,1,IF(G12=E12,0,-1))</f>
        <v>0</v>
      </c>
      <c r="M12" s="182">
        <f>IF($E12="",0,IF($E12&gt;$G12,3,IF($E12=G12,1,0)))</f>
        <v>1</v>
      </c>
      <c r="N12" s="182">
        <f>IF($G12="",0,IF($E12&gt;$G12,0,IF($E12=G12,1,3)))</f>
        <v>1</v>
      </c>
      <c r="O12" s="182"/>
      <c r="P12" s="182"/>
      <c r="Q12" s="182">
        <f>E12</f>
        <v>1</v>
      </c>
      <c r="R12" s="182">
        <f>G12</f>
        <v>1</v>
      </c>
      <c r="S12" s="182"/>
      <c r="T12" s="182"/>
      <c r="U12" s="182">
        <f>G12</f>
        <v>1</v>
      </c>
      <c r="V12" s="182">
        <f>E12</f>
        <v>1</v>
      </c>
      <c r="W12" s="182"/>
      <c r="X12" s="182"/>
      <c r="Y12" s="182"/>
      <c r="Z12" s="182">
        <f>M18</f>
        <v>7</v>
      </c>
      <c r="AA12" s="182">
        <f>Q18</f>
        <v>6</v>
      </c>
      <c r="AB12" s="182">
        <f>U18</f>
        <v>2</v>
      </c>
      <c r="AC12" s="182">
        <f>AA12-AB12</f>
        <v>4</v>
      </c>
      <c r="AD12" s="182">
        <f>IF(Z12&gt;Z13,-1,0)</f>
        <v>-1</v>
      </c>
      <c r="AE12" s="182">
        <f>IF(Z12&gt;Z14,-1,0)</f>
        <v>-1</v>
      </c>
      <c r="AF12" s="182">
        <f>IF(Z12&gt;Z15,-1,0)</f>
        <v>-1</v>
      </c>
      <c r="AG12" s="329">
        <f>10000-(AJ12*1000+AM12*10+AK12)</f>
        <v>2954</v>
      </c>
      <c r="AH12" s="330">
        <f>RANK(AG12,AG12:AG15,1)</f>
        <v>1</v>
      </c>
      <c r="AI12" s="281" t="str">
        <f>C12</f>
        <v>Frankreich</v>
      </c>
      <c r="AJ12" s="281">
        <f t="shared" ref="AJ12:AL15" si="1">Z12</f>
        <v>7</v>
      </c>
      <c r="AK12" s="281">
        <f t="shared" si="1"/>
        <v>6</v>
      </c>
      <c r="AL12" s="281">
        <f t="shared" si="1"/>
        <v>2</v>
      </c>
      <c r="AM12" s="281">
        <f>AK12-AL12</f>
        <v>4</v>
      </c>
      <c r="AN12" s="337"/>
      <c r="AO12" s="329">
        <f>IF(Z13&lt;&gt;Z12,AG13,IF(G12&gt;E12,AG13-2000,AG13))</f>
        <v>4987</v>
      </c>
      <c r="AP12" s="329">
        <f>IF(Z14&lt;&gt;Z12,AG14,IF(G14&gt;E14,AG14-2000,AG14))</f>
        <v>10049</v>
      </c>
      <c r="AQ12" s="329">
        <f>IF(Z15&lt;&gt;Z12,AG15,IF(G16&gt;E16,AG15-2000,AG15))</f>
        <v>5996</v>
      </c>
      <c r="AR12" s="332">
        <f>AN16</f>
        <v>8862</v>
      </c>
      <c r="AS12" s="330">
        <f>RANK(AR12,AR12:AR15,1)</f>
        <v>1</v>
      </c>
      <c r="AT12" s="281" t="str">
        <f t="shared" ref="AT12:AW15" si="2">AI12</f>
        <v>Frankreich</v>
      </c>
      <c r="AU12" s="281">
        <f t="shared" si="2"/>
        <v>7</v>
      </c>
      <c r="AV12" s="281">
        <f t="shared" si="2"/>
        <v>6</v>
      </c>
      <c r="AW12" s="281">
        <f t="shared" si="2"/>
        <v>2</v>
      </c>
      <c r="AX12" s="182"/>
      <c r="AY12" s="182"/>
      <c r="AZ12" s="182"/>
      <c r="BA12" s="3">
        <v>1</v>
      </c>
      <c r="BB12" s="6" t="str">
        <f>VLOOKUP(1,AS12:AT15,2,FALSE)</f>
        <v>Frankreich</v>
      </c>
      <c r="BC12" s="2"/>
      <c r="BD12" s="5">
        <f>VLOOKUP(1,AS12:AW15,3,FALSE)</f>
        <v>7</v>
      </c>
      <c r="BE12" s="4">
        <f>VLOOKUP(1,AS12:AW15,4,FALSE)</f>
        <v>6</v>
      </c>
      <c r="BF12" s="199" t="s">
        <v>12</v>
      </c>
      <c r="BG12" s="4">
        <f>VLOOKUP(1,AS12:AW15,5,FALSE)</f>
        <v>2</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v>
      </c>
      <c r="BQ12" s="182"/>
      <c r="BR12" s="213"/>
      <c r="BS12" s="146" t="s">
        <v>90</v>
      </c>
      <c r="BT12" s="158" t="str">
        <f>BB13</f>
        <v>Rumänien</v>
      </c>
      <c r="BU12" s="163"/>
      <c r="BV12" s="398">
        <v>1</v>
      </c>
      <c r="BW12" s="399"/>
      <c r="BX12" s="398">
        <v>5</v>
      </c>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2</v>
      </c>
      <c r="U13" s="182"/>
      <c r="V13" s="182"/>
      <c r="W13" s="182">
        <f>G13</f>
        <v>2</v>
      </c>
      <c r="X13" s="182">
        <f>E13</f>
        <v>1</v>
      </c>
      <c r="Y13" s="182"/>
      <c r="Z13" s="182">
        <f>N18</f>
        <v>5</v>
      </c>
      <c r="AA13" s="182">
        <f>R18</f>
        <v>3</v>
      </c>
      <c r="AB13" s="182">
        <f>V18</f>
        <v>2</v>
      </c>
      <c r="AC13" s="182">
        <f>AA13-AB13</f>
        <v>1</v>
      </c>
      <c r="AD13" s="182">
        <f>IF(Z13&gt;Z12,-1,0)</f>
        <v>0</v>
      </c>
      <c r="AE13" s="182">
        <f>IF(Z13&gt;Z14,-1,0)</f>
        <v>-1</v>
      </c>
      <c r="AF13" s="182">
        <f>IF(Z13&gt;Z15,-1,0)</f>
        <v>-1</v>
      </c>
      <c r="AG13" s="329">
        <f>10000-(AJ13*1000+AM13*10+AK13)</f>
        <v>4987</v>
      </c>
      <c r="AH13" s="330">
        <f>RANK(AG13,AG12:AG15,1)</f>
        <v>2</v>
      </c>
      <c r="AI13" s="281" t="str">
        <f>H12</f>
        <v>Rumänien</v>
      </c>
      <c r="AJ13" s="281">
        <f t="shared" si="1"/>
        <v>5</v>
      </c>
      <c r="AK13" s="281">
        <f t="shared" si="1"/>
        <v>3</v>
      </c>
      <c r="AL13" s="281">
        <f t="shared" si="1"/>
        <v>2</v>
      </c>
      <c r="AM13" s="281">
        <f>AK13-AL13</f>
        <v>1</v>
      </c>
      <c r="AN13" s="329">
        <f>IF(Z12&lt;&gt;Z13,AG12,IF(E12&gt;G12,AG12-2000,AG12))</f>
        <v>2954</v>
      </c>
      <c r="AO13" s="337"/>
      <c r="AP13" s="329">
        <f>IF(Z13&lt;&gt;Z14,AG14,IF(G17&gt;E17,AG14-2000,AG14))</f>
        <v>10049</v>
      </c>
      <c r="AQ13" s="329">
        <f>IF(Z15&lt;&gt;Z13,AG15,IF(G15&gt;E15,AG15-2000,AG15))</f>
        <v>5996</v>
      </c>
      <c r="AR13" s="333">
        <f>AO16</f>
        <v>14961</v>
      </c>
      <c r="AS13" s="330">
        <f>RANK(AR13,AR12:AR15,1)</f>
        <v>2</v>
      </c>
      <c r="AT13" s="281" t="str">
        <f t="shared" si="2"/>
        <v>Rumänien</v>
      </c>
      <c r="AU13" s="281">
        <f t="shared" si="2"/>
        <v>5</v>
      </c>
      <c r="AV13" s="281">
        <f t="shared" si="2"/>
        <v>3</v>
      </c>
      <c r="AW13" s="281">
        <f t="shared" si="2"/>
        <v>2</v>
      </c>
      <c r="AX13" s="182"/>
      <c r="AY13" s="182"/>
      <c r="AZ13" s="182"/>
      <c r="BA13" s="3">
        <v>2</v>
      </c>
      <c r="BB13" s="6" t="str">
        <f>VLOOKUP(2,AS12:AT15,2,FALSE)</f>
        <v>Rumänien</v>
      </c>
      <c r="BC13" s="2"/>
      <c r="BD13" s="5">
        <f>VLOOKUP(2,AS12:AW15,3,FALSE)</f>
        <v>5</v>
      </c>
      <c r="BE13" s="4">
        <f>VLOOKUP(2,AS12:AW15,4,FALSE)</f>
        <v>3</v>
      </c>
      <c r="BF13" s="199" t="s">
        <v>12</v>
      </c>
      <c r="BG13" s="4">
        <f>VLOOKUP(2,AS12:AW15,5,FALSE)</f>
        <v>2</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398">
        <v>1</v>
      </c>
      <c r="BW13" s="399"/>
      <c r="BX13" s="398">
        <v>6</v>
      </c>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3</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0</v>
      </c>
      <c r="T14" s="182"/>
      <c r="U14" s="182">
        <f>G14</f>
        <v>0</v>
      </c>
      <c r="V14" s="182"/>
      <c r="W14" s="182">
        <f>E14</f>
        <v>3</v>
      </c>
      <c r="X14" s="182"/>
      <c r="Y14" s="182"/>
      <c r="Z14" s="182">
        <f>O18</f>
        <v>0</v>
      </c>
      <c r="AA14" s="182">
        <f>S18</f>
        <v>1</v>
      </c>
      <c r="AB14" s="182">
        <f>W18</f>
        <v>6</v>
      </c>
      <c r="AC14" s="182">
        <f>AA14-AB14</f>
        <v>-5</v>
      </c>
      <c r="AD14" s="182">
        <f>IF(Z14&gt;Z12,-1,0)</f>
        <v>0</v>
      </c>
      <c r="AE14" s="182">
        <f>IF(Z14&gt;Z13,-1,0)</f>
        <v>0</v>
      </c>
      <c r="AF14" s="182">
        <f>IF(Z14&gt;Z15,-1,0)</f>
        <v>0</v>
      </c>
      <c r="AG14" s="329">
        <f>10000-(AJ14*1000+AM14*10+AK14)</f>
        <v>10049</v>
      </c>
      <c r="AH14" s="330">
        <f>RANK(AG14,AG12:AG15,1)</f>
        <v>4</v>
      </c>
      <c r="AI14" s="281" t="str">
        <f>C13</f>
        <v>Albanien</v>
      </c>
      <c r="AJ14" s="281">
        <f t="shared" si="1"/>
        <v>0</v>
      </c>
      <c r="AK14" s="281">
        <f t="shared" si="1"/>
        <v>1</v>
      </c>
      <c r="AL14" s="281">
        <f t="shared" si="1"/>
        <v>6</v>
      </c>
      <c r="AM14" s="281">
        <f>AK14-AL14</f>
        <v>-5</v>
      </c>
      <c r="AN14" s="329">
        <f>IF(Z12&lt;&gt;Z14,AG12,IF(E14&gt;G14,AG12-2000,AG12))</f>
        <v>2954</v>
      </c>
      <c r="AO14" s="329">
        <f>IF(Z13&lt;&gt;Z14,AG13,IF(E17&gt;G17,AG13-2000,AG13))</f>
        <v>4987</v>
      </c>
      <c r="AP14" s="337"/>
      <c r="AQ14" s="329">
        <f>IF(Z15&lt;&gt;Z14,AG15,IF(G13&gt;E13,AG15-2000,AG15))</f>
        <v>5996</v>
      </c>
      <c r="AR14" s="333">
        <f>AP16</f>
        <v>30147</v>
      </c>
      <c r="AS14" s="330">
        <f>RANK(AR14,AR12:AR15,1)</f>
        <v>4</v>
      </c>
      <c r="AT14" s="281" t="str">
        <f t="shared" si="2"/>
        <v>Albanien</v>
      </c>
      <c r="AU14" s="281">
        <f t="shared" si="2"/>
        <v>0</v>
      </c>
      <c r="AV14" s="281">
        <f t="shared" si="2"/>
        <v>1</v>
      </c>
      <c r="AW14" s="281">
        <f t="shared" si="2"/>
        <v>6</v>
      </c>
      <c r="AX14" s="182"/>
      <c r="AY14" s="182"/>
      <c r="AZ14" s="182"/>
      <c r="BA14" s="162">
        <v>3</v>
      </c>
      <c r="BB14" s="175" t="str">
        <f>VLOOKUP(3,AS12:AT15,2,FALSE)</f>
        <v>Schweiz</v>
      </c>
      <c r="BC14" s="163"/>
      <c r="BD14" s="145">
        <f>VLOOKUP(3,AS12:AW15,3,FALSE)</f>
        <v>4</v>
      </c>
      <c r="BE14" s="145">
        <f>VLOOKUP(3,AS12:AW15,4,FALSE)</f>
        <v>4</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399"/>
      <c r="BW14" s="399"/>
      <c r="BX14" s="399"/>
      <c r="BY14" s="182"/>
      <c r="BZ14" s="144">
        <v>49</v>
      </c>
      <c r="CA14" s="158" t="str">
        <f>IF(BX12="",IF(BV12&gt;BV13,BT12,BT13),IF(BX12&gt;BX13,BT12,BT13))</f>
        <v>Polen</v>
      </c>
      <c r="CB14" s="163"/>
      <c r="CC14" s="39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4</v>
      </c>
      <c r="AB15" s="182">
        <f>X18</f>
        <v>4</v>
      </c>
      <c r="AC15" s="182">
        <f>AA15-AB15</f>
        <v>0</v>
      </c>
      <c r="AD15" s="182">
        <f>IF(Z15&gt;Z12,-1,0)</f>
        <v>0</v>
      </c>
      <c r="AE15" s="182">
        <f>IF(Z15&gt;Z13,-1,0)</f>
        <v>0</v>
      </c>
      <c r="AF15" s="182">
        <f>IF(Z15&gt;Z14,-1,0)</f>
        <v>-1</v>
      </c>
      <c r="AG15" s="329">
        <f>10000-(AJ15*1000+AM15*10+AK15)</f>
        <v>5996</v>
      </c>
      <c r="AH15" s="330">
        <f>RANK(AG15,AG12:AG15,1)</f>
        <v>3</v>
      </c>
      <c r="AI15" s="281" t="str">
        <f>H13</f>
        <v>Schweiz</v>
      </c>
      <c r="AJ15" s="281">
        <f t="shared" si="1"/>
        <v>4</v>
      </c>
      <c r="AK15" s="281">
        <f t="shared" si="1"/>
        <v>4</v>
      </c>
      <c r="AL15" s="281">
        <f t="shared" si="1"/>
        <v>4</v>
      </c>
      <c r="AM15" s="281">
        <f>AK15-AL15</f>
        <v>0</v>
      </c>
      <c r="AN15" s="329">
        <f>IF(Z12&lt;&gt;Z15,AG12,IF(E16&gt;G16,AG12-2000,AG12))</f>
        <v>2954</v>
      </c>
      <c r="AO15" s="329">
        <f>IF(Z13&lt;&gt;Z15,AG13,IF(E15&gt;G15,AG13-2000,AG13))</f>
        <v>4987</v>
      </c>
      <c r="AP15" s="329">
        <f>IF(Z14&lt;&gt;Z15,AG14,IF(E13&gt;G13,AG14-2000,AG14))</f>
        <v>10049</v>
      </c>
      <c r="AQ15" s="337"/>
      <c r="AR15" s="333">
        <f>AQ16</f>
        <v>17988</v>
      </c>
      <c r="AS15" s="330">
        <f>RANK(AR15,AR12:AR15,1)</f>
        <v>3</v>
      </c>
      <c r="AT15" s="281" t="str">
        <f t="shared" si="2"/>
        <v>Schweiz</v>
      </c>
      <c r="AU15" s="281">
        <f t="shared" si="2"/>
        <v>4</v>
      </c>
      <c r="AV15" s="281">
        <f t="shared" si="2"/>
        <v>4</v>
      </c>
      <c r="AW15" s="281">
        <f t="shared" si="2"/>
        <v>4</v>
      </c>
      <c r="AX15" s="182"/>
      <c r="AY15" s="182"/>
      <c r="AZ15" s="182"/>
      <c r="BA15" s="68">
        <v>4</v>
      </c>
      <c r="BB15" s="69" t="str">
        <f>VLOOKUP(4,AS12:AT15,2,FALSE)</f>
        <v>Albanien</v>
      </c>
      <c r="BC15" s="70"/>
      <c r="BD15" s="71">
        <f>VLOOKUP(4,AS12:AW15,3,FALSE)</f>
        <v>0</v>
      </c>
      <c r="BE15" s="71">
        <f>VLOOKUP(4,AS12:AW15,4,FALSE)</f>
        <v>1</v>
      </c>
      <c r="BF15" s="199" t="s">
        <v>12</v>
      </c>
      <c r="BG15" s="71">
        <f>VLOOKUP(4,AS12:AW15,5,FALSE)</f>
        <v>6</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399"/>
      <c r="BW15" s="399"/>
      <c r="BX15" s="399"/>
      <c r="BY15" s="182"/>
      <c r="BZ15" s="144">
        <v>50</v>
      </c>
      <c r="CA15" s="158" t="str">
        <f>IF(BX16="",IF(BV16&gt;BV17,BT16,BT17),IF(BX16&gt;BX17,BT16,BT17))</f>
        <v>Spanien</v>
      </c>
      <c r="CB15" s="163"/>
      <c r="CC15" s="39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1</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1</v>
      </c>
      <c r="U16" s="182">
        <f>G16</f>
        <v>1</v>
      </c>
      <c r="V16" s="182"/>
      <c r="W16" s="182"/>
      <c r="X16" s="182">
        <f>E16</f>
        <v>2</v>
      </c>
      <c r="Y16" s="182"/>
      <c r="Z16" s="182"/>
      <c r="AA16" s="182"/>
      <c r="AB16" s="182"/>
      <c r="AC16" s="182"/>
      <c r="AD16" s="182"/>
      <c r="AE16" s="182"/>
      <c r="AF16" s="182"/>
      <c r="AG16" s="281"/>
      <c r="AH16" s="281"/>
      <c r="AI16" s="281"/>
      <c r="AJ16" s="281"/>
      <c r="AK16" s="281"/>
      <c r="AL16" s="281"/>
      <c r="AM16" s="281"/>
      <c r="AN16" s="334">
        <f>SUM(AN12:AN15)</f>
        <v>8862</v>
      </c>
      <c r="AO16" s="335">
        <f>SUM(AO12:AO15)</f>
        <v>14961</v>
      </c>
      <c r="AP16" s="335">
        <f>SUM(AP12:AP15)</f>
        <v>30147</v>
      </c>
      <c r="AQ16" s="335">
        <f>SUM(AQ12:AQ15)</f>
        <v>17988</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398">
        <v>2</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1</v>
      </c>
      <c r="F17" s="401" t="s">
        <v>12</v>
      </c>
      <c r="G17" s="398">
        <v>0</v>
      </c>
      <c r="H17" s="38" t="str">
        <f>C13</f>
        <v>Albanien</v>
      </c>
      <c r="I17" s="39"/>
      <c r="J17" s="182"/>
      <c r="K17" s="182" t="s">
        <v>54</v>
      </c>
      <c r="L17" s="182">
        <f t="shared" si="0"/>
        <v>1</v>
      </c>
      <c r="M17" s="182"/>
      <c r="N17" s="182">
        <f>IF($E17="",0,IF($E17&gt;$G17,3,IF($E17=$G17,1,0)))</f>
        <v>3</v>
      </c>
      <c r="O17" s="182">
        <f>IF($G17="",0,IF($E17&gt;$G17,0,IF($E17=$G17,1,3)))</f>
        <v>0</v>
      </c>
      <c r="P17" s="182"/>
      <c r="Q17" s="182"/>
      <c r="R17" s="182">
        <f>E17</f>
        <v>1</v>
      </c>
      <c r="S17" s="182">
        <f>G17</f>
        <v>0</v>
      </c>
      <c r="T17" s="182"/>
      <c r="U17" s="182"/>
      <c r="V17" s="182">
        <f>G17</f>
        <v>0</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0</v>
      </c>
      <c r="BP17" s="81">
        <f>IF(Spielplan!E17="",0,SUM(BJ17:BO17))</f>
        <v>0</v>
      </c>
      <c r="BQ17" s="182"/>
      <c r="BR17" s="213"/>
      <c r="BS17" s="150" t="str">
        <f>"3"&amp;BD90</f>
        <v>3F</v>
      </c>
      <c r="BT17" s="158" t="str">
        <f>BB90</f>
        <v>Ungarn</v>
      </c>
      <c r="BU17" s="163"/>
      <c r="BV17" s="398">
        <v>1</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7</v>
      </c>
      <c r="N18" s="182">
        <f t="shared" si="3"/>
        <v>5</v>
      </c>
      <c r="O18" s="182">
        <f t="shared" si="3"/>
        <v>0</v>
      </c>
      <c r="P18" s="182">
        <f t="shared" si="3"/>
        <v>4</v>
      </c>
      <c r="Q18" s="182">
        <f t="shared" si="3"/>
        <v>6</v>
      </c>
      <c r="R18" s="182">
        <f t="shared" si="3"/>
        <v>3</v>
      </c>
      <c r="S18" s="182">
        <f t="shared" si="3"/>
        <v>1</v>
      </c>
      <c r="T18" s="182">
        <f t="shared" si="3"/>
        <v>4</v>
      </c>
      <c r="U18" s="182">
        <f t="shared" si="3"/>
        <v>2</v>
      </c>
      <c r="V18" s="182">
        <f t="shared" si="3"/>
        <v>2</v>
      </c>
      <c r="W18" s="182">
        <f t="shared" si="3"/>
        <v>6</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37</v>
      </c>
      <c r="BQ18" s="182"/>
      <c r="BR18" s="213"/>
      <c r="BS18" s="182"/>
      <c r="BT18" s="182"/>
      <c r="BU18" s="182"/>
      <c r="BV18" s="399"/>
      <c r="BW18" s="399"/>
      <c r="BX18" s="399"/>
      <c r="BY18" s="182"/>
      <c r="BZ18" s="182"/>
      <c r="CA18" s="182"/>
      <c r="CB18" s="182"/>
      <c r="CC18" s="399"/>
      <c r="CD18" s="182"/>
      <c r="CE18" s="144">
        <v>58</v>
      </c>
      <c r="CF18" s="158" t="str">
        <f>IF(CE14="",IF(CC14&gt;CC15,CA14,CA15),IF(CE14&gt;CE15,CA14,CA15))</f>
        <v>Spanien</v>
      </c>
      <c r="CG18" s="163"/>
      <c r="CH18" s="63">
        <v>3</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Portugal</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3</v>
      </c>
      <c r="BW20" s="399"/>
      <c r="BX20" s="398"/>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Schweiz</v>
      </c>
      <c r="BU21" s="163"/>
      <c r="BV21" s="398">
        <v>1</v>
      </c>
      <c r="BW21" s="399"/>
      <c r="BX21" s="398"/>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England</v>
      </c>
      <c r="CB22" s="163"/>
      <c r="CC22" s="398">
        <v>1</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1</v>
      </c>
      <c r="F23" s="401"/>
      <c r="G23" s="398">
        <v>1</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1</v>
      </c>
      <c r="R23" s="182">
        <f>G23</f>
        <v>1</v>
      </c>
      <c r="S23" s="182"/>
      <c r="T23" s="182"/>
      <c r="U23" s="182">
        <f>G23</f>
        <v>1</v>
      </c>
      <c r="V23" s="182">
        <f>E23</f>
        <v>1</v>
      </c>
      <c r="W23" s="182"/>
      <c r="X23" s="182"/>
      <c r="Y23" s="182"/>
      <c r="Z23" s="182">
        <f>M29</f>
        <v>5</v>
      </c>
      <c r="AA23" s="182">
        <f>Q29</f>
        <v>5</v>
      </c>
      <c r="AB23" s="182">
        <f>U29</f>
        <v>4</v>
      </c>
      <c r="AC23" s="182">
        <f>AA23-AB23</f>
        <v>1</v>
      </c>
      <c r="AD23" s="182">
        <f>IF(Z23&gt;Z24,-1,0)</f>
        <v>-1</v>
      </c>
      <c r="AE23" s="182">
        <f>IF(Z23&gt;Z25,-1,0)</f>
        <v>0</v>
      </c>
      <c r="AF23" s="182">
        <f>IF(Z23&gt;Z26,-1,0)</f>
        <v>-1</v>
      </c>
      <c r="AG23" s="329">
        <f>10000-(AJ23*1000+AM23*10+AK23)</f>
        <v>4985</v>
      </c>
      <c r="AH23" s="330">
        <f>RANK(AG23,AG23:AG26,1)</f>
        <v>2</v>
      </c>
      <c r="AI23" s="281" t="str">
        <f>C23</f>
        <v>Wales</v>
      </c>
      <c r="AJ23" s="281">
        <f t="shared" ref="AJ23:AL26" si="5">Z23</f>
        <v>5</v>
      </c>
      <c r="AK23" s="281">
        <f t="shared" si="5"/>
        <v>5</v>
      </c>
      <c r="AL23" s="281">
        <f t="shared" si="5"/>
        <v>4</v>
      </c>
      <c r="AM23" s="281">
        <f>AK23-AL23</f>
        <v>1</v>
      </c>
      <c r="AN23" s="337"/>
      <c r="AO23" s="329">
        <f>IF(Z24&lt;&gt;Z23,AG24,IF(G23&gt;E23,AG24-2000,AG24))</f>
        <v>9017</v>
      </c>
      <c r="AP23" s="329">
        <f>IF(Z25&lt;&gt;Z23,AG25,IF(G25&gt;E25,AG25-2000,AG25))</f>
        <v>2974</v>
      </c>
      <c r="AQ23" s="329">
        <f>IF(Z26&lt;&gt;Z23,AG26,IF(G27&gt;E27,AG26-2000,AG26))</f>
        <v>7006</v>
      </c>
      <c r="AR23" s="332">
        <f>AN27</f>
        <v>14955</v>
      </c>
      <c r="AS23" s="330">
        <f>RANK(AR23,AR23:AR26,1)</f>
        <v>2</v>
      </c>
      <c r="AT23" s="281" t="str">
        <f t="shared" ref="AT23:AW26" si="6">AI23</f>
        <v>Wales</v>
      </c>
      <c r="AU23" s="281">
        <f t="shared" si="6"/>
        <v>5</v>
      </c>
      <c r="AV23" s="281">
        <f t="shared" si="6"/>
        <v>5</v>
      </c>
      <c r="AW23" s="281">
        <f t="shared" si="6"/>
        <v>4</v>
      </c>
      <c r="AX23" s="182"/>
      <c r="AY23" s="182"/>
      <c r="AZ23" s="182"/>
      <c r="BA23" s="54">
        <v>1</v>
      </c>
      <c r="BB23" s="52" t="str">
        <f>VLOOKUP(1,AS23:AT26,2,FALSE)</f>
        <v>England</v>
      </c>
      <c r="BC23" s="53"/>
      <c r="BD23" s="55">
        <f>VLOOKUP(1,AS23:AW26,3,FALSE)</f>
        <v>7</v>
      </c>
      <c r="BE23" s="56">
        <f>VLOOKUP(1,AS23:AW26,4,FALSE)</f>
        <v>6</v>
      </c>
      <c r="BF23" s="199" t="s">
        <v>12</v>
      </c>
      <c r="BG23" s="56">
        <f>VLOOKUP(1,AS23:AW26,5,FALSE)</f>
        <v>4</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399"/>
      <c r="BW23" s="399"/>
      <c r="BX23" s="399"/>
      <c r="BY23" s="182"/>
      <c r="BZ23" s="144">
        <v>54</v>
      </c>
      <c r="CA23" s="158" t="str">
        <f>IF(BX24="",IF(BV24&gt;BV25,BT24,BT25),IF(BX24&gt;BX25,BT24,BT25))</f>
        <v>Portugal</v>
      </c>
      <c r="CB23" s="163"/>
      <c r="CC23" s="398">
        <v>2</v>
      </c>
      <c r="CD23" s="182"/>
      <c r="CE23" s="63"/>
      <c r="CF23" s="182"/>
      <c r="CG23" s="182"/>
      <c r="CH23" s="182"/>
      <c r="CI23" s="182"/>
      <c r="CJ23" s="144" t="s">
        <v>93</v>
      </c>
      <c r="CK23" s="158" t="str">
        <f>IF(CJ18="",IF(CH18&gt;CH19,CF18,CF19),IF(CJ18&gt;CJ19,CF18,CF19))</f>
        <v>Spanien</v>
      </c>
      <c r="CL23" s="163"/>
      <c r="CM23" s="63">
        <v>2</v>
      </c>
      <c r="CN23" s="182"/>
      <c r="CO23" s="63"/>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1</v>
      </c>
      <c r="AA24" s="182">
        <f>R29</f>
        <v>3</v>
      </c>
      <c r="AB24" s="182">
        <f>V29</f>
        <v>5</v>
      </c>
      <c r="AC24" s="182">
        <f>AA24-AB24</f>
        <v>-2</v>
      </c>
      <c r="AD24" s="182">
        <f>IF(Z24&gt;Z23,-1,0)</f>
        <v>0</v>
      </c>
      <c r="AE24" s="182">
        <f>IF(Z24&gt;Z25,-1,0)</f>
        <v>0</v>
      </c>
      <c r="AF24" s="182">
        <f>IF(Z24&gt;Z26,-1,0)</f>
        <v>0</v>
      </c>
      <c r="AG24" s="329">
        <f>10000-(AJ24*1000+AM24*10+AK24)</f>
        <v>9017</v>
      </c>
      <c r="AH24" s="330">
        <f>RANK(AG24,AG23:AG26,1)</f>
        <v>4</v>
      </c>
      <c r="AI24" s="281" t="str">
        <f>H23</f>
        <v>Slowakei</v>
      </c>
      <c r="AJ24" s="281">
        <f t="shared" si="5"/>
        <v>1</v>
      </c>
      <c r="AK24" s="281">
        <f t="shared" si="5"/>
        <v>3</v>
      </c>
      <c r="AL24" s="281">
        <f t="shared" si="5"/>
        <v>5</v>
      </c>
      <c r="AM24" s="281">
        <f>AK24-AL24</f>
        <v>-2</v>
      </c>
      <c r="AN24" s="329">
        <f>IF(Z23&lt;&gt;Z24,AG23,IF(E23&gt;G23,AG23-2000,AG23))</f>
        <v>4985</v>
      </c>
      <c r="AO24" s="337"/>
      <c r="AP24" s="329">
        <f>IF(Z24&lt;&gt;Z25,AG25,IF(G28&gt;E28,AG25-2000,AG25))</f>
        <v>2974</v>
      </c>
      <c r="AQ24" s="329">
        <f>IF(Z26&lt;&gt;Z24,AG26,IF(G26&gt;E26,AG26-2000,AG26))</f>
        <v>7006</v>
      </c>
      <c r="AR24" s="333">
        <f>AO27</f>
        <v>27051</v>
      </c>
      <c r="AS24" s="330">
        <f>RANK(AR24,AR23:AR26,1)</f>
        <v>4</v>
      </c>
      <c r="AT24" s="281" t="str">
        <f t="shared" si="6"/>
        <v>Slowakei</v>
      </c>
      <c r="AU24" s="281">
        <f t="shared" si="6"/>
        <v>1</v>
      </c>
      <c r="AV24" s="281">
        <f t="shared" si="6"/>
        <v>3</v>
      </c>
      <c r="AW24" s="281">
        <f t="shared" si="6"/>
        <v>5</v>
      </c>
      <c r="AX24" s="182"/>
      <c r="AY24" s="182"/>
      <c r="AZ24" s="182"/>
      <c r="BA24" s="54">
        <v>2</v>
      </c>
      <c r="BB24" s="52" t="str">
        <f>VLOOKUP(2,AS23:AT26,2,FALSE)</f>
        <v>Wales</v>
      </c>
      <c r="BC24" s="53"/>
      <c r="BD24" s="55">
        <f>VLOOKUP(2,AS23:AW26,3,FALSE)</f>
        <v>5</v>
      </c>
      <c r="BE24" s="56">
        <f>VLOOKUP(2,AS23:AW26,4,FALSE)</f>
        <v>5</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2</v>
      </c>
      <c r="BW24" s="399"/>
      <c r="BX24" s="398"/>
      <c r="BY24" s="182"/>
      <c r="BZ24" s="182"/>
      <c r="CA24" s="182"/>
      <c r="CB24" s="182"/>
      <c r="CC24" s="399"/>
      <c r="CD24" s="182"/>
      <c r="CE24" s="182"/>
      <c r="CF24" s="182"/>
      <c r="CG24" s="182"/>
      <c r="CH24" s="182"/>
      <c r="CI24" s="182"/>
      <c r="CJ24" s="144" t="s">
        <v>94</v>
      </c>
      <c r="CK24" s="158" t="str">
        <f>IF(CJ34="",IF(CH34&gt;CH35,CF34,CF35),IF(CJ34&gt;CJ35,CF34,CF35))</f>
        <v>Deutschland</v>
      </c>
      <c r="CL24" s="163"/>
      <c r="CM24" s="63">
        <v>3</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2</v>
      </c>
      <c r="F25" s="401" t="s">
        <v>12</v>
      </c>
      <c r="G25" s="398">
        <v>2</v>
      </c>
      <c r="H25" s="52" t="str">
        <f>C24</f>
        <v>England</v>
      </c>
      <c r="I25" s="53"/>
      <c r="J25" s="182"/>
      <c r="K25" s="182" t="s">
        <v>59</v>
      </c>
      <c r="L25" s="182">
        <f t="shared" si="4"/>
        <v>0</v>
      </c>
      <c r="M25" s="182">
        <f>IF($E25="",0,IF($E25&gt;$G25,3,IF($E25=G25,1,0)))</f>
        <v>1</v>
      </c>
      <c r="N25" s="182"/>
      <c r="O25" s="182">
        <f>IF($G25="",0,IF($E25&gt;$G25,0,IF($E25=$G25,1,3)))</f>
        <v>1</v>
      </c>
      <c r="P25" s="182"/>
      <c r="Q25" s="182">
        <f>E25</f>
        <v>2</v>
      </c>
      <c r="R25" s="182"/>
      <c r="S25" s="182">
        <f>G25</f>
        <v>2</v>
      </c>
      <c r="T25" s="182"/>
      <c r="U25" s="182">
        <f>G25</f>
        <v>2</v>
      </c>
      <c r="V25" s="182"/>
      <c r="W25" s="182">
        <f>E25</f>
        <v>2</v>
      </c>
      <c r="X25" s="182"/>
      <c r="Y25" s="182"/>
      <c r="Z25" s="182">
        <f>O29</f>
        <v>7</v>
      </c>
      <c r="AA25" s="182">
        <f>S29</f>
        <v>6</v>
      </c>
      <c r="AB25" s="182">
        <f>W29</f>
        <v>4</v>
      </c>
      <c r="AC25" s="182">
        <f>AA25-AB25</f>
        <v>2</v>
      </c>
      <c r="AD25" s="182">
        <f>IF(Z25&gt;Z23,-1,0)</f>
        <v>-1</v>
      </c>
      <c r="AE25" s="182">
        <f>IF(Z25&gt;Z24,-1,0)</f>
        <v>-1</v>
      </c>
      <c r="AF25" s="182">
        <f>IF(Z25&gt;Z26,-1,0)</f>
        <v>-1</v>
      </c>
      <c r="AG25" s="329">
        <f>10000-(AJ25*1000+AM25*10+AK25)</f>
        <v>2974</v>
      </c>
      <c r="AH25" s="330">
        <f>RANK(AG25,AG23:AG26,1)</f>
        <v>1</v>
      </c>
      <c r="AI25" s="281" t="str">
        <f>C24</f>
        <v>England</v>
      </c>
      <c r="AJ25" s="281">
        <f t="shared" si="5"/>
        <v>7</v>
      </c>
      <c r="AK25" s="281">
        <f t="shared" si="5"/>
        <v>6</v>
      </c>
      <c r="AL25" s="281">
        <f t="shared" si="5"/>
        <v>4</v>
      </c>
      <c r="AM25" s="281">
        <f>AK25-AL25</f>
        <v>2</v>
      </c>
      <c r="AN25" s="329">
        <f>IF(Z23&lt;&gt;Z25,AG23,IF(E25&gt;G25,AG23-2000,AG23))</f>
        <v>4985</v>
      </c>
      <c r="AO25" s="329">
        <f>IF(Z24&lt;&gt;Z25,AG24,IF(E28&gt;G28,AG24-2000,AG24))</f>
        <v>9017</v>
      </c>
      <c r="AP25" s="337"/>
      <c r="AQ25" s="329">
        <f>IF(Z26&lt;&gt;Z25,AG26,IF(G24&gt;E24,AG26-2000,AG26))</f>
        <v>7006</v>
      </c>
      <c r="AR25" s="333">
        <f>AP27</f>
        <v>8922</v>
      </c>
      <c r="AS25" s="330">
        <f>RANK(AR25,AR23:AR26,1)</f>
        <v>1</v>
      </c>
      <c r="AT25" s="281" t="str">
        <f t="shared" si="6"/>
        <v>England</v>
      </c>
      <c r="AU25" s="281">
        <f t="shared" si="6"/>
        <v>7</v>
      </c>
      <c r="AV25" s="281">
        <f t="shared" si="6"/>
        <v>6</v>
      </c>
      <c r="AW25" s="281">
        <f t="shared" si="6"/>
        <v>4</v>
      </c>
      <c r="AX25" s="182"/>
      <c r="AY25" s="182"/>
      <c r="AZ25" s="182"/>
      <c r="BA25" s="162">
        <v>3</v>
      </c>
      <c r="BB25" s="175" t="str">
        <f>VLOOKUP(3,AS23:AT26,2,FALSE)</f>
        <v>Russland</v>
      </c>
      <c r="BC25" s="163"/>
      <c r="BD25" s="145">
        <f>VLOOKUP(3,AS23:AW26,3,FALSE)</f>
        <v>3</v>
      </c>
      <c r="BE25" s="145">
        <f>VLOOKUP(3,AS23:AW26,4,FALSE)</f>
        <v>4</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1</v>
      </c>
      <c r="BP25" s="81">
        <f>IF(Spielplan!E25="",0,SUM(BJ25:BO25))</f>
        <v>1</v>
      </c>
      <c r="BQ25" s="182"/>
      <c r="BR25" s="213"/>
      <c r="BS25" s="153" t="s">
        <v>246</v>
      </c>
      <c r="BT25" s="158" t="str">
        <f>BB57</f>
        <v>Belgien</v>
      </c>
      <c r="BU25" s="163"/>
      <c r="BV25" s="398">
        <v>1</v>
      </c>
      <c r="BW25" s="399"/>
      <c r="BX25" s="398"/>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1</v>
      </c>
      <c r="F26" s="401" t="s">
        <v>12</v>
      </c>
      <c r="G26" s="398">
        <v>2</v>
      </c>
      <c r="H26" s="45" t="str">
        <f>H24</f>
        <v>Russland</v>
      </c>
      <c r="I26" s="51"/>
      <c r="J26" s="182"/>
      <c r="K26" s="182" t="s">
        <v>60</v>
      </c>
      <c r="L26" s="182">
        <f t="shared" si="4"/>
        <v>-1</v>
      </c>
      <c r="M26" s="182"/>
      <c r="N26" s="182">
        <f>IF($E26="",0,IF($E26&gt;$G26,3,IF($E26=$G26,1,0)))</f>
        <v>0</v>
      </c>
      <c r="O26" s="182"/>
      <c r="P26" s="182">
        <f>IF($G26="",0,IF($E26&gt;$G26,0,IF($E26=$G26,1,3)))</f>
        <v>3</v>
      </c>
      <c r="Q26" s="182"/>
      <c r="R26" s="182">
        <f>E26</f>
        <v>1</v>
      </c>
      <c r="S26" s="182"/>
      <c r="T26" s="182">
        <f>G26</f>
        <v>2</v>
      </c>
      <c r="U26" s="182"/>
      <c r="V26" s="182">
        <f>G26</f>
        <v>2</v>
      </c>
      <c r="W26" s="182"/>
      <c r="X26" s="182">
        <f>E26</f>
        <v>1</v>
      </c>
      <c r="Y26" s="182"/>
      <c r="Z26" s="182">
        <f>P29</f>
        <v>3</v>
      </c>
      <c r="AA26" s="182">
        <f>T29</f>
        <v>4</v>
      </c>
      <c r="AB26" s="182">
        <f>X29</f>
        <v>5</v>
      </c>
      <c r="AC26" s="182">
        <f>AA26-AB26</f>
        <v>-1</v>
      </c>
      <c r="AD26" s="182">
        <f>IF(Z26&gt;Z23,-1,0)</f>
        <v>0</v>
      </c>
      <c r="AE26" s="182">
        <f>IF(Z26&gt;Z24,-1,0)</f>
        <v>-1</v>
      </c>
      <c r="AF26" s="182">
        <f>IF(Z26&gt;Z25,-1,0)</f>
        <v>0</v>
      </c>
      <c r="AG26" s="329">
        <f>10000-(AJ26*1000+AM26*10+AK26)</f>
        <v>7006</v>
      </c>
      <c r="AH26" s="330">
        <f>RANK(AG26,AG23:AG26,1)</f>
        <v>3</v>
      </c>
      <c r="AI26" s="281" t="str">
        <f>H24</f>
        <v>Russland</v>
      </c>
      <c r="AJ26" s="281">
        <f t="shared" si="5"/>
        <v>3</v>
      </c>
      <c r="AK26" s="281">
        <f t="shared" si="5"/>
        <v>4</v>
      </c>
      <c r="AL26" s="281">
        <f t="shared" si="5"/>
        <v>5</v>
      </c>
      <c r="AM26" s="281">
        <f>AK26-AL26</f>
        <v>-1</v>
      </c>
      <c r="AN26" s="329">
        <f>IF(Z23&lt;&gt;Z26,AG23,IF(E27&gt;G27,AG23-2000,AG23))</f>
        <v>4985</v>
      </c>
      <c r="AO26" s="329">
        <f>IF(Z24&lt;&gt;Z26,AG24,IF(E26&gt;G26,AG24-2000,AG24))</f>
        <v>9017</v>
      </c>
      <c r="AP26" s="329">
        <f>IF(Z25&lt;&gt;Z26,AG25,IF(E24&gt;G24,AG25-2000,AG25))</f>
        <v>2974</v>
      </c>
      <c r="AQ26" s="337"/>
      <c r="AR26" s="333">
        <f>AQ27</f>
        <v>21018</v>
      </c>
      <c r="AS26" s="330">
        <f>RANK(AR26,AR23:AR26,1)</f>
        <v>3</v>
      </c>
      <c r="AT26" s="281" t="str">
        <f t="shared" si="6"/>
        <v>Russland</v>
      </c>
      <c r="AU26" s="281">
        <f t="shared" si="6"/>
        <v>3</v>
      </c>
      <c r="AV26" s="281">
        <f t="shared" si="6"/>
        <v>4</v>
      </c>
      <c r="AW26" s="281">
        <f t="shared" si="6"/>
        <v>5</v>
      </c>
      <c r="AX26" s="182"/>
      <c r="AY26" s="182"/>
      <c r="AZ26" s="182"/>
      <c r="BA26" s="68">
        <v>4</v>
      </c>
      <c r="BB26" s="69" t="str">
        <f>VLOOKUP(4,AS23:AT26,2,FALSE)</f>
        <v>Slowakei</v>
      </c>
      <c r="BC26" s="70"/>
      <c r="BD26" s="71">
        <f>VLOOKUP(4,AS23:AW26,3,FALSE)</f>
        <v>1</v>
      </c>
      <c r="BE26" s="71">
        <f>VLOOKUP(4,AS23:AW26,4,FALSE)</f>
        <v>3</v>
      </c>
      <c r="BF26" s="199" t="s">
        <v>12</v>
      </c>
      <c r="BG26" s="71">
        <f>VLOOKUP(4,AS23:AW26,5,FALSE)</f>
        <v>5</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399"/>
      <c r="BW26" s="399"/>
      <c r="BX26" s="399"/>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2</v>
      </c>
      <c r="F27" s="401" t="s">
        <v>12</v>
      </c>
      <c r="G27" s="398">
        <v>1</v>
      </c>
      <c r="H27" s="52" t="str">
        <f>H24</f>
        <v>Russland</v>
      </c>
      <c r="I27" s="53"/>
      <c r="J27" s="182"/>
      <c r="K27" s="182" t="s">
        <v>61</v>
      </c>
      <c r="L27" s="182">
        <f t="shared" si="4"/>
        <v>1</v>
      </c>
      <c r="M27" s="182">
        <f>IF($E27="",0,IF($E27&gt;$G27,3,IF($E27=G27,1,0)))</f>
        <v>3</v>
      </c>
      <c r="N27" s="182"/>
      <c r="O27" s="182"/>
      <c r="P27" s="182">
        <f>IF($G27="",0,IF($E27&gt;$G27,0,IF($E27=$G27,1,3)))</f>
        <v>0</v>
      </c>
      <c r="Q27" s="182">
        <f>E27</f>
        <v>2</v>
      </c>
      <c r="R27" s="182"/>
      <c r="S27" s="182"/>
      <c r="T27" s="182">
        <f>G27</f>
        <v>1</v>
      </c>
      <c r="U27" s="182">
        <f>G27</f>
        <v>1</v>
      </c>
      <c r="V27" s="182"/>
      <c r="W27" s="182"/>
      <c r="X27" s="182">
        <f>E27</f>
        <v>2</v>
      </c>
      <c r="Y27" s="182"/>
      <c r="Z27" s="182"/>
      <c r="AA27" s="182"/>
      <c r="AB27" s="182"/>
      <c r="AC27" s="182"/>
      <c r="AD27" s="182"/>
      <c r="AE27" s="182"/>
      <c r="AF27" s="182"/>
      <c r="AG27" s="281"/>
      <c r="AH27" s="281"/>
      <c r="AI27" s="281"/>
      <c r="AJ27" s="281"/>
      <c r="AK27" s="281"/>
      <c r="AL27" s="281"/>
      <c r="AM27" s="281"/>
      <c r="AN27" s="334">
        <f>SUM(AN23:AN26)</f>
        <v>14955</v>
      </c>
      <c r="AO27" s="335">
        <f>SUM(AO23:AO26)</f>
        <v>27051</v>
      </c>
      <c r="AP27" s="335">
        <f>SUM(AP23:AP26)</f>
        <v>8922</v>
      </c>
      <c r="AQ27" s="335">
        <f>SUM(AQ23:AQ26)</f>
        <v>21018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10</v>
      </c>
      <c r="BQ27" s="182"/>
      <c r="BR27" s="213"/>
      <c r="BS27" s="182"/>
      <c r="BT27" s="182"/>
      <c r="BU27" s="182"/>
      <c r="BV27" s="399"/>
      <c r="BW27" s="399"/>
      <c r="BX27" s="399"/>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1</v>
      </c>
      <c r="F28" s="401" t="s">
        <v>12</v>
      </c>
      <c r="G28" s="398">
        <v>2</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2</v>
      </c>
      <c r="T28" s="182"/>
      <c r="U28" s="182"/>
      <c r="V28" s="182">
        <f>G28</f>
        <v>2</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398">
        <v>3</v>
      </c>
      <c r="BW28" s="399"/>
      <c r="BX28" s="398"/>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5</v>
      </c>
      <c r="N29" s="182">
        <f t="shared" si="7"/>
        <v>1</v>
      </c>
      <c r="O29" s="182">
        <f t="shared" si="7"/>
        <v>7</v>
      </c>
      <c r="P29" s="182">
        <f t="shared" si="7"/>
        <v>3</v>
      </c>
      <c r="Q29" s="182">
        <f t="shared" si="7"/>
        <v>5</v>
      </c>
      <c r="R29" s="182">
        <f t="shared" si="7"/>
        <v>3</v>
      </c>
      <c r="S29" s="182">
        <f t="shared" si="7"/>
        <v>6</v>
      </c>
      <c r="T29" s="182">
        <f t="shared" si="7"/>
        <v>4</v>
      </c>
      <c r="U29" s="182">
        <f t="shared" si="7"/>
        <v>4</v>
      </c>
      <c r="V29" s="182">
        <f t="shared" si="7"/>
        <v>5</v>
      </c>
      <c r="W29" s="182">
        <f t="shared" si="7"/>
        <v>4</v>
      </c>
      <c r="X29" s="182">
        <f t="shared" si="7"/>
        <v>5</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13</v>
      </c>
      <c r="BQ29" s="182"/>
      <c r="BR29" s="213"/>
      <c r="BS29" s="150" t="str">
        <f>"3"&amp;BD89</f>
        <v>3B</v>
      </c>
      <c r="BT29" s="158" t="str">
        <f>BB89</f>
        <v>Russland</v>
      </c>
      <c r="BU29" s="163"/>
      <c r="BV29" s="398">
        <v>1</v>
      </c>
      <c r="BW29" s="399"/>
      <c r="BX29" s="398"/>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3</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Italien</v>
      </c>
      <c r="CB31" s="163"/>
      <c r="CC31" s="398">
        <v>1</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Italien</v>
      </c>
      <c r="BU32" s="163"/>
      <c r="BV32" s="398">
        <v>2</v>
      </c>
      <c r="BW32" s="399"/>
      <c r="BX32" s="398"/>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398">
        <v>0</v>
      </c>
      <c r="BW33" s="399"/>
      <c r="BX33" s="398"/>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1</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1</v>
      </c>
      <c r="R34" s="182">
        <f>G34</f>
        <v>0</v>
      </c>
      <c r="S34" s="182"/>
      <c r="T34" s="182"/>
      <c r="U34" s="182">
        <f>G34</f>
        <v>0</v>
      </c>
      <c r="V34" s="182">
        <f>E34</f>
        <v>1</v>
      </c>
      <c r="W34" s="182"/>
      <c r="X34" s="182"/>
      <c r="Y34" s="182"/>
      <c r="Z34" s="182">
        <f>M40</f>
        <v>5</v>
      </c>
      <c r="AA34" s="182">
        <f>Q40</f>
        <v>3</v>
      </c>
      <c r="AB34" s="182">
        <f>U40</f>
        <v>2</v>
      </c>
      <c r="AC34" s="182">
        <f>AA34-AB34</f>
        <v>1</v>
      </c>
      <c r="AD34" s="182">
        <f>IF(Z34&gt;Z35,-1,0)</f>
        <v>-1</v>
      </c>
      <c r="AE34" s="182">
        <f>IF(Z34&gt;Z36,-1,0)</f>
        <v>0</v>
      </c>
      <c r="AF34" s="182">
        <f>IF(Z34&gt;Z37,-1,0)</f>
        <v>-1</v>
      </c>
      <c r="AG34" s="329">
        <f>10000-(AJ34*1000+AM34*10+AK34)</f>
        <v>4987</v>
      </c>
      <c r="AH34" s="330">
        <f>RANK(AG34,AG34:AG37,1)</f>
        <v>2</v>
      </c>
      <c r="AI34" s="281" t="str">
        <f>C34</f>
        <v>Polen</v>
      </c>
      <c r="AJ34" s="281">
        <f t="shared" ref="AJ34:AL37" si="9">Z34</f>
        <v>5</v>
      </c>
      <c r="AK34" s="281">
        <f t="shared" si="9"/>
        <v>3</v>
      </c>
      <c r="AL34" s="281">
        <f t="shared" si="9"/>
        <v>2</v>
      </c>
      <c r="AM34" s="281">
        <f>AK34-AL34</f>
        <v>1</v>
      </c>
      <c r="AN34" s="337"/>
      <c r="AO34" s="329">
        <f>IF(Z35&lt;&gt;Z34,AG35,IF(G34&gt;E34,AG35-2000,AG35))</f>
        <v>9018</v>
      </c>
      <c r="AP34" s="329">
        <f>IF(Z36&lt;&gt;Z34,AG36,IF(G36&gt;E36,AG36-2000,AG36))</f>
        <v>2965</v>
      </c>
      <c r="AQ34" s="329">
        <f>IF(Z37&lt;&gt;Z34,AG37,IF(G38&gt;E38,AG37-2000,AG37))</f>
        <v>8018</v>
      </c>
      <c r="AR34" s="332">
        <f>AN38</f>
        <v>14961</v>
      </c>
      <c r="AS34" s="330">
        <f>RANK(AR34,AR34:AR37,1)</f>
        <v>2</v>
      </c>
      <c r="AT34" s="281" t="str">
        <f t="shared" ref="AT34:AW37" si="10">AI34</f>
        <v>Polen</v>
      </c>
      <c r="AU34" s="281">
        <f t="shared" si="10"/>
        <v>5</v>
      </c>
      <c r="AV34" s="281">
        <f t="shared" si="10"/>
        <v>3</v>
      </c>
      <c r="AW34" s="281">
        <f t="shared" si="10"/>
        <v>2</v>
      </c>
      <c r="AX34" s="182"/>
      <c r="AY34" s="182"/>
      <c r="AZ34" s="182"/>
      <c r="BA34" s="17">
        <v>1</v>
      </c>
      <c r="BB34" s="18" t="str">
        <f>VLOOKUP(1,AS34:AT37,2,FALSE)</f>
        <v>Deutschland</v>
      </c>
      <c r="BC34" s="16"/>
      <c r="BD34" s="19">
        <f>VLOOKUP(1,AS34:AW37,3,FALSE)</f>
        <v>7</v>
      </c>
      <c r="BE34" s="20">
        <f>VLOOKUP(1,AS34:AW37,4,FALSE)</f>
        <v>5</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3</v>
      </c>
      <c r="BN34" s="61">
        <f>IF(E34=Spielplan!E34,Punktemodus!$B$7,0)</f>
        <v>1</v>
      </c>
      <c r="BO34" s="61">
        <f>IF(G34=Spielplan!G34,Punktemodus!$B$7,0)</f>
        <v>1</v>
      </c>
      <c r="BP34" s="81">
        <f>IF(Spielplan!E34="",0,SUM(BJ34:BO34))</f>
        <v>15</v>
      </c>
      <c r="BQ34" s="183"/>
      <c r="BR34" s="213"/>
      <c r="BS34" s="182"/>
      <c r="BT34" s="182"/>
      <c r="BU34" s="182"/>
      <c r="BV34" s="399"/>
      <c r="BW34" s="399"/>
      <c r="BX34" s="399"/>
      <c r="BY34" s="182"/>
      <c r="BZ34" s="182"/>
      <c r="CA34" s="182"/>
      <c r="CB34" s="182"/>
      <c r="CC34" s="399"/>
      <c r="CD34" s="182"/>
      <c r="CE34" s="144">
        <v>59</v>
      </c>
      <c r="CF34" s="158" t="str">
        <f>IF(CE30="",IF(CC30&gt;CC31,CA30,CA31),IF(CE30&gt;CE31,CA30,CA31))</f>
        <v>Deutschland</v>
      </c>
      <c r="CG34" s="163"/>
      <c r="CH34" s="63">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1</v>
      </c>
      <c r="AA35" s="182">
        <f>R40</f>
        <v>2</v>
      </c>
      <c r="AB35" s="182">
        <f>V40</f>
        <v>4</v>
      </c>
      <c r="AC35" s="182">
        <f>AA35-AB35</f>
        <v>-2</v>
      </c>
      <c r="AD35" s="182">
        <f>IF(Z35&gt;Z34,-1,0)</f>
        <v>0</v>
      </c>
      <c r="AE35" s="182">
        <f>IF(Z35&gt;Z36,-1,0)</f>
        <v>0</v>
      </c>
      <c r="AF35" s="182">
        <f>IF(Z35&gt;Z37,-1,0)</f>
        <v>0</v>
      </c>
      <c r="AG35" s="329">
        <f>10000-(AJ35*1000+AM35*10+AK35)</f>
        <v>9018</v>
      </c>
      <c r="AH35" s="330">
        <f>RANK(AG35,AG34:AG37,1)</f>
        <v>4</v>
      </c>
      <c r="AI35" s="281" t="str">
        <f>H34</f>
        <v>Nordirland</v>
      </c>
      <c r="AJ35" s="281">
        <f t="shared" si="9"/>
        <v>1</v>
      </c>
      <c r="AK35" s="281">
        <f t="shared" si="9"/>
        <v>2</v>
      </c>
      <c r="AL35" s="281">
        <f t="shared" si="9"/>
        <v>4</v>
      </c>
      <c r="AM35" s="281">
        <f>AK35-AL35</f>
        <v>-2</v>
      </c>
      <c r="AN35" s="329">
        <f>IF(Z34&lt;&gt;Z35,AG34,IF(E34&gt;G34,AG34-2000,AG34))</f>
        <v>4987</v>
      </c>
      <c r="AO35" s="337"/>
      <c r="AP35" s="329">
        <f>IF(Z35&lt;&gt;Z36,AG36,IF(G39&gt;E39,AG36-2000,AG36))</f>
        <v>2965</v>
      </c>
      <c r="AQ35" s="329">
        <f>IF(Z37&lt;&gt;Z35,AG37,IF(G37&gt;E37,AG37-2000,AG37))</f>
        <v>8018</v>
      </c>
      <c r="AR35" s="333">
        <f>AO38</f>
        <v>27054</v>
      </c>
      <c r="AS35" s="330">
        <f>RANK(AR35,AR34:AR37,1)</f>
        <v>4</v>
      </c>
      <c r="AT35" s="281" t="str">
        <f t="shared" si="10"/>
        <v>Nordirland</v>
      </c>
      <c r="AU35" s="281">
        <f t="shared" si="10"/>
        <v>1</v>
      </c>
      <c r="AV35" s="281">
        <f t="shared" si="10"/>
        <v>2</v>
      </c>
      <c r="AW35" s="281">
        <f t="shared" si="10"/>
        <v>4</v>
      </c>
      <c r="AX35" s="182"/>
      <c r="AY35" s="182"/>
      <c r="AZ35" s="182"/>
      <c r="BA35" s="17">
        <v>2</v>
      </c>
      <c r="BB35" s="18" t="str">
        <f>VLOOKUP(2,AS34:AT37,2,FALSE)</f>
        <v>Polen</v>
      </c>
      <c r="BC35" s="16"/>
      <c r="BD35" s="19">
        <f>VLOOKUP(2,AS34:AW37,3,FALSE)</f>
        <v>5</v>
      </c>
      <c r="BE35" s="20">
        <f>VLOOKUP(2,AS34:AW37,4,FALSE)</f>
        <v>3</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399"/>
      <c r="BX35" s="399"/>
      <c r="BY35" s="182"/>
      <c r="BZ35" s="182"/>
      <c r="CA35" s="182"/>
      <c r="CB35" s="182"/>
      <c r="CC35" s="399"/>
      <c r="CD35" s="182"/>
      <c r="CE35" s="144">
        <v>60</v>
      </c>
      <c r="CF35" s="158" t="str">
        <f>IF(CE38="",IF(CC38&gt;CC39,CA38,CA39),IF(CE38&gt;CE39,CA38,CA39))</f>
        <v>Frankreich</v>
      </c>
      <c r="CG35" s="163"/>
      <c r="CH35" s="63">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1</v>
      </c>
      <c r="H36" s="18" t="str">
        <f>C35</f>
        <v>Deutschland</v>
      </c>
      <c r="I36" s="33"/>
      <c r="J36" s="182"/>
      <c r="K36" s="182" t="s">
        <v>68</v>
      </c>
      <c r="L36" s="182">
        <f t="shared" si="8"/>
        <v>0</v>
      </c>
      <c r="M36" s="182">
        <f>IF($E36="",0,IF($E36&gt;$G36,3,IF($E36=G36,1,0)))</f>
        <v>1</v>
      </c>
      <c r="N36" s="182"/>
      <c r="O36" s="182">
        <f>IF($G36="",0,IF($E36&gt;$G36,0,IF($E36=$G36,1,3)))</f>
        <v>1</v>
      </c>
      <c r="P36" s="182"/>
      <c r="Q36" s="182">
        <f>E36</f>
        <v>1</v>
      </c>
      <c r="R36" s="182"/>
      <c r="S36" s="182">
        <f>G36</f>
        <v>1</v>
      </c>
      <c r="T36" s="182"/>
      <c r="U36" s="182">
        <f>G36</f>
        <v>1</v>
      </c>
      <c r="V36" s="182"/>
      <c r="W36" s="182">
        <f>E36</f>
        <v>1</v>
      </c>
      <c r="X36" s="182"/>
      <c r="Y36" s="182"/>
      <c r="Z36" s="182">
        <f>O40</f>
        <v>7</v>
      </c>
      <c r="AA36" s="182">
        <f>S40</f>
        <v>5</v>
      </c>
      <c r="AB36" s="182">
        <f>W40</f>
        <v>2</v>
      </c>
      <c r="AC36" s="182">
        <f>AA36-AB36</f>
        <v>3</v>
      </c>
      <c r="AD36" s="182">
        <f>IF(Z36&gt;Z34,-1,0)</f>
        <v>-1</v>
      </c>
      <c r="AE36" s="182">
        <f>IF(Z36&gt;Z35,-1,0)</f>
        <v>-1</v>
      </c>
      <c r="AF36" s="182">
        <f>IF(Z36&gt;Z37,-1,0)</f>
        <v>-1</v>
      </c>
      <c r="AG36" s="329">
        <f>10000-(AJ36*1000+AM36*10+AK36)</f>
        <v>2965</v>
      </c>
      <c r="AH36" s="330">
        <f>RANK(AG36,AG34:AG37,1)</f>
        <v>1</v>
      </c>
      <c r="AI36" s="281" t="str">
        <f>C35</f>
        <v>Deutschland</v>
      </c>
      <c r="AJ36" s="281">
        <f t="shared" si="9"/>
        <v>7</v>
      </c>
      <c r="AK36" s="281">
        <f t="shared" si="9"/>
        <v>5</v>
      </c>
      <c r="AL36" s="281">
        <f t="shared" si="9"/>
        <v>2</v>
      </c>
      <c r="AM36" s="281">
        <f>AK36-AL36</f>
        <v>3</v>
      </c>
      <c r="AN36" s="329">
        <f>IF(Z34&lt;&gt;Z36,AG34,IF(E36&gt;G36,AG34-2000,AG34))</f>
        <v>4987</v>
      </c>
      <c r="AO36" s="329">
        <f>IF(Z35&lt;&gt;Z36,AG35,IF(E39&gt;G39,AG35-2000,AG35))</f>
        <v>9018</v>
      </c>
      <c r="AP36" s="337"/>
      <c r="AQ36" s="329">
        <f>IF(Z37&lt;&gt;Z36,AG37,IF(G35&gt;E35,AG37-2000,AG37))</f>
        <v>8018</v>
      </c>
      <c r="AR36" s="333">
        <f>AP38</f>
        <v>8895</v>
      </c>
      <c r="AS36" s="330">
        <f>RANK(AR36,AR34:AR37,1)</f>
        <v>1</v>
      </c>
      <c r="AT36" s="281" t="str">
        <f t="shared" si="10"/>
        <v>Deutschland</v>
      </c>
      <c r="AU36" s="281">
        <f t="shared" si="10"/>
        <v>7</v>
      </c>
      <c r="AV36" s="281">
        <f t="shared" si="10"/>
        <v>5</v>
      </c>
      <c r="AW36" s="281">
        <f t="shared" si="10"/>
        <v>2</v>
      </c>
      <c r="AX36" s="182"/>
      <c r="AY36" s="182"/>
      <c r="AZ36" s="182"/>
      <c r="BA36" s="162">
        <v>3</v>
      </c>
      <c r="BB36" s="175" t="str">
        <f>VLOOKUP(3,AS34:AT37,2,FALSE)</f>
        <v>Ukraine</v>
      </c>
      <c r="BC36" s="163"/>
      <c r="BD36" s="145">
        <f>VLOOKUP(3,AS34:AW37,3,FALSE)</f>
        <v>2</v>
      </c>
      <c r="BE36" s="145">
        <f>VLOOKUP(3,AS34:AW37,4,FALSE)</f>
        <v>2</v>
      </c>
      <c r="BF36" s="199" t="s">
        <v>12</v>
      </c>
      <c r="BG36" s="145">
        <f>VLOOKUP(3,AS34:AW37,5,FALSE)</f>
        <v>4</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398">
        <v>3</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2</v>
      </c>
      <c r="AA37" s="182">
        <f>T40</f>
        <v>2</v>
      </c>
      <c r="AB37" s="182">
        <f>X40</f>
        <v>4</v>
      </c>
      <c r="AC37" s="182">
        <f>AA37-AB37</f>
        <v>-2</v>
      </c>
      <c r="AD37" s="182">
        <f>IF(Z37&gt;Z34,-1,0)</f>
        <v>0</v>
      </c>
      <c r="AE37" s="182">
        <f>IF(Z37&gt;Z35,-1,0)</f>
        <v>-1</v>
      </c>
      <c r="AF37" s="182">
        <f>IF(Z37&gt;Z36,-1,0)</f>
        <v>0</v>
      </c>
      <c r="AG37" s="329">
        <f>10000-(AJ37*1000+AM37*10+AK37)</f>
        <v>8018</v>
      </c>
      <c r="AH37" s="330">
        <f>RANK(AG37,AG34:AG37,1)</f>
        <v>3</v>
      </c>
      <c r="AI37" s="281" t="str">
        <f>H35</f>
        <v>Ukraine</v>
      </c>
      <c r="AJ37" s="281">
        <f t="shared" si="9"/>
        <v>2</v>
      </c>
      <c r="AK37" s="281">
        <f t="shared" si="9"/>
        <v>2</v>
      </c>
      <c r="AL37" s="281">
        <f t="shared" si="9"/>
        <v>4</v>
      </c>
      <c r="AM37" s="281">
        <f>AK37-AL37</f>
        <v>-2</v>
      </c>
      <c r="AN37" s="329">
        <f>IF(Z34&lt;&gt;Z37,AG34,IF(E38&gt;G38,AG34-2000,AG34))</f>
        <v>4987</v>
      </c>
      <c r="AO37" s="329">
        <f>IF(Z35&lt;&gt;Z37,AG35,IF(E37&gt;G37,AG35-2000,AG35))</f>
        <v>9018</v>
      </c>
      <c r="AP37" s="329">
        <f>IF(Z36&lt;&gt;Z37,AG36,IF(E35&gt;G35,AG36-2000,AG36))</f>
        <v>2965</v>
      </c>
      <c r="AQ37" s="337"/>
      <c r="AR37" s="333">
        <f>AQ38</f>
        <v>24054</v>
      </c>
      <c r="AS37" s="330">
        <f>RANK(AR37,AR34:AR37,1)</f>
        <v>3</v>
      </c>
      <c r="AT37" s="281" t="str">
        <f t="shared" si="10"/>
        <v>Ukraine</v>
      </c>
      <c r="AU37" s="281">
        <f t="shared" si="10"/>
        <v>2</v>
      </c>
      <c r="AV37" s="281">
        <f t="shared" si="10"/>
        <v>2</v>
      </c>
      <c r="AW37" s="281">
        <f t="shared" si="10"/>
        <v>4</v>
      </c>
      <c r="AX37" s="182"/>
      <c r="AY37" s="182"/>
      <c r="AZ37" s="182"/>
      <c r="BA37" s="68">
        <v>4</v>
      </c>
      <c r="BB37" s="69" t="str">
        <f>VLOOKUP(4,AS34:AT37,2,FALSE)</f>
        <v>Nordirland</v>
      </c>
      <c r="BC37" s="70"/>
      <c r="BD37" s="71">
        <f>VLOOKUP(4,AS34:AW37,3,FALSE)</f>
        <v>1</v>
      </c>
      <c r="BE37" s="71">
        <f>VLOOKUP(4,AS34:AW37,4,FALSE)</f>
        <v>2</v>
      </c>
      <c r="BF37" s="199" t="s">
        <v>12</v>
      </c>
      <c r="BG37" s="71">
        <f>VLOOKUP(4,AS34:AW37,5,FALSE)</f>
        <v>4</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Türkei</v>
      </c>
      <c r="BU37" s="163"/>
      <c r="BV37" s="398">
        <v>2</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14961</v>
      </c>
      <c r="AO38" s="335">
        <f>SUM(AO34:AO37)</f>
        <v>27054</v>
      </c>
      <c r="AP38" s="335">
        <f>SUM(AP34:AP37)</f>
        <v>8895</v>
      </c>
      <c r="AQ38" s="335">
        <f>SUM(AQ34:AQ37)</f>
        <v>24054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399"/>
      <c r="BW38" s="399"/>
      <c r="BX38" s="399"/>
      <c r="BY38" s="182"/>
      <c r="BZ38" s="144">
        <v>55</v>
      </c>
      <c r="CA38" s="158" t="str">
        <f>IF(BX36="",IF(BV36&gt;BV37,BT36,BT37),IF(BX36&gt;BX37,BT36,BT37))</f>
        <v>Frankreich</v>
      </c>
      <c r="CB38" s="163"/>
      <c r="CC38" s="398">
        <v>2</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1</v>
      </c>
      <c r="F39" s="401" t="s">
        <v>12</v>
      </c>
      <c r="G39" s="398">
        <v>2</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2</v>
      </c>
      <c r="T39" s="182"/>
      <c r="U39" s="182"/>
      <c r="V39" s="182">
        <f>G39</f>
        <v>2</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399"/>
      <c r="BW39" s="399"/>
      <c r="BX39" s="399"/>
      <c r="BY39" s="182"/>
      <c r="BZ39" s="144">
        <v>56</v>
      </c>
      <c r="CA39" s="158" t="str">
        <f>IF(BX40="",IF(BV40&gt;BV41,BT40,BT41),IF(BX40&gt;BX41,BT40,BT41))</f>
        <v>Österreich</v>
      </c>
      <c r="CB39" s="163"/>
      <c r="CC39" s="398">
        <v>1</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5</v>
      </c>
      <c r="N40" s="182">
        <f t="shared" si="11"/>
        <v>1</v>
      </c>
      <c r="O40" s="182">
        <f t="shared" si="11"/>
        <v>7</v>
      </c>
      <c r="P40" s="182">
        <f t="shared" si="11"/>
        <v>2</v>
      </c>
      <c r="Q40" s="182">
        <f t="shared" si="11"/>
        <v>3</v>
      </c>
      <c r="R40" s="182">
        <f t="shared" si="11"/>
        <v>2</v>
      </c>
      <c r="S40" s="182">
        <f t="shared" si="11"/>
        <v>5</v>
      </c>
      <c r="T40" s="182">
        <f t="shared" si="11"/>
        <v>2</v>
      </c>
      <c r="U40" s="182">
        <f t="shared" si="11"/>
        <v>2</v>
      </c>
      <c r="V40" s="182">
        <f t="shared" si="11"/>
        <v>4</v>
      </c>
      <c r="W40" s="182">
        <f t="shared" si="11"/>
        <v>2</v>
      </c>
      <c r="X40" s="182">
        <f t="shared" si="11"/>
        <v>4</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51</v>
      </c>
      <c r="BQ40" s="182"/>
      <c r="BR40" s="213"/>
      <c r="BS40" s="151" t="s">
        <v>252</v>
      </c>
      <c r="BT40" s="158" t="str">
        <f>BB24</f>
        <v>Wales</v>
      </c>
      <c r="BU40" s="163"/>
      <c r="BV40" s="398">
        <v>2</v>
      </c>
      <c r="BW40" s="399"/>
      <c r="BX40" s="398">
        <v>3</v>
      </c>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2</v>
      </c>
      <c r="BW41" s="399"/>
      <c r="BX41" s="398">
        <v>5</v>
      </c>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1</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1</v>
      </c>
      <c r="R45" s="182">
        <f>G45</f>
        <v>1</v>
      </c>
      <c r="S45" s="182"/>
      <c r="T45" s="182"/>
      <c r="U45" s="182">
        <f>G45</f>
        <v>1</v>
      </c>
      <c r="V45" s="182">
        <f>E45</f>
        <v>1</v>
      </c>
      <c r="W45" s="182"/>
      <c r="X45" s="182"/>
      <c r="Y45" s="182"/>
      <c r="Z45" s="182">
        <f>M51</f>
        <v>3</v>
      </c>
      <c r="AA45" s="182">
        <f>Q51</f>
        <v>3</v>
      </c>
      <c r="AB45" s="182">
        <f>U51</f>
        <v>3</v>
      </c>
      <c r="AC45" s="182">
        <f>AA45-AB45</f>
        <v>0</v>
      </c>
      <c r="AD45" s="182">
        <f>IF(Z45&gt;Z46,-1,0)</f>
        <v>-1</v>
      </c>
      <c r="AE45" s="182">
        <f>IF(Z45&gt;Z47,-1,0)</f>
        <v>0</v>
      </c>
      <c r="AF45" s="182">
        <f>IF(Z45&gt;Z48,-1,0)</f>
        <v>0</v>
      </c>
      <c r="AG45" s="329">
        <f>10000-(AJ45*1000+AM45*10+AK45)</f>
        <v>6997</v>
      </c>
      <c r="AH45" s="330">
        <f>RANK(AG45,AG45:AG48,1)</f>
        <v>3</v>
      </c>
      <c r="AI45" s="281" t="str">
        <f>C45</f>
        <v>Türkei</v>
      </c>
      <c r="AJ45" s="281">
        <f t="shared" ref="AJ45:AL48" si="13">Z45</f>
        <v>3</v>
      </c>
      <c r="AK45" s="281">
        <f t="shared" si="13"/>
        <v>3</v>
      </c>
      <c r="AL45" s="281">
        <f t="shared" si="13"/>
        <v>3</v>
      </c>
      <c r="AM45" s="281">
        <f>AK45-AL45</f>
        <v>0</v>
      </c>
      <c r="AN45" s="337"/>
      <c r="AO45" s="329">
        <f>IF(Z46&lt;&gt;Z45,AG46,IF(G45&gt;E45,AG46-2000,AG46))</f>
        <v>9028</v>
      </c>
      <c r="AP45" s="329">
        <f>IF(Z47&lt;&gt;Z45,AG47,IF(G47&gt;E47,AG47-2000,AG47))</f>
        <v>2965</v>
      </c>
      <c r="AQ45" s="329">
        <f>IF(Z48&lt;&gt;Z45,AG48,IF(G49&gt;E49,AG48-2000,AG48))</f>
        <v>5996</v>
      </c>
      <c r="AR45" s="332">
        <f>AN49</f>
        <v>20991</v>
      </c>
      <c r="AS45" s="330">
        <f>RANK(AR45,AR45:AR48,1)</f>
        <v>3</v>
      </c>
      <c r="AT45" s="281" t="str">
        <f t="shared" ref="AT45:AW48" si="14">AI45</f>
        <v>Türkei</v>
      </c>
      <c r="AU45" s="281">
        <f t="shared" si="14"/>
        <v>3</v>
      </c>
      <c r="AV45" s="281">
        <f t="shared" si="14"/>
        <v>3</v>
      </c>
      <c r="AW45" s="281">
        <f t="shared" si="14"/>
        <v>3</v>
      </c>
      <c r="AX45" s="182"/>
      <c r="AY45" s="182"/>
      <c r="AZ45" s="182"/>
      <c r="BA45" s="42">
        <v>1</v>
      </c>
      <c r="BB45" s="40" t="str">
        <f>VLOOKUP(1,AS45:AT48,2,FALSE)</f>
        <v>Spanien</v>
      </c>
      <c r="BC45" s="41"/>
      <c r="BD45" s="43">
        <f>VLOOKUP(1,AS45:AW48,3,FALSE)</f>
        <v>7</v>
      </c>
      <c r="BE45" s="44">
        <f>VLOOKUP(1,AS45:AW48,4,FALSE)</f>
        <v>5</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1</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1</v>
      </c>
      <c r="U46" s="182"/>
      <c r="V46" s="182"/>
      <c r="W46" s="182">
        <f>G46</f>
        <v>1</v>
      </c>
      <c r="X46" s="182">
        <f>E46</f>
        <v>2</v>
      </c>
      <c r="Y46" s="182"/>
      <c r="Z46" s="182">
        <f>N51</f>
        <v>1</v>
      </c>
      <c r="AA46" s="182">
        <f>R51</f>
        <v>2</v>
      </c>
      <c r="AB46" s="182">
        <f>V51</f>
        <v>5</v>
      </c>
      <c r="AC46" s="182">
        <f>AA46-AB46</f>
        <v>-3</v>
      </c>
      <c r="AD46" s="182">
        <f>IF(Z46&gt;Z45,-1,0)</f>
        <v>0</v>
      </c>
      <c r="AE46" s="182">
        <f>IF(Z46&gt;Z47,-1,0)</f>
        <v>0</v>
      </c>
      <c r="AF46" s="182">
        <f>IF(Z46&gt;Z48,-1,0)</f>
        <v>0</v>
      </c>
      <c r="AG46" s="329">
        <f>10000-(AJ46*1000+AM46*10+AK46)</f>
        <v>9028</v>
      </c>
      <c r="AH46" s="330">
        <f>RANK(AG46,AG45:AG48,1)</f>
        <v>4</v>
      </c>
      <c r="AI46" s="281" t="str">
        <f>H45</f>
        <v>Kroatien</v>
      </c>
      <c r="AJ46" s="281">
        <f t="shared" si="13"/>
        <v>1</v>
      </c>
      <c r="AK46" s="281">
        <f t="shared" si="13"/>
        <v>2</v>
      </c>
      <c r="AL46" s="281">
        <f t="shared" si="13"/>
        <v>5</v>
      </c>
      <c r="AM46" s="281">
        <f>AK46-AL46</f>
        <v>-3</v>
      </c>
      <c r="AN46" s="329">
        <f>IF(Z45&lt;&gt;Z46,AG45,IF(E45&gt;G45,AG45-2000,AG45))</f>
        <v>6997</v>
      </c>
      <c r="AO46" s="337"/>
      <c r="AP46" s="329">
        <f>IF(Z46&lt;&gt;Z47,AG47,IF(G50&gt;E50,AG47-2000,AG47))</f>
        <v>2965</v>
      </c>
      <c r="AQ46" s="329">
        <f>IF(Z48&lt;&gt;Z46,AG48,IF(G48&gt;E48,AG48-2000,AG48))</f>
        <v>5996</v>
      </c>
      <c r="AR46" s="333">
        <f>AO49</f>
        <v>27084</v>
      </c>
      <c r="AS46" s="330">
        <f>RANK(AR46,AR45:AR48,1)</f>
        <v>4</v>
      </c>
      <c r="AT46" s="281" t="str">
        <f t="shared" si="14"/>
        <v>Kroatien</v>
      </c>
      <c r="AU46" s="281">
        <f t="shared" si="14"/>
        <v>1</v>
      </c>
      <c r="AV46" s="281">
        <f t="shared" si="14"/>
        <v>2</v>
      </c>
      <c r="AW46" s="281">
        <f t="shared" si="14"/>
        <v>5</v>
      </c>
      <c r="AX46" s="182"/>
      <c r="AY46" s="182"/>
      <c r="AZ46" s="182"/>
      <c r="BA46" s="42">
        <v>2</v>
      </c>
      <c r="BB46" s="40" t="str">
        <f>VLOOKUP(2,AS45:AT48,2,FALSE)</f>
        <v>Tschechien</v>
      </c>
      <c r="BC46" s="41"/>
      <c r="BD46" s="43">
        <f>VLOOKUP(2,AS45:AW48,3,FALSE)</f>
        <v>4</v>
      </c>
      <c r="BE46" s="44">
        <f>VLOOKUP(2,AS45:AW48,4,FALSE)</f>
        <v>4</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1</v>
      </c>
      <c r="H47" s="40" t="str">
        <f>C46</f>
        <v>Spanien</v>
      </c>
      <c r="I47" s="41"/>
      <c r="J47" s="182"/>
      <c r="K47" s="182" t="s">
        <v>72</v>
      </c>
      <c r="L47" s="182">
        <f t="shared" si="12"/>
        <v>0</v>
      </c>
      <c r="M47" s="182">
        <f>IF($E47="",0,IF($E47&gt;$G47,3,IF($E47=G47,1,0)))</f>
        <v>1</v>
      </c>
      <c r="N47" s="182"/>
      <c r="O47" s="182">
        <f>IF($G47="",0,IF($E47&gt;$G47,0,IF($E47=$G47,1,3)))</f>
        <v>1</v>
      </c>
      <c r="P47" s="182"/>
      <c r="Q47" s="182">
        <f>E47</f>
        <v>1</v>
      </c>
      <c r="R47" s="182"/>
      <c r="S47" s="182">
        <f>G47</f>
        <v>1</v>
      </c>
      <c r="T47" s="182"/>
      <c r="U47" s="182">
        <f>G47</f>
        <v>1</v>
      </c>
      <c r="V47" s="182"/>
      <c r="W47" s="182">
        <f>E47</f>
        <v>1</v>
      </c>
      <c r="X47" s="182"/>
      <c r="Y47" s="182"/>
      <c r="Z47" s="182">
        <f>O51</f>
        <v>7</v>
      </c>
      <c r="AA47" s="182">
        <f>S51</f>
        <v>5</v>
      </c>
      <c r="AB47" s="182">
        <f>W51</f>
        <v>2</v>
      </c>
      <c r="AC47" s="182">
        <f>AA47-AB47</f>
        <v>3</v>
      </c>
      <c r="AD47" s="182">
        <f>IF(Z47&gt;Z45,-1,0)</f>
        <v>-1</v>
      </c>
      <c r="AE47" s="182">
        <f>IF(Z47&gt;Z46,-1,0)</f>
        <v>-1</v>
      </c>
      <c r="AF47" s="182">
        <f>IF(Z47&gt;Z48,-1,0)</f>
        <v>-1</v>
      </c>
      <c r="AG47" s="329">
        <f>10000-(AJ47*1000+AM47*10+AK47)</f>
        <v>2965</v>
      </c>
      <c r="AH47" s="330">
        <f>RANK(AG47,AG45:AG48,1)</f>
        <v>1</v>
      </c>
      <c r="AI47" s="281" t="str">
        <f>C46</f>
        <v>Spanien</v>
      </c>
      <c r="AJ47" s="281">
        <f t="shared" si="13"/>
        <v>7</v>
      </c>
      <c r="AK47" s="281">
        <f t="shared" si="13"/>
        <v>5</v>
      </c>
      <c r="AL47" s="281">
        <f t="shared" si="13"/>
        <v>2</v>
      </c>
      <c r="AM47" s="281">
        <f>AK47-AL47</f>
        <v>3</v>
      </c>
      <c r="AN47" s="329">
        <f>IF(Z45&lt;&gt;Z47,AG45,IF(E47&gt;G47,AG45-2000,AG45))</f>
        <v>6997</v>
      </c>
      <c r="AO47" s="329">
        <f>IF(Z46&lt;&gt;Z47,AG46,IF(E50&gt;G50,AG46-2000,AG46))</f>
        <v>9028</v>
      </c>
      <c r="AP47" s="337"/>
      <c r="AQ47" s="329">
        <f>IF(Z48&lt;&gt;Z47,AG48,IF(G46&gt;E46,AG48-2000,AG48))</f>
        <v>5996</v>
      </c>
      <c r="AR47" s="333">
        <f>AP49</f>
        <v>8895</v>
      </c>
      <c r="AS47" s="330">
        <f>RANK(AR47,AR45:AR48,1)</f>
        <v>1</v>
      </c>
      <c r="AT47" s="281" t="str">
        <f t="shared" si="14"/>
        <v>Spanien</v>
      </c>
      <c r="AU47" s="281">
        <f t="shared" si="14"/>
        <v>7</v>
      </c>
      <c r="AV47" s="281">
        <f t="shared" si="14"/>
        <v>5</v>
      </c>
      <c r="AW47" s="281">
        <f t="shared" si="14"/>
        <v>2</v>
      </c>
      <c r="AX47" s="182"/>
      <c r="AY47" s="182"/>
      <c r="AZ47" s="182"/>
      <c r="BA47" s="162">
        <v>3</v>
      </c>
      <c r="BB47" s="175" t="str">
        <f>VLOOKUP(3,AS45:AT48,2,FALSE)</f>
        <v>Türkei</v>
      </c>
      <c r="BC47" s="163"/>
      <c r="BD47" s="145">
        <f>VLOOKUP(3,AS45:AW48,3,FALSE)</f>
        <v>3</v>
      </c>
      <c r="BE47" s="145">
        <f>VLOOKUP(3,AS45:AW48,4,FALSE)</f>
        <v>3</v>
      </c>
      <c r="BF47" s="199" t="s">
        <v>12</v>
      </c>
      <c r="BG47" s="145">
        <f>VLOOKUP(3,AS45:AW48,5,FALSE)</f>
        <v>3</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0</v>
      </c>
      <c r="BO47" s="61">
        <f>IF(G47=Spielplan!G47,Punktemodus!$B$7,0)</f>
        <v>0</v>
      </c>
      <c r="BP47" s="81">
        <f>IF(Spielplan!E47="",0,SUM(BJ47:BO47))</f>
        <v>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2</v>
      </c>
      <c r="H48" s="125" t="str">
        <f>H46</f>
        <v>Tschechien</v>
      </c>
      <c r="I48" s="126"/>
      <c r="J48" s="182"/>
      <c r="K48" s="182" t="s">
        <v>73</v>
      </c>
      <c r="L48" s="182">
        <f t="shared" si="12"/>
        <v>-1</v>
      </c>
      <c r="M48" s="182"/>
      <c r="N48" s="182">
        <f>IF($E48="",0,IF($E48&gt;$G48,3,IF($E48=$G48,1,0)))</f>
        <v>0</v>
      </c>
      <c r="O48" s="182"/>
      <c r="P48" s="182">
        <f>IF($G48="",0,IF($E48&gt;$G48,0,IF($E48=$G48,1,3)))</f>
        <v>3</v>
      </c>
      <c r="Q48" s="182"/>
      <c r="R48" s="182">
        <f>E48</f>
        <v>1</v>
      </c>
      <c r="S48" s="182"/>
      <c r="T48" s="182">
        <f>G48</f>
        <v>2</v>
      </c>
      <c r="U48" s="182"/>
      <c r="V48" s="182">
        <f>G48</f>
        <v>2</v>
      </c>
      <c r="W48" s="182"/>
      <c r="X48" s="182">
        <f>E48</f>
        <v>1</v>
      </c>
      <c r="Y48" s="182"/>
      <c r="Z48" s="182">
        <f>P51</f>
        <v>4</v>
      </c>
      <c r="AA48" s="182">
        <f>T51</f>
        <v>4</v>
      </c>
      <c r="AB48" s="182">
        <f>X51</f>
        <v>4</v>
      </c>
      <c r="AC48" s="182">
        <f>AA48-AB48</f>
        <v>0</v>
      </c>
      <c r="AD48" s="182">
        <f>IF(Z48&gt;Z45,-1,0)</f>
        <v>-1</v>
      </c>
      <c r="AE48" s="182">
        <f>IF(Z48&gt;Z46,-1,0)</f>
        <v>-1</v>
      </c>
      <c r="AF48" s="182">
        <f>IF(Z48&gt;Z47,-1,0)</f>
        <v>0</v>
      </c>
      <c r="AG48" s="329">
        <f>10000-(AJ48*1000+AM48*10+AK48)</f>
        <v>5996</v>
      </c>
      <c r="AH48" s="330">
        <f>RANK(AG48,AG45:AG48,1)</f>
        <v>2</v>
      </c>
      <c r="AI48" s="281" t="str">
        <f>H46</f>
        <v>Tschechien</v>
      </c>
      <c r="AJ48" s="281">
        <f t="shared" si="13"/>
        <v>4</v>
      </c>
      <c r="AK48" s="281">
        <f t="shared" si="13"/>
        <v>4</v>
      </c>
      <c r="AL48" s="281">
        <f t="shared" si="13"/>
        <v>4</v>
      </c>
      <c r="AM48" s="281">
        <f>AK48-AL48</f>
        <v>0</v>
      </c>
      <c r="AN48" s="329">
        <f>IF(Z45&lt;&gt;Z48,AG45,IF(E49&gt;G49,AG45-2000,AG45))</f>
        <v>6997</v>
      </c>
      <c r="AO48" s="329">
        <f>IF(Z46&lt;&gt;Z48,AG46,IF(E48&gt;G48,AG46-2000,AG46))</f>
        <v>9028</v>
      </c>
      <c r="AP48" s="329">
        <f>IF(Z47&lt;&gt;Z48,AG47,IF(E46&gt;G46,AG47-2000,AG47))</f>
        <v>2965</v>
      </c>
      <c r="AQ48" s="337"/>
      <c r="AR48" s="333">
        <f>AQ49</f>
        <v>17988</v>
      </c>
      <c r="AS48" s="330">
        <f>RANK(AR48,AR45:AR48,1)</f>
        <v>2</v>
      </c>
      <c r="AT48" s="281" t="str">
        <f t="shared" si="14"/>
        <v>Tschechien</v>
      </c>
      <c r="AU48" s="281">
        <f t="shared" si="14"/>
        <v>4</v>
      </c>
      <c r="AV48" s="281">
        <f t="shared" si="14"/>
        <v>4</v>
      </c>
      <c r="AW48" s="281">
        <f t="shared" si="14"/>
        <v>4</v>
      </c>
      <c r="AX48" s="182"/>
      <c r="AY48" s="182"/>
      <c r="AZ48" s="182"/>
      <c r="BA48" s="68">
        <v>4</v>
      </c>
      <c r="BB48" s="69" t="str">
        <f>VLOOKUP(4,AS45:AT48,2,FALSE)</f>
        <v>Kroatien</v>
      </c>
      <c r="BC48" s="70"/>
      <c r="BD48" s="71">
        <f>VLOOKUP(4,AS45:AW48,3,FALSE)</f>
        <v>1</v>
      </c>
      <c r="BE48" s="71">
        <f>VLOOKUP(4,AS45:AW48,4,FALSE)</f>
        <v>2</v>
      </c>
      <c r="BF48" s="199" t="s">
        <v>12</v>
      </c>
      <c r="BG48" s="71">
        <f>VLOOKUP(4,AS45:AW48,5,FALSE)</f>
        <v>5</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1</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1</v>
      </c>
      <c r="F49" s="401" t="s">
        <v>12</v>
      </c>
      <c r="G49" s="39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20991</v>
      </c>
      <c r="AO49" s="335">
        <f>SUM(AO45:AO48)</f>
        <v>27084</v>
      </c>
      <c r="AP49" s="335">
        <f>SUM(AP45:AP48)</f>
        <v>8895</v>
      </c>
      <c r="AQ49" s="335">
        <f>SUM(AQ45:AQ48)</f>
        <v>17988</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0</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2</v>
      </c>
      <c r="T50" s="182"/>
      <c r="U50" s="182"/>
      <c r="V50" s="182">
        <f>G50</f>
        <v>2</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3</v>
      </c>
      <c r="N51" s="182">
        <f t="shared" si="15"/>
        <v>1</v>
      </c>
      <c r="O51" s="182">
        <f t="shared" si="15"/>
        <v>7</v>
      </c>
      <c r="P51" s="182">
        <f t="shared" si="15"/>
        <v>4</v>
      </c>
      <c r="Q51" s="182">
        <f t="shared" si="15"/>
        <v>3</v>
      </c>
      <c r="R51" s="182">
        <f t="shared" si="15"/>
        <v>2</v>
      </c>
      <c r="S51" s="182">
        <f t="shared" si="15"/>
        <v>5</v>
      </c>
      <c r="T51" s="182">
        <f t="shared" si="15"/>
        <v>4</v>
      </c>
      <c r="U51" s="182">
        <f t="shared" si="15"/>
        <v>3</v>
      </c>
      <c r="V51" s="182">
        <f t="shared" si="15"/>
        <v>5</v>
      </c>
      <c r="W51" s="182">
        <f t="shared" si="15"/>
        <v>2</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12</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0</v>
      </c>
      <c r="F56" s="401" t="s">
        <v>12</v>
      </c>
      <c r="G56" s="398">
        <v>0</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0</v>
      </c>
      <c r="R56" s="182">
        <f>G56</f>
        <v>0</v>
      </c>
      <c r="S56" s="182"/>
      <c r="T56" s="182"/>
      <c r="U56" s="182">
        <f>G56</f>
        <v>0</v>
      </c>
      <c r="V56" s="182">
        <f>E56</f>
        <v>0</v>
      </c>
      <c r="W56" s="182"/>
      <c r="X56" s="182"/>
      <c r="Y56" s="182"/>
      <c r="Z56" s="182">
        <f>M62</f>
        <v>2</v>
      </c>
      <c r="AA56" s="182">
        <f>Q62</f>
        <v>2</v>
      </c>
      <c r="AB56" s="182">
        <f>U62</f>
        <v>3</v>
      </c>
      <c r="AC56" s="182">
        <f>AA56-AB56</f>
        <v>-1</v>
      </c>
      <c r="AD56" s="182">
        <f>IF(Z56&gt;Z57,-1,0)</f>
        <v>-1</v>
      </c>
      <c r="AE56" s="182">
        <f>IF(Z56&gt;Z58,-1,0)</f>
        <v>0</v>
      </c>
      <c r="AF56" s="182">
        <f>IF(Z56&gt;Z59,-1,0)</f>
        <v>0</v>
      </c>
      <c r="AG56" s="329">
        <f>10000-(AJ56*1000+AM56*10+AK56)</f>
        <v>8008</v>
      </c>
      <c r="AH56" s="330">
        <f>RANK(AG56,AG56:AG59,1)</f>
        <v>3</v>
      </c>
      <c r="AI56" s="281" t="str">
        <f>C56</f>
        <v>Irland</v>
      </c>
      <c r="AJ56" s="281">
        <f t="shared" ref="AJ56:AL59" si="17">Z56</f>
        <v>2</v>
      </c>
      <c r="AK56" s="281">
        <f t="shared" si="17"/>
        <v>2</v>
      </c>
      <c r="AL56" s="281">
        <f t="shared" si="17"/>
        <v>3</v>
      </c>
      <c r="AM56" s="281">
        <f>AK56-AL56</f>
        <v>-1</v>
      </c>
      <c r="AN56" s="337"/>
      <c r="AO56" s="329">
        <f>IF(Z57&lt;&gt;Z56,AG57,IF(G56&gt;E56,AG57-2000,AG57))</f>
        <v>9018</v>
      </c>
      <c r="AP56" s="329">
        <f>IF(Z58&lt;&gt;Z56,AG58,IF(G58&gt;E58,AG58-2000,AG58))</f>
        <v>3986</v>
      </c>
      <c r="AQ56" s="329">
        <f>IF(Z59&lt;&gt;Z56,AG59,IF(G60&gt;E60,AG59-2000,AG59))</f>
        <v>2976</v>
      </c>
      <c r="AR56" s="332">
        <f>AN60</f>
        <v>24024</v>
      </c>
      <c r="AS56" s="330">
        <f>RANK(AR56,AR56:AR59,1)</f>
        <v>3</v>
      </c>
      <c r="AT56" s="281" t="str">
        <f t="shared" ref="AT56:AW59" si="18">AI56</f>
        <v>Irland</v>
      </c>
      <c r="AU56" s="281">
        <f t="shared" si="18"/>
        <v>2</v>
      </c>
      <c r="AV56" s="281">
        <f t="shared" si="18"/>
        <v>2</v>
      </c>
      <c r="AW56" s="281">
        <f t="shared" si="18"/>
        <v>3</v>
      </c>
      <c r="AX56" s="182"/>
      <c r="AY56" s="182"/>
      <c r="AZ56" s="182"/>
      <c r="BA56" s="112">
        <v>1</v>
      </c>
      <c r="BB56" s="108" t="str">
        <f>VLOOKUP(1,AS56:AT59,2,FALSE)</f>
        <v>Italien</v>
      </c>
      <c r="BC56" s="113"/>
      <c r="BD56" s="114">
        <f>VLOOKUP(1,AS56:AW59,3,FALSE)</f>
        <v>7</v>
      </c>
      <c r="BE56" s="115">
        <f>VLOOKUP(1,AS56:AW59,4,FALSE)</f>
        <v>4</v>
      </c>
      <c r="BF56" s="199" t="s">
        <v>12</v>
      </c>
      <c r="BG56" s="115">
        <f>VLOOKUP(1,AS56:AW59,5,FALSE)</f>
        <v>2</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0</v>
      </c>
      <c r="F57" s="401" t="s">
        <v>12</v>
      </c>
      <c r="G57" s="398">
        <v>1</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0</v>
      </c>
      <c r="T57" s="182">
        <f>G57</f>
        <v>1</v>
      </c>
      <c r="U57" s="182"/>
      <c r="V57" s="182"/>
      <c r="W57" s="182">
        <f>G57</f>
        <v>1</v>
      </c>
      <c r="X57" s="182">
        <f>E57</f>
        <v>0</v>
      </c>
      <c r="Y57" s="182"/>
      <c r="Z57" s="182">
        <f>N62</f>
        <v>1</v>
      </c>
      <c r="AA57" s="182">
        <f>R62</f>
        <v>2</v>
      </c>
      <c r="AB57" s="182">
        <f>V62</f>
        <v>4</v>
      </c>
      <c r="AC57" s="182">
        <f>AA57-AB57</f>
        <v>-2</v>
      </c>
      <c r="AD57" s="182">
        <f>IF(Z57&gt;Z56,-1,0)</f>
        <v>0</v>
      </c>
      <c r="AE57" s="182">
        <f>IF(Z57&gt;Z58,-1,0)</f>
        <v>0</v>
      </c>
      <c r="AF57" s="182">
        <f>IF(Z57&gt;Z59,-1,0)</f>
        <v>0</v>
      </c>
      <c r="AG57" s="329">
        <f>10000-(AJ57*1000+AM57*10+AK57)</f>
        <v>9018</v>
      </c>
      <c r="AH57" s="330">
        <f>RANK(AG57,AG56:AG59,1)</f>
        <v>4</v>
      </c>
      <c r="AI57" s="281" t="str">
        <f>H56</f>
        <v>Schweden</v>
      </c>
      <c r="AJ57" s="281">
        <f t="shared" si="17"/>
        <v>1</v>
      </c>
      <c r="AK57" s="281">
        <f t="shared" si="17"/>
        <v>2</v>
      </c>
      <c r="AL57" s="281">
        <f t="shared" si="17"/>
        <v>4</v>
      </c>
      <c r="AM57" s="281">
        <f>AK57-AL57</f>
        <v>-2</v>
      </c>
      <c r="AN57" s="329">
        <f>IF(Z56&lt;&gt;Z57,AG56,IF(E56&gt;G56,AG56-2000,AG56))</f>
        <v>8008</v>
      </c>
      <c r="AO57" s="337"/>
      <c r="AP57" s="329">
        <f>IF(Z57&lt;&gt;Z58,AG58,IF(G61&gt;E61,AG58-2000,AG58))</f>
        <v>3986</v>
      </c>
      <c r="AQ57" s="329">
        <f>IF(Z59&lt;&gt;Z57,AG59,IF(G59&gt;E59,AG59-2000,AG59))</f>
        <v>2976</v>
      </c>
      <c r="AR57" s="333">
        <f>AO60</f>
        <v>27054</v>
      </c>
      <c r="AS57" s="330">
        <f>RANK(AR57,AR56:AR59,1)</f>
        <v>4</v>
      </c>
      <c r="AT57" s="281" t="str">
        <f t="shared" si="18"/>
        <v>Schweden</v>
      </c>
      <c r="AU57" s="281">
        <f t="shared" si="18"/>
        <v>1</v>
      </c>
      <c r="AV57" s="281">
        <f t="shared" si="18"/>
        <v>2</v>
      </c>
      <c r="AW57" s="281">
        <f t="shared" si="18"/>
        <v>4</v>
      </c>
      <c r="AX57" s="182"/>
      <c r="AY57" s="182"/>
      <c r="AZ57" s="182"/>
      <c r="BA57" s="112">
        <v>2</v>
      </c>
      <c r="BB57" s="108" t="str">
        <f>VLOOKUP(2,AS56:AT59,2,FALSE)</f>
        <v>Belgien</v>
      </c>
      <c r="BC57" s="113"/>
      <c r="BD57" s="114">
        <f>VLOOKUP(2,AS56:AW59,3,FALSE)</f>
        <v>6</v>
      </c>
      <c r="BE57" s="115">
        <f>VLOOKUP(2,AS56:AW59,4,FALSE)</f>
        <v>4</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1</v>
      </c>
      <c r="BO57" s="61">
        <f>IF(G57=Spielplan!G57,Punktemodus!$B$7,0)</f>
        <v>0</v>
      </c>
      <c r="BP57" s="81">
        <f>IF(Spielplan!E57="",0,SUM(BJ57:BO57))</f>
        <v>11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2</v>
      </c>
      <c r="T58" s="182"/>
      <c r="U58" s="182">
        <f>G58</f>
        <v>2</v>
      </c>
      <c r="V58" s="182"/>
      <c r="W58" s="182">
        <f>E58</f>
        <v>1</v>
      </c>
      <c r="X58" s="182"/>
      <c r="Y58" s="182"/>
      <c r="Z58" s="182">
        <f>O62</f>
        <v>6</v>
      </c>
      <c r="AA58" s="182">
        <f>S62</f>
        <v>4</v>
      </c>
      <c r="AB58" s="182">
        <f>W62</f>
        <v>3</v>
      </c>
      <c r="AC58" s="182">
        <f>AA58-AB58</f>
        <v>1</v>
      </c>
      <c r="AD58" s="182">
        <f>IF(Z58&gt;Z56,-1,0)</f>
        <v>-1</v>
      </c>
      <c r="AE58" s="182">
        <f>IF(Z58&gt;Z57,-1,0)</f>
        <v>-1</v>
      </c>
      <c r="AF58" s="182">
        <f>IF(Z58&gt;Z59,-1,0)</f>
        <v>0</v>
      </c>
      <c r="AG58" s="329">
        <f>10000-(AJ58*1000+AM58*10+AK58)</f>
        <v>3986</v>
      </c>
      <c r="AH58" s="330">
        <f>RANK(AG58,AG56:AG59,1)</f>
        <v>2</v>
      </c>
      <c r="AI58" s="281" t="str">
        <f>C57</f>
        <v>Belgien</v>
      </c>
      <c r="AJ58" s="281">
        <f t="shared" si="17"/>
        <v>6</v>
      </c>
      <c r="AK58" s="281">
        <f t="shared" si="17"/>
        <v>4</v>
      </c>
      <c r="AL58" s="281">
        <f t="shared" si="17"/>
        <v>3</v>
      </c>
      <c r="AM58" s="281">
        <f>AK58-AL58</f>
        <v>1</v>
      </c>
      <c r="AN58" s="329">
        <f>IF(Z56&lt;&gt;Z58,AG56,IF(E58&gt;G58,AG56-2000,AG56))</f>
        <v>8008</v>
      </c>
      <c r="AO58" s="329">
        <f>IF(Z57&lt;&gt;Z58,AG57,IF(E61&gt;G61,AG57-2000,AG57))</f>
        <v>9018</v>
      </c>
      <c r="AP58" s="337"/>
      <c r="AQ58" s="329">
        <f>IF(Z59&lt;&gt;Z58,AG59,IF(G57&gt;E57,AG59-2000,AG59))</f>
        <v>2976</v>
      </c>
      <c r="AR58" s="333">
        <f>AP60</f>
        <v>11958</v>
      </c>
      <c r="AS58" s="330">
        <f>RANK(AR58,AR56:AR59,1)</f>
        <v>2</v>
      </c>
      <c r="AT58" s="281" t="str">
        <f t="shared" si="18"/>
        <v>Belgien</v>
      </c>
      <c r="AU58" s="281">
        <f t="shared" si="18"/>
        <v>6</v>
      </c>
      <c r="AV58" s="281">
        <f t="shared" si="18"/>
        <v>4</v>
      </c>
      <c r="AW58" s="281">
        <f t="shared" si="18"/>
        <v>3</v>
      </c>
      <c r="AX58" s="182"/>
      <c r="AY58" s="182"/>
      <c r="AZ58" s="182"/>
      <c r="BA58" s="162">
        <v>3</v>
      </c>
      <c r="BB58" s="175" t="str">
        <f>VLOOKUP(3,AS56:AT59,2,FALSE)</f>
        <v>Irland</v>
      </c>
      <c r="BC58" s="163"/>
      <c r="BD58" s="145">
        <f>VLOOKUP(3,AS56:AW59,3,FALSE)</f>
        <v>2</v>
      </c>
      <c r="BE58" s="145">
        <f>VLOOKUP(3,AS56:AW59,4,FALSE)</f>
        <v>2</v>
      </c>
      <c r="BF58" s="199" t="s">
        <v>12</v>
      </c>
      <c r="BG58" s="145">
        <f>VLOOKUP(3,AS56:AW59,5,FALSE)</f>
        <v>3</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0</v>
      </c>
      <c r="BP58" s="81">
        <f>IF(Spielplan!E58="",0,SUM(BJ58:BO58))</f>
        <v>10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7</v>
      </c>
      <c r="AA59" s="182">
        <f>T62</f>
        <v>4</v>
      </c>
      <c r="AB59" s="182">
        <f>X62</f>
        <v>2</v>
      </c>
      <c r="AC59" s="182">
        <f>AA59-AB59</f>
        <v>2</v>
      </c>
      <c r="AD59" s="182">
        <f>IF(Z59&gt;Z56,-1,0)</f>
        <v>-1</v>
      </c>
      <c r="AE59" s="182">
        <f>IF(Z59&gt;Z57,-1,0)</f>
        <v>-1</v>
      </c>
      <c r="AF59" s="182">
        <f>IF(Z59&gt;Z58,-1,0)</f>
        <v>-1</v>
      </c>
      <c r="AG59" s="329">
        <f>10000-(AJ59*1000+AM59*10+AK59)</f>
        <v>2976</v>
      </c>
      <c r="AH59" s="330">
        <f>RANK(AG59,AG56:AG59,1)</f>
        <v>1</v>
      </c>
      <c r="AI59" s="281" t="str">
        <f>H57</f>
        <v>Italien</v>
      </c>
      <c r="AJ59" s="281">
        <f t="shared" si="17"/>
        <v>7</v>
      </c>
      <c r="AK59" s="281">
        <f t="shared" si="17"/>
        <v>4</v>
      </c>
      <c r="AL59" s="281">
        <f t="shared" si="17"/>
        <v>2</v>
      </c>
      <c r="AM59" s="281">
        <f>AK59-AL59</f>
        <v>2</v>
      </c>
      <c r="AN59" s="329">
        <f>IF(Z56&lt;&gt;Z59,AG56,IF(E60&gt;G60,AG56-2000,AG56))</f>
        <v>8008</v>
      </c>
      <c r="AO59" s="329">
        <f>IF(Z57&lt;&gt;Z59,AG57,IF(E59&gt;G59,AG57-2000,AG57))</f>
        <v>9018</v>
      </c>
      <c r="AP59" s="329">
        <f>IF(Z58&lt;&gt;Z59,AG58,IF(E57&gt;G57,AG58-2000,AG58))</f>
        <v>3986</v>
      </c>
      <c r="AQ59" s="337"/>
      <c r="AR59" s="333">
        <f>AQ60</f>
        <v>8928</v>
      </c>
      <c r="AS59" s="330">
        <f>RANK(AR59,AR56:AR59,1)</f>
        <v>1</v>
      </c>
      <c r="AT59" s="281" t="str">
        <f t="shared" si="18"/>
        <v>Italien</v>
      </c>
      <c r="AU59" s="281">
        <f t="shared" si="18"/>
        <v>7</v>
      </c>
      <c r="AV59" s="281">
        <f t="shared" si="18"/>
        <v>4</v>
      </c>
      <c r="AW59" s="281">
        <f t="shared" si="18"/>
        <v>2</v>
      </c>
      <c r="AX59" s="182"/>
      <c r="AY59" s="182"/>
      <c r="AZ59" s="182"/>
      <c r="BA59" s="68">
        <v>4</v>
      </c>
      <c r="BB59" s="69" t="str">
        <f>VLOOKUP(4,AS56:AT59,2,FALSE)</f>
        <v>Schweden</v>
      </c>
      <c r="BC59" s="70"/>
      <c r="BD59" s="71">
        <f>VLOOKUP(4,AS56:AW59,3,FALSE)</f>
        <v>1</v>
      </c>
      <c r="BE59" s="71">
        <f>VLOOKUP(4,AS56:AW59,4,FALSE)</f>
        <v>2</v>
      </c>
      <c r="BF59" s="199" t="s">
        <v>12</v>
      </c>
      <c r="BG59" s="71">
        <f>VLOOKUP(4,AS56:AW59,5,FALSE)</f>
        <v>4</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1</v>
      </c>
      <c r="H60" s="108" t="str">
        <f>H57</f>
        <v>Italien</v>
      </c>
      <c r="I60" s="109"/>
      <c r="J60" s="182"/>
      <c r="K60" s="182" t="s">
        <v>81</v>
      </c>
      <c r="L60" s="182">
        <f t="shared" si="16"/>
        <v>0</v>
      </c>
      <c r="M60" s="182">
        <f>IF($E60="",0,IF($E60&gt;$G60,3,IF($E60=G60,1,0)))</f>
        <v>1</v>
      </c>
      <c r="N60" s="182"/>
      <c r="O60" s="182"/>
      <c r="P60" s="182">
        <f>IF($G60="",0,IF($E60&gt;$G60,0,IF($E60=$G60,1,3)))</f>
        <v>1</v>
      </c>
      <c r="Q60" s="182">
        <f>E60</f>
        <v>1</v>
      </c>
      <c r="R60" s="182"/>
      <c r="S60" s="182"/>
      <c r="T60" s="182">
        <f>G60</f>
        <v>1</v>
      </c>
      <c r="U60" s="182">
        <f>G60</f>
        <v>1</v>
      </c>
      <c r="V60" s="182"/>
      <c r="W60" s="182"/>
      <c r="X60" s="182">
        <f>E60</f>
        <v>1</v>
      </c>
      <c r="Y60" s="182"/>
      <c r="Z60" s="182"/>
      <c r="AA60" s="182"/>
      <c r="AB60" s="182"/>
      <c r="AC60" s="182"/>
      <c r="AD60" s="182"/>
      <c r="AE60" s="182"/>
      <c r="AF60" s="182"/>
      <c r="AG60" s="281"/>
      <c r="AH60" s="281"/>
      <c r="AI60" s="281"/>
      <c r="AJ60" s="281"/>
      <c r="AK60" s="281"/>
      <c r="AL60" s="281"/>
      <c r="AM60" s="281"/>
      <c r="AN60" s="334">
        <f>SUM(AN56:AN59)</f>
        <v>24024</v>
      </c>
      <c r="AO60" s="335">
        <f>SUM(AO56:AO59)</f>
        <v>27054</v>
      </c>
      <c r="AP60" s="335">
        <f>SUM(AP56:AP59)</f>
        <v>11958</v>
      </c>
      <c r="AQ60" s="335">
        <f>SUM(AQ56:AQ59)</f>
        <v>8928</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2</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2</v>
      </c>
      <c r="T61" s="182"/>
      <c r="U61" s="182"/>
      <c r="V61" s="182">
        <f>G61</f>
        <v>2</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2</v>
      </c>
      <c r="N62" s="182">
        <f t="shared" si="19"/>
        <v>1</v>
      </c>
      <c r="O62" s="182">
        <f t="shared" si="19"/>
        <v>6</v>
      </c>
      <c r="P62" s="182">
        <f t="shared" si="19"/>
        <v>7</v>
      </c>
      <c r="Q62" s="182">
        <f t="shared" si="19"/>
        <v>2</v>
      </c>
      <c r="R62" s="182">
        <f t="shared" si="19"/>
        <v>2</v>
      </c>
      <c r="S62" s="182">
        <f t="shared" si="19"/>
        <v>4</v>
      </c>
      <c r="T62" s="182">
        <f t="shared" si="19"/>
        <v>4</v>
      </c>
      <c r="U62" s="182">
        <f t="shared" si="19"/>
        <v>3</v>
      </c>
      <c r="V62" s="182">
        <f t="shared" si="19"/>
        <v>4</v>
      </c>
      <c r="W62" s="182">
        <f t="shared" si="19"/>
        <v>3</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52</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6</v>
      </c>
      <c r="AA67" s="182">
        <f>Q73</f>
        <v>3</v>
      </c>
      <c r="AB67" s="182">
        <f>U73</f>
        <v>2</v>
      </c>
      <c r="AC67" s="182">
        <f>AA67-AB67</f>
        <v>1</v>
      </c>
      <c r="AD67" s="182">
        <f>IF(Z67&gt;Z68,-1,0)</f>
        <v>-1</v>
      </c>
      <c r="AE67" s="182">
        <f>IF(Z67&gt;Z69,-1,0)</f>
        <v>0</v>
      </c>
      <c r="AF67" s="182">
        <f>IF(Z67&gt;Z70,-1,0)</f>
        <v>-1</v>
      </c>
      <c r="AG67" s="329">
        <f>10000-(AJ67*1000+AM67*10+AK67)</f>
        <v>3987</v>
      </c>
      <c r="AH67" s="330">
        <f>RANK(AG67,AG67:AG70,1)</f>
        <v>2</v>
      </c>
      <c r="AI67" s="281" t="str">
        <f>C67</f>
        <v>Österreich</v>
      </c>
      <c r="AJ67" s="281">
        <f t="shared" ref="AJ67:AL70" si="21">Z67</f>
        <v>6</v>
      </c>
      <c r="AK67" s="281">
        <f t="shared" si="21"/>
        <v>3</v>
      </c>
      <c r="AL67" s="281">
        <f t="shared" si="21"/>
        <v>2</v>
      </c>
      <c r="AM67" s="281">
        <f>AK67-AL67</f>
        <v>1</v>
      </c>
      <c r="AN67" s="337"/>
      <c r="AO67" s="329">
        <f>IF(Z68&lt;&gt;Z67,AG68,IF(G67&gt;E67,AG68-2000,AG68))</f>
        <v>7019</v>
      </c>
      <c r="AP67" s="329">
        <f>IF(Z69&lt;&gt;Z67,AG69,IF(G69&gt;E69,AG69-2000,AG69))</f>
        <v>944</v>
      </c>
      <c r="AQ67" s="329">
        <f>IF(Z70&lt;&gt;Z67,AG70,IF(G71&gt;E71,AG70-2000,AG70))</f>
        <v>10040</v>
      </c>
      <c r="AR67" s="332">
        <f>AN71</f>
        <v>11961</v>
      </c>
      <c r="AS67" s="330">
        <f>RANK(AR67,AR67:AR70,1)</f>
        <v>2</v>
      </c>
      <c r="AT67" s="281" t="str">
        <f t="shared" ref="AT67:AW70" si="22">AI67</f>
        <v>Österreich</v>
      </c>
      <c r="AU67" s="281">
        <f t="shared" si="22"/>
        <v>6</v>
      </c>
      <c r="AV67" s="281">
        <f t="shared" si="22"/>
        <v>3</v>
      </c>
      <c r="AW67" s="281">
        <f t="shared" si="22"/>
        <v>2</v>
      </c>
      <c r="AX67" s="182"/>
      <c r="AY67" s="182"/>
      <c r="AZ67" s="182"/>
      <c r="BA67" s="119">
        <v>1</v>
      </c>
      <c r="BB67" s="117" t="str">
        <f>VLOOKUP(1,AS67:AT70,2,FALSE)</f>
        <v>Portugal</v>
      </c>
      <c r="BC67" s="118"/>
      <c r="BD67" s="120">
        <f>VLOOKUP(1,AS67:AW70,3,FALSE)</f>
        <v>9</v>
      </c>
      <c r="BE67" s="121">
        <f>VLOOKUP(1,AS67:AW70,4,FALSE)</f>
        <v>6</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2</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0</v>
      </c>
      <c r="U68" s="182"/>
      <c r="V68" s="182"/>
      <c r="W68" s="182">
        <f>G68</f>
        <v>0</v>
      </c>
      <c r="X68" s="182">
        <f>E68</f>
        <v>2</v>
      </c>
      <c r="Y68" s="182"/>
      <c r="Z68" s="182">
        <f>N73</f>
        <v>3</v>
      </c>
      <c r="AA68" s="182">
        <f>R73</f>
        <v>1</v>
      </c>
      <c r="AB68" s="182">
        <f>V73</f>
        <v>3</v>
      </c>
      <c r="AC68" s="182">
        <f>AA68-AB68</f>
        <v>-2</v>
      </c>
      <c r="AD68" s="182">
        <f>IF(Z68&gt;Z67,-1,0)</f>
        <v>0</v>
      </c>
      <c r="AE68" s="182">
        <f>IF(Z68&gt;Z69,-1,0)</f>
        <v>0</v>
      </c>
      <c r="AF68" s="182">
        <f>IF(Z68&gt;Z70,-1,0)</f>
        <v>-1</v>
      </c>
      <c r="AG68" s="329">
        <f>10000-(AJ68*1000+AM68*10+AK68)</f>
        <v>7019</v>
      </c>
      <c r="AH68" s="330">
        <f>RANK(AG68,AG67:AG70,1)</f>
        <v>3</v>
      </c>
      <c r="AI68" s="281" t="str">
        <f>H67</f>
        <v>Ungarn</v>
      </c>
      <c r="AJ68" s="281">
        <f t="shared" si="21"/>
        <v>3</v>
      </c>
      <c r="AK68" s="281">
        <f t="shared" si="21"/>
        <v>1</v>
      </c>
      <c r="AL68" s="281">
        <f t="shared" si="21"/>
        <v>3</v>
      </c>
      <c r="AM68" s="281">
        <f>AK68-AL68</f>
        <v>-2</v>
      </c>
      <c r="AN68" s="329">
        <f>IF(Z67&lt;&gt;Z68,AG67,IF(E67&gt;G67,AG67-2000,AG67))</f>
        <v>3987</v>
      </c>
      <c r="AO68" s="337"/>
      <c r="AP68" s="329">
        <f>IF(Z68&lt;&gt;Z69,AG69,IF(G72&gt;E72,AG69-2000,AG69))</f>
        <v>944</v>
      </c>
      <c r="AQ68" s="329">
        <f>IF(Z70&lt;&gt;Z68,AG70,IF(G70&gt;E70,AG70-2000,AG70))</f>
        <v>10040</v>
      </c>
      <c r="AR68" s="333">
        <f>AO71</f>
        <v>21057</v>
      </c>
      <c r="AS68" s="330">
        <f>RANK(AR68,AR67:AR70,1)</f>
        <v>3</v>
      </c>
      <c r="AT68" s="281" t="str">
        <f t="shared" si="22"/>
        <v>Ungarn</v>
      </c>
      <c r="AU68" s="281">
        <f t="shared" si="22"/>
        <v>3</v>
      </c>
      <c r="AV68" s="281">
        <f t="shared" si="22"/>
        <v>1</v>
      </c>
      <c r="AW68" s="281">
        <f t="shared" si="22"/>
        <v>3</v>
      </c>
      <c r="AX68" s="182"/>
      <c r="AY68" s="182"/>
      <c r="AZ68" s="182"/>
      <c r="BA68" s="119">
        <v>2</v>
      </c>
      <c r="BB68" s="117" t="str">
        <f>VLOOKUP(2,AS67:AT70,2,FALSE)</f>
        <v>Österreich</v>
      </c>
      <c r="BC68" s="118"/>
      <c r="BD68" s="120">
        <f>VLOOKUP(2,AS67:AW70,3,FALSE)</f>
        <v>6</v>
      </c>
      <c r="BE68" s="121">
        <f>VLOOKUP(2,AS67:AW70,4,FALSE)</f>
        <v>3</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1</v>
      </c>
      <c r="F69" s="401" t="s">
        <v>12</v>
      </c>
      <c r="G69" s="398">
        <v>2</v>
      </c>
      <c r="H69" s="117" t="str">
        <f>C68</f>
        <v>Portugal</v>
      </c>
      <c r="I69" s="118"/>
      <c r="J69" s="182"/>
      <c r="K69" s="182" t="s">
        <v>84</v>
      </c>
      <c r="L69" s="182">
        <f t="shared" si="20"/>
        <v>-1</v>
      </c>
      <c r="M69" s="182">
        <f>IF($E69="",0,IF($E69&gt;$G69,3,IF($E69=G69,1,0)))</f>
        <v>0</v>
      </c>
      <c r="N69" s="182"/>
      <c r="O69" s="182">
        <f>IF($G69="",0,IF($E69&gt;$G69,0,IF($E69=$G69,1,3)))</f>
        <v>3</v>
      </c>
      <c r="P69" s="182"/>
      <c r="Q69" s="182">
        <f>E69</f>
        <v>1</v>
      </c>
      <c r="R69" s="182"/>
      <c r="S69" s="182">
        <f>G69</f>
        <v>2</v>
      </c>
      <c r="T69" s="182"/>
      <c r="U69" s="182">
        <f>G69</f>
        <v>2</v>
      </c>
      <c r="V69" s="182"/>
      <c r="W69" s="182">
        <f>E69</f>
        <v>1</v>
      </c>
      <c r="X69" s="182"/>
      <c r="Y69" s="182"/>
      <c r="Z69" s="182">
        <f>O73</f>
        <v>9</v>
      </c>
      <c r="AA69" s="182">
        <f>S73</f>
        <v>6</v>
      </c>
      <c r="AB69" s="182">
        <f>W73</f>
        <v>1</v>
      </c>
      <c r="AC69" s="182">
        <f>AA69-AB69</f>
        <v>5</v>
      </c>
      <c r="AD69" s="182">
        <f>IF(Z69&gt;Z67,-1,0)</f>
        <v>-1</v>
      </c>
      <c r="AE69" s="182">
        <f>IF(Z69&gt;Z68,-1,0)</f>
        <v>-1</v>
      </c>
      <c r="AF69" s="182">
        <f>IF(Z69&gt;Z70,-1,0)</f>
        <v>-1</v>
      </c>
      <c r="AG69" s="329">
        <f>10000-(AJ69*1000+AM69*10+AK69)</f>
        <v>944</v>
      </c>
      <c r="AH69" s="330">
        <f>RANK(AG69,AG67:AG70,1)</f>
        <v>1</v>
      </c>
      <c r="AI69" s="281" t="str">
        <f>C68</f>
        <v>Portugal</v>
      </c>
      <c r="AJ69" s="281">
        <f t="shared" si="21"/>
        <v>9</v>
      </c>
      <c r="AK69" s="281">
        <f t="shared" si="21"/>
        <v>6</v>
      </c>
      <c r="AL69" s="281">
        <f t="shared" si="21"/>
        <v>1</v>
      </c>
      <c r="AM69" s="281">
        <f>AK69-AL69</f>
        <v>5</v>
      </c>
      <c r="AN69" s="329">
        <f>IF(Z67&lt;&gt;Z69,AG67,IF(E69&gt;G69,AG67-2000,AG67))</f>
        <v>3987</v>
      </c>
      <c r="AO69" s="329">
        <f>IF(Z68&lt;&gt;Z69,AG68,IF(E72&gt;G72,AG68-2000,AG68))</f>
        <v>7019</v>
      </c>
      <c r="AP69" s="337"/>
      <c r="AQ69" s="329">
        <f>IF(Z70&lt;&gt;Z69,AG70,IF(G68&gt;E68,AG70-2000,AG70))</f>
        <v>10040</v>
      </c>
      <c r="AR69" s="333">
        <f>AP71</f>
        <v>2832</v>
      </c>
      <c r="AS69" s="330">
        <f>RANK(AR69,AR67:AR70,1)</f>
        <v>1</v>
      </c>
      <c r="AT69" s="281" t="str">
        <f t="shared" si="22"/>
        <v>Portugal</v>
      </c>
      <c r="AU69" s="281">
        <f t="shared" si="22"/>
        <v>9</v>
      </c>
      <c r="AV69" s="281">
        <f t="shared" si="22"/>
        <v>6</v>
      </c>
      <c r="AW69" s="281">
        <f t="shared" si="22"/>
        <v>1</v>
      </c>
      <c r="AX69" s="182"/>
      <c r="AY69" s="182"/>
      <c r="AZ69" s="182"/>
      <c r="BA69" s="162">
        <v>3</v>
      </c>
      <c r="BB69" s="175" t="str">
        <f>VLOOKUP(3,AS67:AT70,2,FALSE)</f>
        <v>Ungarn</v>
      </c>
      <c r="BC69" s="163"/>
      <c r="BD69" s="145">
        <f>VLOOKUP(3,AS67:AW70,3,FALSE)</f>
        <v>3</v>
      </c>
      <c r="BE69" s="145">
        <f>VLOOKUP(3,AS67:AW70,4,FALSE)</f>
        <v>1</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0</v>
      </c>
      <c r="AA70" s="182">
        <f>T73</f>
        <v>0</v>
      </c>
      <c r="AB70" s="182">
        <f>X73</f>
        <v>4</v>
      </c>
      <c r="AC70" s="182">
        <f>AA70-AB70</f>
        <v>-4</v>
      </c>
      <c r="AD70" s="182">
        <f>IF(Z70&gt;Z67,-1,0)</f>
        <v>0</v>
      </c>
      <c r="AE70" s="182">
        <f>IF(Z70&gt;Z68,-1,0)</f>
        <v>0</v>
      </c>
      <c r="AF70" s="182">
        <f>IF(Z70&gt;Z69,-1,0)</f>
        <v>0</v>
      </c>
      <c r="AG70" s="329">
        <f>10000-(AJ70*1000+AM70*10+AK70)</f>
        <v>10040</v>
      </c>
      <c r="AH70" s="330">
        <f>RANK(AG70,AG67:AG70,1)</f>
        <v>4</v>
      </c>
      <c r="AI70" s="281" t="str">
        <f>H68</f>
        <v>Island</v>
      </c>
      <c r="AJ70" s="281">
        <f t="shared" si="21"/>
        <v>0</v>
      </c>
      <c r="AK70" s="281">
        <f t="shared" si="21"/>
        <v>0</v>
      </c>
      <c r="AL70" s="281">
        <f t="shared" si="21"/>
        <v>4</v>
      </c>
      <c r="AM70" s="281">
        <f>AK70-AL70</f>
        <v>-4</v>
      </c>
      <c r="AN70" s="329">
        <f>IF(Z67&lt;&gt;Z70,AG67,IF(E71&gt;G71,AG67-2000,AG67))</f>
        <v>3987</v>
      </c>
      <c r="AO70" s="329">
        <f>IF(Z68&lt;&gt;Z70,AG68,IF(E70&gt;G70,AG68-2000,AG68))</f>
        <v>7019</v>
      </c>
      <c r="AP70" s="329">
        <f>IF(Z69&lt;&gt;Z70,AG69,IF(E68&gt;G68,AG69-2000,AG69))</f>
        <v>944</v>
      </c>
      <c r="AQ70" s="337"/>
      <c r="AR70" s="333">
        <f>AQ71</f>
        <v>30120</v>
      </c>
      <c r="AS70" s="330">
        <f>RANK(AR70,AR67:AR70,1)</f>
        <v>4</v>
      </c>
      <c r="AT70" s="281" t="str">
        <f t="shared" si="22"/>
        <v>Island</v>
      </c>
      <c r="AU70" s="281">
        <f t="shared" si="22"/>
        <v>0</v>
      </c>
      <c r="AV70" s="281">
        <f t="shared" si="22"/>
        <v>0</v>
      </c>
      <c r="AW70" s="281">
        <f t="shared" si="22"/>
        <v>4</v>
      </c>
      <c r="AX70" s="182"/>
      <c r="AY70" s="182"/>
      <c r="AZ70" s="182"/>
      <c r="BA70" s="68">
        <v>4</v>
      </c>
      <c r="BB70" s="69" t="str">
        <f>VLOOKUP(4,AS67:AT70,2,FALSE)</f>
        <v>Island</v>
      </c>
      <c r="BC70" s="70"/>
      <c r="BD70" s="71">
        <f>VLOOKUP(4,AS67:AW70,3,FALSE)</f>
        <v>0</v>
      </c>
      <c r="BE70" s="71">
        <f>VLOOKUP(4,AS67:AW70,4,FALSE)</f>
        <v>0</v>
      </c>
      <c r="BF70" s="199" t="s">
        <v>12</v>
      </c>
      <c r="BG70" s="71">
        <f>VLOOKUP(4,AS67:AW70,5,FALSE)</f>
        <v>4</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1</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11961</v>
      </c>
      <c r="AO71" s="335">
        <f>SUM(AO67:AO70)</f>
        <v>21057</v>
      </c>
      <c r="AP71" s="335">
        <f>SUM(AP67:AP70)</f>
        <v>2832</v>
      </c>
      <c r="AQ71" s="335">
        <f>SUM(AQ67:AQ70)</f>
        <v>30120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3</v>
      </c>
      <c r="O73" s="182">
        <f t="shared" si="23"/>
        <v>9</v>
      </c>
      <c r="P73" s="182">
        <f t="shared" si="23"/>
        <v>0</v>
      </c>
      <c r="Q73" s="182">
        <f t="shared" si="23"/>
        <v>3</v>
      </c>
      <c r="R73" s="182">
        <f t="shared" si="23"/>
        <v>1</v>
      </c>
      <c r="S73" s="182">
        <f t="shared" si="23"/>
        <v>6</v>
      </c>
      <c r="T73" s="182">
        <f t="shared" si="23"/>
        <v>0</v>
      </c>
      <c r="U73" s="182">
        <f t="shared" si="23"/>
        <v>2</v>
      </c>
      <c r="V73" s="182">
        <f t="shared" si="23"/>
        <v>3</v>
      </c>
      <c r="W73" s="182">
        <f t="shared" si="23"/>
        <v>1</v>
      </c>
      <c r="X73" s="182">
        <f t="shared" si="23"/>
        <v>4</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6</v>
      </c>
      <c r="O74" s="182">
        <f t="shared" si="23"/>
        <v>18</v>
      </c>
      <c r="P74" s="182">
        <f t="shared" si="23"/>
        <v>0</v>
      </c>
      <c r="Q74" s="182">
        <f t="shared" si="23"/>
        <v>5</v>
      </c>
      <c r="R74" s="182">
        <f t="shared" si="23"/>
        <v>2</v>
      </c>
      <c r="S74" s="182">
        <f t="shared" si="23"/>
        <v>12</v>
      </c>
      <c r="T74" s="182">
        <f t="shared" si="23"/>
        <v>0</v>
      </c>
      <c r="U74" s="182">
        <f t="shared" si="23"/>
        <v>4</v>
      </c>
      <c r="V74" s="182">
        <f t="shared" si="23"/>
        <v>5</v>
      </c>
      <c r="W74" s="182">
        <f t="shared" si="23"/>
        <v>2</v>
      </c>
      <c r="X74" s="182">
        <f t="shared" si="23"/>
        <v>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167</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Schweiz</v>
      </c>
      <c r="D78" s="160">
        <f>BD14</f>
        <v>4</v>
      </c>
      <c r="E78" s="160">
        <f>BE14</f>
        <v>4</v>
      </c>
      <c r="F78" s="199" t="s">
        <v>12</v>
      </c>
      <c r="G78" s="160">
        <f>BG14</f>
        <v>4</v>
      </c>
      <c r="H78" s="161">
        <f>D78*1000+(E78-G78)*10+E78</f>
        <v>4004</v>
      </c>
      <c r="I78" s="249" t="s">
        <v>254</v>
      </c>
      <c r="J78" s="164">
        <f t="shared" ref="J78:J83" si="24">IF(H78="","",RANK(H78,H$78:H$83,0)+ROW(A1)%%)</f>
        <v>1.0001</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1.0001</v>
      </c>
      <c r="BB78" s="159" t="str">
        <f>IF($BA78="","",INDEX(C$78:C$83,MATCH($BA78,$J$78:$J$83,0)))</f>
        <v>Schweiz</v>
      </c>
      <c r="BC78" s="201"/>
      <c r="BD78" s="202">
        <f>IF($BA78="","",INDEX(D$78:D$83,MATCH($BA78,$J$78:$J$83,0)))</f>
        <v>4</v>
      </c>
      <c r="BE78" s="150">
        <f>IF($BA78="","",INDEX(E$78:E$83,MATCH($BA78,$J$78:$J$83,0)))</f>
        <v>4</v>
      </c>
      <c r="BF78" s="199" t="s">
        <v>12</v>
      </c>
      <c r="BG78" s="202">
        <f t="shared" ref="BG78:BG83" si="26">IF($BA78="","",INDEX(G$78:G$83,MATCH($BA78,$J$78:$J$83,0)))</f>
        <v>4</v>
      </c>
      <c r="BH78" s="150" t="str">
        <f>IF($BA78="","",INDEX(I$78:I$83,MATCH($BA78,$J$78:$J$83,0)))</f>
        <v>A</v>
      </c>
      <c r="BI78" s="231">
        <f>IF(BH78="A",0,IF(BH78="B",1,IF(BH78="C",2,IF(BH78="D",4,IF(BH78="E",8,IF(BH78="F",16,777777777))))))</f>
        <v>0</v>
      </c>
      <c r="BJ78" s="61">
        <f>IF(E78&gt;G78,IF(Spielplan!E78&gt;Spielplan!G78,Punktemodus!$B$3,0),0)</f>
        <v>0</v>
      </c>
      <c r="BK78" s="61">
        <f>IF(E78=G78,IF(Spielplan!E78=Spielplan!G78,Punktemodus!$B$3,0),0)</f>
        <v>0</v>
      </c>
      <c r="BL78" s="61">
        <f>IF(E78&lt;G78,IF(Spielplan!E78&lt;Spielplan!G78,Punktemodus!$B$3,0),0)</f>
        <v>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3</v>
      </c>
      <c r="E79" s="160">
        <f>BE25</f>
        <v>4</v>
      </c>
      <c r="F79" s="199" t="s">
        <v>12</v>
      </c>
      <c r="G79" s="160">
        <f>BG25</f>
        <v>5</v>
      </c>
      <c r="H79" s="161">
        <f t="shared" ref="H79:H83" si="27">D79*1000+(E79-G79)*10+E79</f>
        <v>2994</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2.0004</v>
      </c>
      <c r="BB79" s="159" t="str">
        <f t="shared" ref="BB79:BB83" si="28">IF($BA79="","",INDEX(C$78:C$83,MATCH($BA79,$J$78:$J$83,0)))</f>
        <v>Türkei</v>
      </c>
      <c r="BC79" s="201"/>
      <c r="BD79" s="202">
        <f t="shared" ref="BD79:BD83" si="29">IF($BA79="","",INDEX(D$78:D$83,MATCH($BA79,$J$78:$J$83,0)))</f>
        <v>3</v>
      </c>
      <c r="BE79" s="150">
        <f>IF($BA79="","",INDEX(E$78:E$83,MATCH($BA79,$J$78:$J$83,0)))</f>
        <v>3</v>
      </c>
      <c r="BF79" s="199" t="s">
        <v>12</v>
      </c>
      <c r="BG79" s="202">
        <f t="shared" si="26"/>
        <v>3</v>
      </c>
      <c r="BH79" s="150" t="str">
        <f t="shared" ref="BH79:BH83" si="30">IF($BA79="","",INDEX(I$78:I$83,MATCH($BA79,$J$78:$J$83,0)))</f>
        <v>D</v>
      </c>
      <c r="BI79" s="231">
        <f t="shared" ref="BI79:BI81" si="31">IF(BH79="A",0,IF(BH79="B",1,IF(BH79="C",2,IF(BH79="D",4,IF(BH79="E",8,IF(BH79="F",16,777777777))))))</f>
        <v>4</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100</v>
      </c>
      <c r="CF79" s="80"/>
      <c r="CG79" s="80"/>
      <c r="CH79" s="80"/>
      <c r="CI79" s="80"/>
      <c r="CJ79" s="361">
        <f>SUM(CJ54:CJ71)</f>
        <v>90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2</v>
      </c>
      <c r="E80" s="160">
        <f>BE36</f>
        <v>2</v>
      </c>
      <c r="F80" s="199" t="s">
        <v>12</v>
      </c>
      <c r="G80" s="160">
        <f>BG36</f>
        <v>4</v>
      </c>
      <c r="H80" s="161">
        <f t="shared" si="27"/>
        <v>1982</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3.0002</v>
      </c>
      <c r="BB80" s="159" t="str">
        <f t="shared" si="28"/>
        <v>Russland</v>
      </c>
      <c r="BC80" s="201"/>
      <c r="BD80" s="202">
        <f t="shared" si="29"/>
        <v>3</v>
      </c>
      <c r="BE80" s="150">
        <f>IF($BA80="","",INDEX(E$78:E$83,MATCH($BA80,$J$78:$J$83,0)))</f>
        <v>4</v>
      </c>
      <c r="BF80" s="199" t="s">
        <v>12</v>
      </c>
      <c r="BG80" s="202">
        <f t="shared" si="26"/>
        <v>5</v>
      </c>
      <c r="BH80" s="150" t="str">
        <f t="shared" si="30"/>
        <v>B</v>
      </c>
      <c r="BI80" s="231">
        <f t="shared" si="31"/>
        <v>1</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1</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3</v>
      </c>
      <c r="E81" s="160">
        <f>BE47</f>
        <v>3</v>
      </c>
      <c r="F81" s="199" t="s">
        <v>12</v>
      </c>
      <c r="G81" s="160">
        <f>BG47</f>
        <v>3</v>
      </c>
      <c r="H81" s="161">
        <f t="shared" si="27"/>
        <v>3003</v>
      </c>
      <c r="I81" s="250" t="s">
        <v>257</v>
      </c>
      <c r="J81" s="164">
        <f t="shared" si="24"/>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4.0006000000000004</v>
      </c>
      <c r="BB81" s="159" t="str">
        <f t="shared" si="28"/>
        <v>Ungarn</v>
      </c>
      <c r="BC81" s="201"/>
      <c r="BD81" s="202">
        <f t="shared" si="29"/>
        <v>3</v>
      </c>
      <c r="BE81" s="150">
        <f>IF($BA81="","",INDEX(E$78:E$83,MATCH($BA81,$J$78:$J$83,0)))</f>
        <v>1</v>
      </c>
      <c r="BF81" s="199" t="s">
        <v>12</v>
      </c>
      <c r="BG81" s="202">
        <f t="shared" si="26"/>
        <v>3</v>
      </c>
      <c r="BH81" s="150" t="str">
        <f t="shared" si="30"/>
        <v>F</v>
      </c>
      <c r="BI81" s="231">
        <f t="shared" si="31"/>
        <v>16</v>
      </c>
      <c r="BJ81" s="61">
        <f>IF(E81&gt;G81,IF(Spielplan!E81&gt;Spielplan!G81,Punktemodus!$B$3,0),0)</f>
        <v>0</v>
      </c>
      <c r="BK81" s="61">
        <f>IF(E81=G81,IF(Spielplan!E81=Spielplan!G81,Punktemodus!$B$3,0),0)</f>
        <v>0</v>
      </c>
      <c r="BL81" s="61">
        <f>IF(E81&lt;G81,IF(Spielplan!E81&lt;Spielplan!G81,Punktemodus!$B$3,0),0)</f>
        <v>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2</v>
      </c>
      <c r="E82" s="160">
        <f>BE58</f>
        <v>2</v>
      </c>
      <c r="F82" s="199" t="s">
        <v>12</v>
      </c>
      <c r="G82" s="160">
        <f>BG58</f>
        <v>3</v>
      </c>
      <c r="H82" s="161">
        <f t="shared" si="27"/>
        <v>1992</v>
      </c>
      <c r="I82" s="250" t="s">
        <v>258</v>
      </c>
      <c r="J82" s="164">
        <f t="shared" si="24"/>
        <v>5.0004999999999997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5.0004999999999997</v>
      </c>
      <c r="BB82" s="175" t="str">
        <f t="shared" si="28"/>
        <v>Irland</v>
      </c>
      <c r="BC82" s="163"/>
      <c r="BD82" s="145">
        <f t="shared" si="29"/>
        <v>2</v>
      </c>
      <c r="BE82" s="145">
        <f>IF($BA82="","",INDEX(E$78:E$83,MATCH($BA82,$J$78:$J$83,0)))</f>
        <v>2</v>
      </c>
      <c r="BF82" s="199" t="s">
        <v>12</v>
      </c>
      <c r="BG82" s="145">
        <f t="shared" si="26"/>
        <v>3</v>
      </c>
      <c r="BH82" s="145" t="str">
        <f t="shared" si="30"/>
        <v>E</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1</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1</v>
      </c>
      <c r="F83" s="199" t="s">
        <v>12</v>
      </c>
      <c r="G83" s="160">
        <f>BG69</f>
        <v>3</v>
      </c>
      <c r="H83" s="161">
        <f t="shared" si="27"/>
        <v>2981</v>
      </c>
      <c r="I83" s="181" t="s">
        <v>259</v>
      </c>
      <c r="J83" s="164">
        <f t="shared" si="24"/>
        <v>4.0006000000000004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Ukraine</v>
      </c>
      <c r="BC83" s="163"/>
      <c r="BD83" s="145">
        <f t="shared" si="29"/>
        <v>2</v>
      </c>
      <c r="BE83" s="145">
        <f>IF($BA83="","",INDEX(E$78:E$83,MATCH($BA83,$J$78:$J$83,0)))</f>
        <v>2</v>
      </c>
      <c r="BF83" s="199" t="s">
        <v>12</v>
      </c>
      <c r="BG83" s="145">
        <f t="shared" si="26"/>
        <v>4</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21</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Türkei</v>
      </c>
      <c r="E86" s="459"/>
      <c r="F86" s="479" t="str">
        <f>$C$78</f>
        <v>Schweiz</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167</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Schweiz</v>
      </c>
      <c r="E87" s="461"/>
      <c r="F87" s="470" t="str">
        <f>$C$79</f>
        <v>Russland</v>
      </c>
      <c r="G87" s="461"/>
      <c r="H87" s="246" t="str">
        <f>$C$82</f>
        <v>Irland</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Türkei</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Schweiz</v>
      </c>
      <c r="E88" s="461"/>
      <c r="F88" s="470" t="str">
        <f>$C$79</f>
        <v>Russland</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Schweiz</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Schweiz</v>
      </c>
      <c r="E89" s="461"/>
      <c r="F89" s="470" t="str">
        <f>$C$79</f>
        <v>Russland</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300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Schweiz</v>
      </c>
      <c r="E90" s="461"/>
      <c r="F90" s="470" t="str">
        <f>$C$79</f>
        <v>Russland</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Schweiz</v>
      </c>
      <c r="E91" s="461"/>
      <c r="F91" s="470" t="str">
        <f>$C$79</f>
        <v>Russland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Türkei</v>
      </c>
      <c r="E92" s="459"/>
      <c r="F92" s="471" t="str">
        <f>$C$78</f>
        <v>Schweiz</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467</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Türkei</v>
      </c>
      <c r="E93" s="459"/>
      <c r="F93" s="471" t="str">
        <f>$C$78</f>
        <v>Schweiz</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Schweiz</v>
      </c>
      <c r="E94" s="461"/>
      <c r="F94" s="460" t="str">
        <f>$C$83</f>
        <v>Ungarn</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Schweiz</v>
      </c>
      <c r="E95" s="461"/>
      <c r="F95" s="460" t="str">
        <f>$C$83</f>
        <v>Ungarn</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Türkei</v>
      </c>
      <c r="E96" s="459"/>
      <c r="F96" s="470" t="str">
        <f>$C$79</f>
        <v>Russland</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Türkei</v>
      </c>
      <c r="E97" s="459"/>
      <c r="F97" s="470" t="str">
        <f>$C$79</f>
        <v>Russland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Ukraine</v>
      </c>
      <c r="E98" s="461"/>
      <c r="F98" s="470" t="str">
        <f>$C$79</f>
        <v>Russland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Türkei</v>
      </c>
      <c r="E99" s="459"/>
      <c r="F99" s="470" t="str">
        <f>$C$79</f>
        <v>Russland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Türkei</v>
      </c>
      <c r="E100" s="459"/>
      <c r="F100" s="460" t="str">
        <f>$C$83</f>
        <v>Ungarn</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369</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406</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1</v>
      </c>
      <c r="F12" s="401" t="s">
        <v>12</v>
      </c>
      <c r="G12" s="398">
        <v>1</v>
      </c>
      <c r="H12" s="6" t="str">
        <f>Spielplan!$H$12</f>
        <v>Rumänien</v>
      </c>
      <c r="I12" s="32"/>
      <c r="J12" s="182"/>
      <c r="K12" s="182" t="s">
        <v>50</v>
      </c>
      <c r="L12" s="182">
        <f t="shared" ref="L12:L17" si="0">IF(E12-G12&gt;0,1,IF(G12=E12,0,-1))</f>
        <v>0</v>
      </c>
      <c r="M12" s="182">
        <f>IF($E12="",0,IF($E12&gt;$G12,3,IF($E12=G12,1,0)))</f>
        <v>1</v>
      </c>
      <c r="N12" s="182">
        <f>IF($G12="",0,IF($E12&gt;$G12,0,IF($E12=G12,1,3)))</f>
        <v>1</v>
      </c>
      <c r="O12" s="182"/>
      <c r="P12" s="182"/>
      <c r="Q12" s="182">
        <f>E12</f>
        <v>1</v>
      </c>
      <c r="R12" s="182">
        <f>G12</f>
        <v>1</v>
      </c>
      <c r="S12" s="182"/>
      <c r="T12" s="182"/>
      <c r="U12" s="182">
        <f>G12</f>
        <v>1</v>
      </c>
      <c r="V12" s="182">
        <f>E12</f>
        <v>1</v>
      </c>
      <c r="W12" s="182"/>
      <c r="X12" s="182"/>
      <c r="Y12" s="182"/>
      <c r="Z12" s="182">
        <f>M18</f>
        <v>4</v>
      </c>
      <c r="AA12" s="182">
        <f>Q18</f>
        <v>3</v>
      </c>
      <c r="AB12" s="182">
        <f>U18</f>
        <v>2</v>
      </c>
      <c r="AC12" s="182">
        <f>AA12-AB12</f>
        <v>1</v>
      </c>
      <c r="AD12" s="182">
        <f>IF(Z12&gt;Z13,-1,0)</f>
        <v>0</v>
      </c>
      <c r="AE12" s="182">
        <f>IF(Z12&gt;Z14,-1,0)</f>
        <v>-1</v>
      </c>
      <c r="AF12" s="182">
        <f>IF(Z12&gt;Z15,-1,0)</f>
        <v>0</v>
      </c>
      <c r="AG12" s="329">
        <f>10000-(AJ12*1000+AM12*10+AK12)</f>
        <v>5987</v>
      </c>
      <c r="AH12" s="330">
        <f>RANK(AG12,AG12:AG15,1)</f>
        <v>2</v>
      </c>
      <c r="AI12" s="281" t="str">
        <f>C12</f>
        <v>Frankreich</v>
      </c>
      <c r="AJ12" s="281">
        <f t="shared" ref="AJ12:AL15" si="1">Z12</f>
        <v>4</v>
      </c>
      <c r="AK12" s="281">
        <f t="shared" si="1"/>
        <v>3</v>
      </c>
      <c r="AL12" s="281">
        <f t="shared" si="1"/>
        <v>2</v>
      </c>
      <c r="AM12" s="281">
        <f>AK12-AL12</f>
        <v>1</v>
      </c>
      <c r="AN12" s="337"/>
      <c r="AO12" s="329">
        <f>IF(Z13&lt;&gt;Z12,AG13,IF(G12&gt;E12,AG13-2000,AG13))</f>
        <v>4985</v>
      </c>
      <c r="AP12" s="329">
        <f>IF(Z14&lt;&gt;Z12,AG14,IF(G14&gt;E14,AG14-2000,AG14))</f>
        <v>7016</v>
      </c>
      <c r="AQ12" s="329">
        <f>IF(Z15&lt;&gt;Z12,AG15,IF(G16&gt;E16,AG15-2000,AG15))</f>
        <v>3997</v>
      </c>
      <c r="AR12" s="332">
        <f>AN16</f>
        <v>17961</v>
      </c>
      <c r="AS12" s="330">
        <f>RANK(AR12,AR12:AR15,1)</f>
        <v>3</v>
      </c>
      <c r="AT12" s="281" t="str">
        <f t="shared" ref="AT12:AW15" si="2">AI12</f>
        <v>Frankreich</v>
      </c>
      <c r="AU12" s="281">
        <f t="shared" si="2"/>
        <v>4</v>
      </c>
      <c r="AV12" s="281">
        <f t="shared" si="2"/>
        <v>3</v>
      </c>
      <c r="AW12" s="281">
        <f t="shared" si="2"/>
        <v>2</v>
      </c>
      <c r="AX12" s="182"/>
      <c r="AY12" s="182"/>
      <c r="AZ12" s="182"/>
      <c r="BA12" s="3">
        <v>1</v>
      </c>
      <c r="BB12" s="6" t="str">
        <f>VLOOKUP(1,AS12:AT15,2,FALSE)</f>
        <v>Rumänien</v>
      </c>
      <c r="BC12" s="2"/>
      <c r="BD12" s="5">
        <f>VLOOKUP(1,AS12:AW15,3,FALSE)</f>
        <v>5</v>
      </c>
      <c r="BE12" s="4">
        <f>VLOOKUP(1,AS12:AW15,4,FALSE)</f>
        <v>5</v>
      </c>
      <c r="BF12" s="199" t="s">
        <v>12</v>
      </c>
      <c r="BG12" s="4">
        <f>VLOOKUP(1,AS12:AW15,5,FALSE)</f>
        <v>4</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v>
      </c>
      <c r="BQ12" s="182"/>
      <c r="BR12" s="213"/>
      <c r="BS12" s="146" t="s">
        <v>90</v>
      </c>
      <c r="BT12" s="158" t="str">
        <f>BB13</f>
        <v>Schweiz</v>
      </c>
      <c r="BU12" s="163"/>
      <c r="BV12" s="398">
        <v>1</v>
      </c>
      <c r="BW12" s="399"/>
      <c r="BX12" s="398">
        <v>3</v>
      </c>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2</v>
      </c>
      <c r="F13" s="401" t="s">
        <v>12</v>
      </c>
      <c r="G13" s="398">
        <v>1</v>
      </c>
      <c r="H13" s="38" t="str">
        <f>Spielplan!$H$13</f>
        <v>Schweiz</v>
      </c>
      <c r="I13" s="39"/>
      <c r="J13" s="182"/>
      <c r="K13" s="182" t="s">
        <v>51</v>
      </c>
      <c r="L13" s="182">
        <f t="shared" si="0"/>
        <v>1</v>
      </c>
      <c r="M13" s="182"/>
      <c r="N13" s="182"/>
      <c r="O13" s="182">
        <f>IF($E13="",0,IF($E13&gt;$G13,3,IF($E13=$G13,1,0)))</f>
        <v>3</v>
      </c>
      <c r="P13" s="182">
        <f>IF($G13="",0,IF($E13&gt;$G13,0,IF($E13=$G13,1,3)))</f>
        <v>0</v>
      </c>
      <c r="Q13" s="182"/>
      <c r="R13" s="182"/>
      <c r="S13" s="182">
        <f>E13</f>
        <v>2</v>
      </c>
      <c r="T13" s="182">
        <f>G13</f>
        <v>1</v>
      </c>
      <c r="U13" s="182"/>
      <c r="V13" s="182"/>
      <c r="W13" s="182">
        <f>G13</f>
        <v>1</v>
      </c>
      <c r="X13" s="182">
        <f>E13</f>
        <v>2</v>
      </c>
      <c r="Y13" s="182"/>
      <c r="Z13" s="182">
        <f>N18</f>
        <v>5</v>
      </c>
      <c r="AA13" s="182">
        <f>R18</f>
        <v>5</v>
      </c>
      <c r="AB13" s="182">
        <f>V18</f>
        <v>4</v>
      </c>
      <c r="AC13" s="182">
        <f>AA13-AB13</f>
        <v>1</v>
      </c>
      <c r="AD13" s="182">
        <f>IF(Z13&gt;Z12,-1,0)</f>
        <v>-1</v>
      </c>
      <c r="AE13" s="182">
        <f>IF(Z13&gt;Z14,-1,0)</f>
        <v>-1</v>
      </c>
      <c r="AF13" s="182">
        <f>IF(Z13&gt;Z15,-1,0)</f>
        <v>-1</v>
      </c>
      <c r="AG13" s="329">
        <f>10000-(AJ13*1000+AM13*10+AK13)</f>
        <v>4985</v>
      </c>
      <c r="AH13" s="330">
        <f>RANK(AG13,AG12:AG15,1)</f>
        <v>1</v>
      </c>
      <c r="AI13" s="281" t="str">
        <f>H12</f>
        <v>Rumänien</v>
      </c>
      <c r="AJ13" s="281">
        <f t="shared" si="1"/>
        <v>5</v>
      </c>
      <c r="AK13" s="281">
        <f t="shared" si="1"/>
        <v>5</v>
      </c>
      <c r="AL13" s="281">
        <f t="shared" si="1"/>
        <v>4</v>
      </c>
      <c r="AM13" s="281">
        <f>AK13-AL13</f>
        <v>1</v>
      </c>
      <c r="AN13" s="329">
        <f>IF(Z12&lt;&gt;Z13,AG12,IF(E12&gt;G12,AG12-2000,AG12))</f>
        <v>5987</v>
      </c>
      <c r="AO13" s="337"/>
      <c r="AP13" s="329">
        <f>IF(Z13&lt;&gt;Z14,AG14,IF(G17&gt;E17,AG14-2000,AG14))</f>
        <v>7016</v>
      </c>
      <c r="AQ13" s="329">
        <f>IF(Z15&lt;&gt;Z13,AG15,IF(G15&gt;E15,AG15-2000,AG15))</f>
        <v>5997</v>
      </c>
      <c r="AR13" s="333">
        <f>AO16</f>
        <v>14955</v>
      </c>
      <c r="AS13" s="330">
        <f>RANK(AR13,AR12:AR15,1)</f>
        <v>1</v>
      </c>
      <c r="AT13" s="281" t="str">
        <f t="shared" si="2"/>
        <v>Rumänien</v>
      </c>
      <c r="AU13" s="281">
        <f t="shared" si="2"/>
        <v>5</v>
      </c>
      <c r="AV13" s="281">
        <f t="shared" si="2"/>
        <v>5</v>
      </c>
      <c r="AW13" s="281">
        <f t="shared" si="2"/>
        <v>4</v>
      </c>
      <c r="AX13" s="182"/>
      <c r="AY13" s="182"/>
      <c r="AZ13" s="182"/>
      <c r="BA13" s="3">
        <v>2</v>
      </c>
      <c r="BB13" s="6" t="str">
        <f>VLOOKUP(2,AS12:AT15,2,FALSE)</f>
        <v>Schweiz</v>
      </c>
      <c r="BC13" s="2"/>
      <c r="BD13" s="5">
        <f>VLOOKUP(2,AS12:AW15,3,FALSE)</f>
        <v>4</v>
      </c>
      <c r="BE13" s="4">
        <f>VLOOKUP(2,AS12:AW15,4,FALSE)</f>
        <v>3</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398">
        <v>1</v>
      </c>
      <c r="BW13" s="399"/>
      <c r="BX13" s="398">
        <v>5</v>
      </c>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0</v>
      </c>
      <c r="T14" s="182"/>
      <c r="U14" s="182">
        <f>G14</f>
        <v>0</v>
      </c>
      <c r="V14" s="182"/>
      <c r="W14" s="182">
        <f>E14</f>
        <v>2</v>
      </c>
      <c r="X14" s="182"/>
      <c r="Y14" s="182"/>
      <c r="Z14" s="182">
        <f>O18</f>
        <v>3</v>
      </c>
      <c r="AA14" s="182">
        <f>S18</f>
        <v>4</v>
      </c>
      <c r="AB14" s="182">
        <f>W18</f>
        <v>6</v>
      </c>
      <c r="AC14" s="182">
        <f>AA14-AB14</f>
        <v>-2</v>
      </c>
      <c r="AD14" s="182">
        <f>IF(Z14&gt;Z12,-1,0)</f>
        <v>0</v>
      </c>
      <c r="AE14" s="182">
        <f>IF(Z14&gt;Z13,-1,0)</f>
        <v>0</v>
      </c>
      <c r="AF14" s="182">
        <f>IF(Z14&gt;Z15,-1,0)</f>
        <v>0</v>
      </c>
      <c r="AG14" s="329">
        <f>10000-(AJ14*1000+AM14*10+AK14)</f>
        <v>7016</v>
      </c>
      <c r="AH14" s="330">
        <f>RANK(AG14,AG12:AG15,1)</f>
        <v>4</v>
      </c>
      <c r="AI14" s="281" t="str">
        <f>C13</f>
        <v>Albanien</v>
      </c>
      <c r="AJ14" s="281">
        <f t="shared" si="1"/>
        <v>3</v>
      </c>
      <c r="AK14" s="281">
        <f t="shared" si="1"/>
        <v>4</v>
      </c>
      <c r="AL14" s="281">
        <f t="shared" si="1"/>
        <v>6</v>
      </c>
      <c r="AM14" s="281">
        <f>AK14-AL14</f>
        <v>-2</v>
      </c>
      <c r="AN14" s="329">
        <f>IF(Z12&lt;&gt;Z14,AG12,IF(E14&gt;G14,AG12-2000,AG12))</f>
        <v>5987</v>
      </c>
      <c r="AO14" s="329">
        <f>IF(Z13&lt;&gt;Z14,AG13,IF(E17&gt;G17,AG13-2000,AG13))</f>
        <v>4985</v>
      </c>
      <c r="AP14" s="337"/>
      <c r="AQ14" s="329">
        <f>IF(Z15&lt;&gt;Z14,AG15,IF(G13&gt;E13,AG15-2000,AG15))</f>
        <v>5997</v>
      </c>
      <c r="AR14" s="333">
        <f>AP16</f>
        <v>21048</v>
      </c>
      <c r="AS14" s="330">
        <f>RANK(AR14,AR12:AR15,1)</f>
        <v>4</v>
      </c>
      <c r="AT14" s="281" t="str">
        <f t="shared" si="2"/>
        <v>Albanien</v>
      </c>
      <c r="AU14" s="281">
        <f t="shared" si="2"/>
        <v>3</v>
      </c>
      <c r="AV14" s="281">
        <f t="shared" si="2"/>
        <v>4</v>
      </c>
      <c r="AW14" s="281">
        <f t="shared" si="2"/>
        <v>6</v>
      </c>
      <c r="AX14" s="182"/>
      <c r="AY14" s="182"/>
      <c r="AZ14" s="182"/>
      <c r="BA14" s="162">
        <v>3</v>
      </c>
      <c r="BB14" s="175" t="str">
        <f>VLOOKUP(3,AS12:AT15,2,FALSE)</f>
        <v>Frankreich</v>
      </c>
      <c r="BC14" s="163"/>
      <c r="BD14" s="145">
        <f>VLOOKUP(3,AS12:AW15,3,FALSE)</f>
        <v>4</v>
      </c>
      <c r="BE14" s="145">
        <f>VLOOKUP(3,AS12:AW15,4,FALSE)</f>
        <v>3</v>
      </c>
      <c r="BF14" s="199" t="s">
        <v>12</v>
      </c>
      <c r="BG14" s="145">
        <f>VLOOKUP(3,AS12:AW15,5,FALSE)</f>
        <v>2</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3</v>
      </c>
      <c r="BN14" s="61">
        <f>IF(E14=Spielplan!E14,Punktemodus!$B$7,0)</f>
        <v>1</v>
      </c>
      <c r="BO14" s="61">
        <f>IF(G14=Spielplan!G14,Punktemodus!$B$7,0)</f>
        <v>1</v>
      </c>
      <c r="BP14" s="81">
        <f>IF(Spielplan!E14="",0,SUM(BJ14:BO14))</f>
        <v>15</v>
      </c>
      <c r="BQ14" s="182"/>
      <c r="BR14" s="213"/>
      <c r="BS14" s="182"/>
      <c r="BT14" s="182"/>
      <c r="BU14" s="182"/>
      <c r="BV14" s="399"/>
      <c r="BW14" s="399"/>
      <c r="BX14" s="399"/>
      <c r="BY14" s="182"/>
      <c r="BZ14" s="144">
        <v>49</v>
      </c>
      <c r="CA14" s="158" t="str">
        <f>IF(BX12="",IF(BV12&gt;BV13,BT12,BT13),IF(BX12&gt;BX13,BT12,BT13))</f>
        <v>Polen</v>
      </c>
      <c r="CB14" s="163"/>
      <c r="CC14" s="39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3</v>
      </c>
      <c r="AB15" s="182">
        <f>X18</f>
        <v>3</v>
      </c>
      <c r="AC15" s="182">
        <f>AA15-AB15</f>
        <v>0</v>
      </c>
      <c r="AD15" s="182">
        <f>IF(Z15&gt;Z12,-1,0)</f>
        <v>0</v>
      </c>
      <c r="AE15" s="182">
        <f>IF(Z15&gt;Z13,-1,0)</f>
        <v>0</v>
      </c>
      <c r="AF15" s="182">
        <f>IF(Z15&gt;Z14,-1,0)</f>
        <v>-1</v>
      </c>
      <c r="AG15" s="329">
        <f>10000-(AJ15*1000+AM15*10+AK15)</f>
        <v>5997</v>
      </c>
      <c r="AH15" s="330">
        <f>RANK(AG15,AG12:AG15,1)</f>
        <v>3</v>
      </c>
      <c r="AI15" s="281" t="str">
        <f>H13</f>
        <v>Schweiz</v>
      </c>
      <c r="AJ15" s="281">
        <f t="shared" si="1"/>
        <v>4</v>
      </c>
      <c r="AK15" s="281">
        <f t="shared" si="1"/>
        <v>3</v>
      </c>
      <c r="AL15" s="281">
        <f t="shared" si="1"/>
        <v>3</v>
      </c>
      <c r="AM15" s="281">
        <f>AK15-AL15</f>
        <v>0</v>
      </c>
      <c r="AN15" s="329">
        <f>IF(Z12&lt;&gt;Z15,AG12,IF(E16&gt;G16,AG12-2000,AG12))</f>
        <v>5987</v>
      </c>
      <c r="AO15" s="329">
        <f>IF(Z13&lt;&gt;Z15,AG13,IF(E15&gt;G15,AG13-2000,AG13))</f>
        <v>4985</v>
      </c>
      <c r="AP15" s="329">
        <f>IF(Z14&lt;&gt;Z15,AG14,IF(E13&gt;G13,AG14-2000,AG14))</f>
        <v>7016</v>
      </c>
      <c r="AQ15" s="337"/>
      <c r="AR15" s="333">
        <f>AQ16</f>
        <v>15991</v>
      </c>
      <c r="AS15" s="330">
        <f>RANK(AR15,AR12:AR15,1)</f>
        <v>2</v>
      </c>
      <c r="AT15" s="281" t="str">
        <f t="shared" si="2"/>
        <v>Schweiz</v>
      </c>
      <c r="AU15" s="281">
        <f t="shared" si="2"/>
        <v>4</v>
      </c>
      <c r="AV15" s="281">
        <f t="shared" si="2"/>
        <v>3</v>
      </c>
      <c r="AW15" s="281">
        <f t="shared" si="2"/>
        <v>3</v>
      </c>
      <c r="AX15" s="182"/>
      <c r="AY15" s="182"/>
      <c r="AZ15" s="182"/>
      <c r="BA15" s="68">
        <v>4</v>
      </c>
      <c r="BB15" s="69" t="str">
        <f>VLOOKUP(4,AS12:AT15,2,FALSE)</f>
        <v>Albanien</v>
      </c>
      <c r="BC15" s="70"/>
      <c r="BD15" s="71">
        <f>VLOOKUP(4,AS12:AW15,3,FALSE)</f>
        <v>3</v>
      </c>
      <c r="BE15" s="71">
        <f>VLOOKUP(4,AS12:AW15,4,FALSE)</f>
        <v>4</v>
      </c>
      <c r="BF15" s="199" t="s">
        <v>12</v>
      </c>
      <c r="BG15" s="71">
        <f>VLOOKUP(4,AS12:AW15,5,FALSE)</f>
        <v>6</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399"/>
      <c r="BW15" s="399"/>
      <c r="BX15" s="399"/>
      <c r="BY15" s="182"/>
      <c r="BZ15" s="144">
        <v>50</v>
      </c>
      <c r="CA15" s="158" t="str">
        <f>IF(BX16="",IF(BV16&gt;BV17,BT16,BT17),IF(BX16&gt;BX17,BT16,BT17))</f>
        <v>Kroatien</v>
      </c>
      <c r="CB15" s="163"/>
      <c r="CC15" s="39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0</v>
      </c>
      <c r="F16" s="401" t="s">
        <v>12</v>
      </c>
      <c r="G16" s="398">
        <v>1</v>
      </c>
      <c r="H16" s="6" t="str">
        <f>H13</f>
        <v>Schweiz</v>
      </c>
      <c r="I16" s="32"/>
      <c r="J16" s="182"/>
      <c r="K16" s="182" t="s">
        <v>54</v>
      </c>
      <c r="L16" s="182">
        <f t="shared" si="0"/>
        <v>-1</v>
      </c>
      <c r="M16" s="182">
        <f>IF($E16="",0,IF($E16&gt;$G16,3,IF($E16=G16,1,0)))</f>
        <v>0</v>
      </c>
      <c r="N16" s="182"/>
      <c r="O16" s="182"/>
      <c r="P16" s="182">
        <f>IF($G16="",0,IF($E16&gt;$G16,0,IF($E16=$G16,1,3)))</f>
        <v>3</v>
      </c>
      <c r="Q16" s="182">
        <f>E16</f>
        <v>0</v>
      </c>
      <c r="R16" s="182"/>
      <c r="S16" s="182"/>
      <c r="T16" s="182">
        <f>G16</f>
        <v>1</v>
      </c>
      <c r="U16" s="182">
        <f>G16</f>
        <v>1</v>
      </c>
      <c r="V16" s="182"/>
      <c r="W16" s="182"/>
      <c r="X16" s="182">
        <f>E16</f>
        <v>0</v>
      </c>
      <c r="Y16" s="182"/>
      <c r="Z16" s="182"/>
      <c r="AA16" s="182"/>
      <c r="AB16" s="182"/>
      <c r="AC16" s="182"/>
      <c r="AD16" s="182"/>
      <c r="AE16" s="182"/>
      <c r="AF16" s="182"/>
      <c r="AG16" s="281"/>
      <c r="AH16" s="281"/>
      <c r="AI16" s="281"/>
      <c r="AJ16" s="281"/>
      <c r="AK16" s="281"/>
      <c r="AL16" s="281"/>
      <c r="AM16" s="281"/>
      <c r="AN16" s="334">
        <f>SUM(AN12:AN15)</f>
        <v>17961</v>
      </c>
      <c r="AO16" s="335">
        <f>SUM(AO12:AO15)</f>
        <v>14955</v>
      </c>
      <c r="AP16" s="335">
        <f>SUM(AP12:AP15)</f>
        <v>21048</v>
      </c>
      <c r="AQ16" s="335">
        <f>SUM(AQ12:AQ15)</f>
        <v>15991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1</v>
      </c>
      <c r="BO16" s="61">
        <f>IF(G16=Spielplan!G16,Punktemodus!$B$7,0)</f>
        <v>0</v>
      </c>
      <c r="BP16" s="81">
        <f>IF(Spielplan!E16="",0,SUM(BJ16:BO16))</f>
        <v>1</v>
      </c>
      <c r="BQ16" s="182"/>
      <c r="BR16" s="213"/>
      <c r="BS16" s="176" t="s">
        <v>241</v>
      </c>
      <c r="BT16" s="158" t="str">
        <f>BB45</f>
        <v>Kroatien</v>
      </c>
      <c r="BU16" s="163"/>
      <c r="BV16" s="398">
        <v>2</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3</v>
      </c>
      <c r="F17" s="401" t="s">
        <v>12</v>
      </c>
      <c r="G17" s="398">
        <v>2</v>
      </c>
      <c r="H17" s="38" t="str">
        <f>C13</f>
        <v>Albanien</v>
      </c>
      <c r="I17" s="39"/>
      <c r="J17" s="182"/>
      <c r="K17" s="182" t="s">
        <v>54</v>
      </c>
      <c r="L17" s="182">
        <f t="shared" si="0"/>
        <v>1</v>
      </c>
      <c r="M17" s="182"/>
      <c r="N17" s="182">
        <f>IF($E17="",0,IF($E17&gt;$G17,3,IF($E17=$G17,1,0)))</f>
        <v>3</v>
      </c>
      <c r="O17" s="182">
        <f>IF($G17="",0,IF($E17&gt;$G17,0,IF($E17=$G17,1,3)))</f>
        <v>0</v>
      </c>
      <c r="P17" s="182"/>
      <c r="Q17" s="182"/>
      <c r="R17" s="182">
        <f>E17</f>
        <v>3</v>
      </c>
      <c r="S17" s="182">
        <f>G17</f>
        <v>2</v>
      </c>
      <c r="T17" s="182"/>
      <c r="U17" s="182"/>
      <c r="V17" s="182">
        <f>G17</f>
        <v>2</v>
      </c>
      <c r="W17" s="182">
        <f>E17</f>
        <v>3</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0</v>
      </c>
      <c r="BP17" s="81">
        <f>IF(Spielplan!E17="",0,SUM(BJ17:BO17))</f>
        <v>0</v>
      </c>
      <c r="BQ17" s="182"/>
      <c r="BR17" s="213"/>
      <c r="BS17" s="150" t="str">
        <f>"3"&amp;BD90</f>
        <v>3F</v>
      </c>
      <c r="BT17" s="158" t="str">
        <f>BB90</f>
        <v>Ungarn</v>
      </c>
      <c r="BU17" s="163"/>
      <c r="BV17" s="398">
        <v>1</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4</v>
      </c>
      <c r="N18" s="182">
        <f t="shared" si="3"/>
        <v>5</v>
      </c>
      <c r="O18" s="182">
        <f t="shared" si="3"/>
        <v>3</v>
      </c>
      <c r="P18" s="182">
        <f t="shared" si="3"/>
        <v>4</v>
      </c>
      <c r="Q18" s="182">
        <f t="shared" si="3"/>
        <v>3</v>
      </c>
      <c r="R18" s="182">
        <f t="shared" si="3"/>
        <v>5</v>
      </c>
      <c r="S18" s="182">
        <f t="shared" si="3"/>
        <v>4</v>
      </c>
      <c r="T18" s="182">
        <f t="shared" si="3"/>
        <v>3</v>
      </c>
      <c r="U18" s="182">
        <f t="shared" si="3"/>
        <v>2</v>
      </c>
      <c r="V18" s="182">
        <f t="shared" si="3"/>
        <v>4</v>
      </c>
      <c r="W18" s="182">
        <f t="shared" si="3"/>
        <v>6</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33</v>
      </c>
      <c r="BQ18" s="182"/>
      <c r="BR18" s="213"/>
      <c r="BS18" s="182"/>
      <c r="BT18" s="182"/>
      <c r="BU18" s="182"/>
      <c r="BV18" s="399"/>
      <c r="BW18" s="399"/>
      <c r="BX18" s="399"/>
      <c r="BY18" s="182"/>
      <c r="BZ18" s="182"/>
      <c r="CA18" s="182"/>
      <c r="CB18" s="182"/>
      <c r="CC18" s="399"/>
      <c r="CD18" s="182"/>
      <c r="CE18" s="144">
        <v>58</v>
      </c>
      <c r="CF18" s="158" t="str">
        <f>IF(CE14="",IF(CC14&gt;CC15,CA14,CA15),IF(CE14&gt;CE15,CA14,CA15))</f>
        <v>Kroatien</v>
      </c>
      <c r="CG18" s="163"/>
      <c r="CH18" s="63">
        <v>1</v>
      </c>
      <c r="CI18" s="182"/>
      <c r="CJ18" s="63">
        <v>5</v>
      </c>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Frankreich</v>
      </c>
      <c r="CG19" s="163"/>
      <c r="CH19" s="63">
        <v>1</v>
      </c>
      <c r="CI19" s="182"/>
      <c r="CJ19" s="63">
        <v>3</v>
      </c>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Slowakei</v>
      </c>
      <c r="BU20" s="163"/>
      <c r="BV20" s="398">
        <v>1</v>
      </c>
      <c r="BW20" s="399"/>
      <c r="BX20" s="398"/>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Frankreich</v>
      </c>
      <c r="BU21" s="163"/>
      <c r="BV21" s="398">
        <v>2</v>
      </c>
      <c r="BW21" s="399"/>
      <c r="BX21" s="398"/>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Frankreich</v>
      </c>
      <c r="CB22" s="163"/>
      <c r="CC22" s="398">
        <v>2</v>
      </c>
      <c r="CD22" s="182"/>
      <c r="CE22" s="63">
        <v>5</v>
      </c>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1</v>
      </c>
      <c r="F23" s="401" t="s">
        <v>12</v>
      </c>
      <c r="G23" s="398">
        <v>3</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1</v>
      </c>
      <c r="R23" s="182">
        <f>G23</f>
        <v>3</v>
      </c>
      <c r="S23" s="182"/>
      <c r="T23" s="182"/>
      <c r="U23" s="182">
        <f>G23</f>
        <v>3</v>
      </c>
      <c r="V23" s="182">
        <f>E23</f>
        <v>1</v>
      </c>
      <c r="W23" s="182"/>
      <c r="X23" s="182"/>
      <c r="Y23" s="182"/>
      <c r="Z23" s="182">
        <f>M29</f>
        <v>1</v>
      </c>
      <c r="AA23" s="182">
        <f>Q29</f>
        <v>3</v>
      </c>
      <c r="AB23" s="182">
        <f>U29</f>
        <v>7</v>
      </c>
      <c r="AC23" s="182">
        <f>AA23-AB23</f>
        <v>-4</v>
      </c>
      <c r="AD23" s="182">
        <f>IF(Z23&gt;Z24,-1,0)</f>
        <v>0</v>
      </c>
      <c r="AE23" s="182">
        <f>IF(Z23&gt;Z25,-1,0)</f>
        <v>0</v>
      </c>
      <c r="AF23" s="182">
        <f>IF(Z23&gt;Z26,-1,0)</f>
        <v>0</v>
      </c>
      <c r="AG23" s="329">
        <f>10000-(AJ23*1000+AM23*10+AK23)</f>
        <v>9037</v>
      </c>
      <c r="AH23" s="330">
        <f>RANK(AG23,AG23:AG26,1)</f>
        <v>4</v>
      </c>
      <c r="AI23" s="281" t="str">
        <f>C23</f>
        <v>Wales</v>
      </c>
      <c r="AJ23" s="281">
        <f t="shared" ref="AJ23:AL26" si="5">Z23</f>
        <v>1</v>
      </c>
      <c r="AK23" s="281">
        <f t="shared" si="5"/>
        <v>3</v>
      </c>
      <c r="AL23" s="281">
        <f t="shared" si="5"/>
        <v>7</v>
      </c>
      <c r="AM23" s="281">
        <f>AK23-AL23</f>
        <v>-4</v>
      </c>
      <c r="AN23" s="337"/>
      <c r="AO23" s="329">
        <f>IF(Z24&lt;&gt;Z23,AG24,IF(G23&gt;E23,AG24-2000,AG24))</f>
        <v>3974</v>
      </c>
      <c r="AP23" s="329">
        <f>IF(Z25&lt;&gt;Z23,AG25,IF(G25&gt;E25,AG25-2000,AG25))</f>
        <v>3974</v>
      </c>
      <c r="AQ23" s="329">
        <f>IF(Z26&lt;&gt;Z23,AG26,IF(G27&gt;E27,AG26-2000,AG26))</f>
        <v>5996</v>
      </c>
      <c r="AR23" s="332">
        <f>AN27</f>
        <v>27111</v>
      </c>
      <c r="AS23" s="330">
        <f>RANK(AR23,AR23:AR26,1)</f>
        <v>4</v>
      </c>
      <c r="AT23" s="281" t="str">
        <f t="shared" ref="AT23:AW26" si="6">AI23</f>
        <v>Wales</v>
      </c>
      <c r="AU23" s="281">
        <f t="shared" si="6"/>
        <v>1</v>
      </c>
      <c r="AV23" s="281">
        <f t="shared" si="6"/>
        <v>3</v>
      </c>
      <c r="AW23" s="281">
        <f t="shared" si="6"/>
        <v>7</v>
      </c>
      <c r="AX23" s="182"/>
      <c r="AY23" s="182"/>
      <c r="AZ23" s="182"/>
      <c r="BA23" s="54">
        <v>1</v>
      </c>
      <c r="BB23" s="52" t="str">
        <f>VLOOKUP(1,AS23:AT26,2,FALSE)</f>
        <v>Slowakei</v>
      </c>
      <c r="BC23" s="53"/>
      <c r="BD23" s="55">
        <f>VLOOKUP(1,AS23:AW26,3,FALSE)</f>
        <v>6</v>
      </c>
      <c r="BE23" s="56">
        <f>VLOOKUP(1,AS23:AW26,4,FALSE)</f>
        <v>6</v>
      </c>
      <c r="BF23" s="199" t="s">
        <v>12</v>
      </c>
      <c r="BG23" s="56">
        <f>VLOOKUP(1,AS23:AW26,5,FALSE)</f>
        <v>4</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399"/>
      <c r="BW23" s="399"/>
      <c r="BX23" s="399"/>
      <c r="BY23" s="182"/>
      <c r="BZ23" s="144">
        <v>54</v>
      </c>
      <c r="CA23" s="158" t="str">
        <f>IF(BX24="",IF(BV24&gt;BV25,BT24,BT25),IF(BX24&gt;BX25,BT24,BT25))</f>
        <v>Portugal</v>
      </c>
      <c r="CB23" s="163"/>
      <c r="CC23" s="398">
        <v>2</v>
      </c>
      <c r="CD23" s="182"/>
      <c r="CE23" s="63">
        <v>3</v>
      </c>
      <c r="CF23" s="182"/>
      <c r="CG23" s="182"/>
      <c r="CH23" s="182"/>
      <c r="CI23" s="182"/>
      <c r="CJ23" s="144" t="s">
        <v>93</v>
      </c>
      <c r="CK23" s="158" t="str">
        <f>IF(CJ18="",IF(CH18&gt;CH19,CF18,CF19),IF(CJ18&gt;CJ19,CF18,CF19))</f>
        <v>Kroatien</v>
      </c>
      <c r="CL23" s="163"/>
      <c r="CM23" s="63">
        <v>2</v>
      </c>
      <c r="CN23" s="182"/>
      <c r="CO23" s="63">
        <v>5</v>
      </c>
      <c r="CP23" s="182"/>
      <c r="CQ23" s="511" t="str">
        <f>IF(CO23="",IF(CM23&gt;CM24,CK23,CK24),IF(CO23&gt;CO24,CK23,CK24))</f>
        <v>Kroatien</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6</v>
      </c>
      <c r="AA24" s="182">
        <f>R29</f>
        <v>6</v>
      </c>
      <c r="AB24" s="182">
        <f>V29</f>
        <v>4</v>
      </c>
      <c r="AC24" s="182">
        <f>AA24-AB24</f>
        <v>2</v>
      </c>
      <c r="AD24" s="182">
        <f>IF(Z24&gt;Z23,-1,0)</f>
        <v>-1</v>
      </c>
      <c r="AE24" s="182">
        <f>IF(Z24&gt;Z25,-1,0)</f>
        <v>0</v>
      </c>
      <c r="AF24" s="182">
        <f>IF(Z24&gt;Z26,-1,0)</f>
        <v>-1</v>
      </c>
      <c r="AG24" s="329">
        <f>10000-(AJ24*1000+AM24*10+AK24)</f>
        <v>3974</v>
      </c>
      <c r="AH24" s="330">
        <f>RANK(AG24,AG23:AG26,1)</f>
        <v>1</v>
      </c>
      <c r="AI24" s="281" t="str">
        <f>H23</f>
        <v>Slowakei</v>
      </c>
      <c r="AJ24" s="281">
        <f t="shared" si="5"/>
        <v>6</v>
      </c>
      <c r="AK24" s="281">
        <f t="shared" si="5"/>
        <v>6</v>
      </c>
      <c r="AL24" s="281">
        <f t="shared" si="5"/>
        <v>4</v>
      </c>
      <c r="AM24" s="281">
        <f>AK24-AL24</f>
        <v>2</v>
      </c>
      <c r="AN24" s="329">
        <f>IF(Z23&lt;&gt;Z24,AG23,IF(E23&gt;G23,AG23-2000,AG23))</f>
        <v>9037</v>
      </c>
      <c r="AO24" s="337"/>
      <c r="AP24" s="329">
        <f>IF(Z24&lt;&gt;Z25,AG25,IF(G28&gt;E28,AG25-2000,AG25))</f>
        <v>3974</v>
      </c>
      <c r="AQ24" s="329">
        <f>IF(Z26&lt;&gt;Z24,AG26,IF(G26&gt;E26,AG26-2000,AG26))</f>
        <v>5996</v>
      </c>
      <c r="AR24" s="333">
        <f>AO27</f>
        <v>9922</v>
      </c>
      <c r="AS24" s="330">
        <f>RANK(AR24,AR23:AR26,1)</f>
        <v>1</v>
      </c>
      <c r="AT24" s="281" t="str">
        <f t="shared" si="6"/>
        <v>Slowakei</v>
      </c>
      <c r="AU24" s="281">
        <f t="shared" si="6"/>
        <v>6</v>
      </c>
      <c r="AV24" s="281">
        <f t="shared" si="6"/>
        <v>6</v>
      </c>
      <c r="AW24" s="281">
        <f t="shared" si="6"/>
        <v>4</v>
      </c>
      <c r="AX24" s="182"/>
      <c r="AY24" s="182"/>
      <c r="AZ24" s="182"/>
      <c r="BA24" s="54">
        <v>2</v>
      </c>
      <c r="BB24" s="52" t="str">
        <f>VLOOKUP(2,AS23:AT26,2,FALSE)</f>
        <v>England</v>
      </c>
      <c r="BC24" s="53"/>
      <c r="BD24" s="55">
        <f>VLOOKUP(2,AS23:AW26,3,FALSE)</f>
        <v>6</v>
      </c>
      <c r="BE24" s="56">
        <f>VLOOKUP(2,AS23:AW26,4,FALSE)</f>
        <v>6</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2</v>
      </c>
      <c r="BW24" s="399"/>
      <c r="BX24" s="398">
        <v>5</v>
      </c>
      <c r="BY24" s="182"/>
      <c r="BZ24" s="182"/>
      <c r="CA24" s="182"/>
      <c r="CB24" s="182"/>
      <c r="CC24" s="399"/>
      <c r="CD24" s="182"/>
      <c r="CE24" s="182"/>
      <c r="CF24" s="182"/>
      <c r="CG24" s="182"/>
      <c r="CH24" s="182"/>
      <c r="CI24" s="182"/>
      <c r="CJ24" s="144" t="s">
        <v>94</v>
      </c>
      <c r="CK24" s="158" t="str">
        <f>IF(CJ34="",IF(CH34&gt;CH35,CF34,CF35),IF(CJ34&gt;CJ35,CF34,CF35))</f>
        <v>Spanien</v>
      </c>
      <c r="CL24" s="163"/>
      <c r="CM24" s="63">
        <v>2</v>
      </c>
      <c r="CN24" s="182"/>
      <c r="CO24" s="63">
        <v>3</v>
      </c>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3</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3</v>
      </c>
      <c r="T25" s="182"/>
      <c r="U25" s="182">
        <f>G25</f>
        <v>3</v>
      </c>
      <c r="V25" s="182"/>
      <c r="W25" s="182">
        <f>E25</f>
        <v>1</v>
      </c>
      <c r="X25" s="182"/>
      <c r="Y25" s="182"/>
      <c r="Z25" s="182">
        <f>O29</f>
        <v>6</v>
      </c>
      <c r="AA25" s="182">
        <f>S29</f>
        <v>6</v>
      </c>
      <c r="AB25" s="182">
        <f>W29</f>
        <v>4</v>
      </c>
      <c r="AC25" s="182">
        <f>AA25-AB25</f>
        <v>2</v>
      </c>
      <c r="AD25" s="182">
        <f>IF(Z25&gt;Z23,-1,0)</f>
        <v>-1</v>
      </c>
      <c r="AE25" s="182">
        <f>IF(Z25&gt;Z24,-1,0)</f>
        <v>0</v>
      </c>
      <c r="AF25" s="182">
        <f>IF(Z25&gt;Z26,-1,0)</f>
        <v>-1</v>
      </c>
      <c r="AG25" s="329">
        <f>10000-(AJ25*1000+AM25*10+AK25)</f>
        <v>3974</v>
      </c>
      <c r="AH25" s="330">
        <f>RANK(AG25,AG23:AG26,1)</f>
        <v>1</v>
      </c>
      <c r="AI25" s="281" t="str">
        <f>C24</f>
        <v>England</v>
      </c>
      <c r="AJ25" s="281">
        <f t="shared" si="5"/>
        <v>6</v>
      </c>
      <c r="AK25" s="281">
        <f t="shared" si="5"/>
        <v>6</v>
      </c>
      <c r="AL25" s="281">
        <f t="shared" si="5"/>
        <v>4</v>
      </c>
      <c r="AM25" s="281">
        <f>AK25-AL25</f>
        <v>2</v>
      </c>
      <c r="AN25" s="329">
        <f>IF(Z23&lt;&gt;Z25,AG23,IF(E25&gt;G25,AG23-2000,AG23))</f>
        <v>9037</v>
      </c>
      <c r="AO25" s="329">
        <f>IF(Z24&lt;&gt;Z25,AG24,IF(E28&gt;G28,AG24-2000,AG24))</f>
        <v>1974</v>
      </c>
      <c r="AP25" s="337"/>
      <c r="AQ25" s="329">
        <f>IF(Z26&lt;&gt;Z25,AG26,IF(G24&gt;E24,AG26-2000,AG26))</f>
        <v>5996</v>
      </c>
      <c r="AR25" s="333">
        <f>AP27</f>
        <v>11922</v>
      </c>
      <c r="AS25" s="330">
        <f>RANK(AR25,AR23:AR26,1)</f>
        <v>2</v>
      </c>
      <c r="AT25" s="281" t="str">
        <f t="shared" si="6"/>
        <v>England</v>
      </c>
      <c r="AU25" s="281">
        <f t="shared" si="6"/>
        <v>6</v>
      </c>
      <c r="AV25" s="281">
        <f t="shared" si="6"/>
        <v>6</v>
      </c>
      <c r="AW25" s="281">
        <f t="shared" si="6"/>
        <v>4</v>
      </c>
      <c r="AX25" s="182"/>
      <c r="AY25" s="182"/>
      <c r="AZ25" s="182"/>
      <c r="BA25" s="162">
        <v>3</v>
      </c>
      <c r="BB25" s="175" t="str">
        <f>VLOOKUP(3,AS23:AT26,2,FALSE)</f>
        <v>Russland</v>
      </c>
      <c r="BC25" s="163"/>
      <c r="BD25" s="145">
        <f>VLOOKUP(3,AS23:AW26,3,FALSE)</f>
        <v>4</v>
      </c>
      <c r="BE25" s="145">
        <f>VLOOKUP(3,AS23:AW26,4,FALSE)</f>
        <v>4</v>
      </c>
      <c r="BF25" s="199" t="s">
        <v>12</v>
      </c>
      <c r="BG25" s="145">
        <f>VLOOKUP(3,AS23:AW26,5,FALSE)</f>
        <v>4</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1</v>
      </c>
      <c r="BO25" s="61">
        <f>IF(G25=Spielplan!G25,Punktemodus!$B$7,0)</f>
        <v>0</v>
      </c>
      <c r="BP25" s="81">
        <f>IF(Spielplan!E25="",0,SUM(BJ25:BO25))</f>
        <v>11</v>
      </c>
      <c r="BQ25" s="182"/>
      <c r="BR25" s="213"/>
      <c r="BS25" s="153" t="s">
        <v>246</v>
      </c>
      <c r="BT25" s="158" t="str">
        <f>BB57</f>
        <v>Schweden</v>
      </c>
      <c r="BU25" s="163"/>
      <c r="BV25" s="398">
        <v>2</v>
      </c>
      <c r="BW25" s="399"/>
      <c r="BX25" s="398">
        <v>3</v>
      </c>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1</v>
      </c>
      <c r="F26" s="401" t="s">
        <v>12</v>
      </c>
      <c r="G26" s="398">
        <v>2</v>
      </c>
      <c r="H26" s="45" t="str">
        <f>H24</f>
        <v>Russland</v>
      </c>
      <c r="I26" s="51"/>
      <c r="J26" s="182"/>
      <c r="K26" s="182" t="s">
        <v>60</v>
      </c>
      <c r="L26" s="182">
        <f t="shared" si="4"/>
        <v>-1</v>
      </c>
      <c r="M26" s="182"/>
      <c r="N26" s="182">
        <f>IF($E26="",0,IF($E26&gt;$G26,3,IF($E26=$G26,1,0)))</f>
        <v>0</v>
      </c>
      <c r="O26" s="182"/>
      <c r="P26" s="182">
        <f>IF($G26="",0,IF($E26&gt;$G26,0,IF($E26=$G26,1,3)))</f>
        <v>3</v>
      </c>
      <c r="Q26" s="182"/>
      <c r="R26" s="182">
        <f>E26</f>
        <v>1</v>
      </c>
      <c r="S26" s="182"/>
      <c r="T26" s="182">
        <f>G26</f>
        <v>2</v>
      </c>
      <c r="U26" s="182"/>
      <c r="V26" s="182">
        <f>G26</f>
        <v>2</v>
      </c>
      <c r="W26" s="182"/>
      <c r="X26" s="182">
        <f>E26</f>
        <v>1</v>
      </c>
      <c r="Y26" s="182"/>
      <c r="Z26" s="182">
        <f>P29</f>
        <v>4</v>
      </c>
      <c r="AA26" s="182">
        <f>T29</f>
        <v>4</v>
      </c>
      <c r="AB26" s="182">
        <f>X29</f>
        <v>4</v>
      </c>
      <c r="AC26" s="182">
        <f>AA26-AB26</f>
        <v>0</v>
      </c>
      <c r="AD26" s="182">
        <f>IF(Z26&gt;Z23,-1,0)</f>
        <v>-1</v>
      </c>
      <c r="AE26" s="182">
        <f>IF(Z26&gt;Z24,-1,0)</f>
        <v>0</v>
      </c>
      <c r="AF26" s="182">
        <f>IF(Z26&gt;Z25,-1,0)</f>
        <v>0</v>
      </c>
      <c r="AG26" s="329">
        <f>10000-(AJ26*1000+AM26*10+AK26)</f>
        <v>5996</v>
      </c>
      <c r="AH26" s="330">
        <f>RANK(AG26,AG23:AG26,1)</f>
        <v>3</v>
      </c>
      <c r="AI26" s="281" t="str">
        <f>H24</f>
        <v>Russland</v>
      </c>
      <c r="AJ26" s="281">
        <f t="shared" si="5"/>
        <v>4</v>
      </c>
      <c r="AK26" s="281">
        <f t="shared" si="5"/>
        <v>4</v>
      </c>
      <c r="AL26" s="281">
        <f t="shared" si="5"/>
        <v>4</v>
      </c>
      <c r="AM26" s="281">
        <f>AK26-AL26</f>
        <v>0</v>
      </c>
      <c r="AN26" s="329">
        <f>IF(Z23&lt;&gt;Z26,AG23,IF(E27&gt;G27,AG23-2000,AG23))</f>
        <v>9037</v>
      </c>
      <c r="AO26" s="329">
        <f>IF(Z24&lt;&gt;Z26,AG24,IF(E26&gt;G26,AG24-2000,AG24))</f>
        <v>3974</v>
      </c>
      <c r="AP26" s="329">
        <f>IF(Z25&lt;&gt;Z26,AG25,IF(E24&gt;G24,AG25-2000,AG25))</f>
        <v>3974</v>
      </c>
      <c r="AQ26" s="337"/>
      <c r="AR26" s="333">
        <f>AQ27</f>
        <v>17988</v>
      </c>
      <c r="AS26" s="330">
        <f>RANK(AR26,AR23:AR26,1)</f>
        <v>3</v>
      </c>
      <c r="AT26" s="281" t="str">
        <f t="shared" si="6"/>
        <v>Russland</v>
      </c>
      <c r="AU26" s="281">
        <f t="shared" si="6"/>
        <v>4</v>
      </c>
      <c r="AV26" s="281">
        <f t="shared" si="6"/>
        <v>4</v>
      </c>
      <c r="AW26" s="281">
        <f t="shared" si="6"/>
        <v>4</v>
      </c>
      <c r="AX26" s="182"/>
      <c r="AY26" s="182"/>
      <c r="AZ26" s="182"/>
      <c r="BA26" s="68">
        <v>4</v>
      </c>
      <c r="BB26" s="69" t="str">
        <f>VLOOKUP(4,AS23:AT26,2,FALSE)</f>
        <v>Wales</v>
      </c>
      <c r="BC26" s="70"/>
      <c r="BD26" s="71">
        <f>VLOOKUP(4,AS23:AW26,3,FALSE)</f>
        <v>1</v>
      </c>
      <c r="BE26" s="71">
        <f>VLOOKUP(4,AS23:AW26,4,FALSE)</f>
        <v>3</v>
      </c>
      <c r="BF26" s="199" t="s">
        <v>12</v>
      </c>
      <c r="BG26" s="71">
        <f>VLOOKUP(4,AS23:AW26,5,FALSE)</f>
        <v>7</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399"/>
      <c r="BW26" s="399"/>
      <c r="BX26" s="399"/>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1</v>
      </c>
      <c r="F27" s="401" t="s">
        <v>12</v>
      </c>
      <c r="G27" s="398">
        <v>1</v>
      </c>
      <c r="H27" s="52" t="str">
        <f>H24</f>
        <v>Russland</v>
      </c>
      <c r="I27" s="53"/>
      <c r="J27" s="182"/>
      <c r="K27" s="182" t="s">
        <v>61</v>
      </c>
      <c r="L27" s="182">
        <f t="shared" si="4"/>
        <v>0</v>
      </c>
      <c r="M27" s="182">
        <f>IF($E27="",0,IF($E27&gt;$G27,3,IF($E27=G27,1,0)))</f>
        <v>1</v>
      </c>
      <c r="N27" s="182"/>
      <c r="O27" s="182"/>
      <c r="P27" s="182">
        <f>IF($G27="",0,IF($E27&gt;$G27,0,IF($E27=$G27,1,3)))</f>
        <v>1</v>
      </c>
      <c r="Q27" s="182">
        <f>E27</f>
        <v>1</v>
      </c>
      <c r="R27" s="182"/>
      <c r="S27" s="182"/>
      <c r="T27" s="182">
        <f>G27</f>
        <v>1</v>
      </c>
      <c r="U27" s="182">
        <f>G27</f>
        <v>1</v>
      </c>
      <c r="V27" s="182"/>
      <c r="W27" s="182"/>
      <c r="X27" s="182">
        <f>E27</f>
        <v>1</v>
      </c>
      <c r="Y27" s="182"/>
      <c r="Z27" s="182"/>
      <c r="AA27" s="182"/>
      <c r="AB27" s="182"/>
      <c r="AC27" s="182"/>
      <c r="AD27" s="182"/>
      <c r="AE27" s="182"/>
      <c r="AF27" s="182"/>
      <c r="AG27" s="281"/>
      <c r="AH27" s="281"/>
      <c r="AI27" s="281"/>
      <c r="AJ27" s="281"/>
      <c r="AK27" s="281"/>
      <c r="AL27" s="281"/>
      <c r="AM27" s="281"/>
      <c r="AN27" s="334">
        <f>SUM(AN23:AN26)</f>
        <v>27111</v>
      </c>
      <c r="AO27" s="335">
        <f>SUM(AO23:AO26)</f>
        <v>9922</v>
      </c>
      <c r="AP27" s="335">
        <f>SUM(AP23:AP26)</f>
        <v>11922</v>
      </c>
      <c r="AQ27" s="335">
        <f>SUM(AQ23:AQ26)</f>
        <v>17988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399"/>
      <c r="BX27" s="399"/>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2</v>
      </c>
      <c r="F28" s="401" t="s">
        <v>12</v>
      </c>
      <c r="G28" s="398">
        <v>1</v>
      </c>
      <c r="H28" s="45" t="str">
        <f>C24</f>
        <v>England</v>
      </c>
      <c r="I28" s="51"/>
      <c r="J28" s="182"/>
      <c r="K28" s="182" t="s">
        <v>61</v>
      </c>
      <c r="L28" s="182">
        <f t="shared" si="4"/>
        <v>1</v>
      </c>
      <c r="M28" s="182"/>
      <c r="N28" s="182">
        <f>IF($E28="",0,IF($E28&gt;$G28,3,IF($E28=$G28,1,0)))</f>
        <v>3</v>
      </c>
      <c r="O28" s="182">
        <f>IF($G28="",0,IF($E28&gt;$G28,0,IF($E28=$G28,1,3)))</f>
        <v>0</v>
      </c>
      <c r="P28" s="182"/>
      <c r="Q28" s="182"/>
      <c r="R28" s="182">
        <f>E28</f>
        <v>2</v>
      </c>
      <c r="S28" s="182">
        <f>G28</f>
        <v>1</v>
      </c>
      <c r="T28" s="182"/>
      <c r="U28" s="182"/>
      <c r="V28" s="182">
        <f>G28</f>
        <v>1</v>
      </c>
      <c r="W28" s="182">
        <f>E28</f>
        <v>2</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398">
        <v>3</v>
      </c>
      <c r="BW28" s="399"/>
      <c r="BX28" s="398"/>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1</v>
      </c>
      <c r="N29" s="182">
        <f t="shared" si="7"/>
        <v>6</v>
      </c>
      <c r="O29" s="182">
        <f t="shared" si="7"/>
        <v>6</v>
      </c>
      <c r="P29" s="182">
        <f t="shared" si="7"/>
        <v>4</v>
      </c>
      <c r="Q29" s="182">
        <f t="shared" si="7"/>
        <v>3</v>
      </c>
      <c r="R29" s="182">
        <f t="shared" si="7"/>
        <v>6</v>
      </c>
      <c r="S29" s="182">
        <f t="shared" si="7"/>
        <v>6</v>
      </c>
      <c r="T29" s="182">
        <f t="shared" si="7"/>
        <v>4</v>
      </c>
      <c r="U29" s="182">
        <f t="shared" si="7"/>
        <v>7</v>
      </c>
      <c r="V29" s="182">
        <f t="shared" si="7"/>
        <v>4</v>
      </c>
      <c r="W29" s="182">
        <f t="shared" si="7"/>
        <v>4</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12</v>
      </c>
      <c r="BQ29" s="182"/>
      <c r="BR29" s="213"/>
      <c r="BS29" s="150" t="str">
        <f>"3"&amp;BD89</f>
        <v>3B</v>
      </c>
      <c r="BT29" s="158" t="str">
        <f>BB89</f>
        <v>Russland</v>
      </c>
      <c r="BU29" s="163"/>
      <c r="BV29" s="398">
        <v>2</v>
      </c>
      <c r="BW29" s="399"/>
      <c r="BX29" s="398"/>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3</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Belgien</v>
      </c>
      <c r="CB31" s="163"/>
      <c r="CC31" s="398">
        <v>2</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398">
        <v>2</v>
      </c>
      <c r="BW32" s="399"/>
      <c r="BX32" s="398"/>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398">
        <v>1</v>
      </c>
      <c r="BW33" s="399"/>
      <c r="BX33" s="398"/>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1</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1</v>
      </c>
      <c r="R34" s="182">
        <f>G34</f>
        <v>0</v>
      </c>
      <c r="S34" s="182"/>
      <c r="T34" s="182"/>
      <c r="U34" s="182">
        <f>G34</f>
        <v>0</v>
      </c>
      <c r="V34" s="182">
        <f>E34</f>
        <v>1</v>
      </c>
      <c r="W34" s="182"/>
      <c r="X34" s="182"/>
      <c r="Y34" s="182"/>
      <c r="Z34" s="182">
        <f>M40</f>
        <v>5</v>
      </c>
      <c r="AA34" s="182">
        <f>Q40</f>
        <v>4</v>
      </c>
      <c r="AB34" s="182">
        <f>U40</f>
        <v>3</v>
      </c>
      <c r="AC34" s="182">
        <f>AA34-AB34</f>
        <v>1</v>
      </c>
      <c r="AD34" s="182">
        <f>IF(Z34&gt;Z35,-1,0)</f>
        <v>-1</v>
      </c>
      <c r="AE34" s="182">
        <f>IF(Z34&gt;Z36,-1,0)</f>
        <v>0</v>
      </c>
      <c r="AF34" s="182">
        <f>IF(Z34&gt;Z37,-1,0)</f>
        <v>-1</v>
      </c>
      <c r="AG34" s="329">
        <f>10000-(AJ34*1000+AM34*10+AK34)</f>
        <v>4986</v>
      </c>
      <c r="AH34" s="330">
        <f>RANK(AG34,AG34:AG37,1)</f>
        <v>2</v>
      </c>
      <c r="AI34" s="281" t="str">
        <f>C34</f>
        <v>Polen</v>
      </c>
      <c r="AJ34" s="281">
        <f t="shared" ref="AJ34:AL37" si="9">Z34</f>
        <v>5</v>
      </c>
      <c r="AK34" s="281">
        <f t="shared" si="9"/>
        <v>4</v>
      </c>
      <c r="AL34" s="281">
        <f t="shared" si="9"/>
        <v>3</v>
      </c>
      <c r="AM34" s="281">
        <f>AK34-AL34</f>
        <v>1</v>
      </c>
      <c r="AN34" s="337"/>
      <c r="AO34" s="329">
        <f>IF(Z35&lt;&gt;Z34,AG35,IF(G34&gt;E34,AG35-2000,AG35))</f>
        <v>10038</v>
      </c>
      <c r="AP34" s="329">
        <f>IF(Z36&lt;&gt;Z34,AG36,IF(G36&gt;E36,AG36-2000,AG36))</f>
        <v>2952</v>
      </c>
      <c r="AQ34" s="329">
        <f>IF(Z37&lt;&gt;Z34,AG37,IF(G38&gt;E38,AG37-2000,AG37))</f>
        <v>6006</v>
      </c>
      <c r="AR34" s="332">
        <f>AN38</f>
        <v>14958</v>
      </c>
      <c r="AS34" s="330">
        <f>RANK(AR34,AR34:AR37,1)</f>
        <v>2</v>
      </c>
      <c r="AT34" s="281" t="str">
        <f t="shared" ref="AT34:AW37" si="10">AI34</f>
        <v>Polen</v>
      </c>
      <c r="AU34" s="281">
        <f t="shared" si="10"/>
        <v>5</v>
      </c>
      <c r="AV34" s="281">
        <f t="shared" si="10"/>
        <v>4</v>
      </c>
      <c r="AW34" s="281">
        <f t="shared" si="10"/>
        <v>3</v>
      </c>
      <c r="AX34" s="182"/>
      <c r="AY34" s="182"/>
      <c r="AZ34" s="182"/>
      <c r="BA34" s="17">
        <v>1</v>
      </c>
      <c r="BB34" s="18" t="str">
        <f>VLOOKUP(1,AS34:AT37,2,FALSE)</f>
        <v>Deutschland</v>
      </c>
      <c r="BC34" s="16"/>
      <c r="BD34" s="19">
        <f>VLOOKUP(1,AS34:AW37,3,FALSE)</f>
        <v>7</v>
      </c>
      <c r="BE34" s="20">
        <f>VLOOKUP(1,AS34:AW37,4,FALSE)</f>
        <v>8</v>
      </c>
      <c r="BF34" s="199" t="s">
        <v>12</v>
      </c>
      <c r="BG34" s="20">
        <f>VLOOKUP(1,AS34:AW37,5,FALSE)</f>
        <v>4</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3</v>
      </c>
      <c r="BN34" s="61">
        <f>IF(E34=Spielplan!E34,Punktemodus!$B$7,0)</f>
        <v>1</v>
      </c>
      <c r="BO34" s="61">
        <f>IF(G34=Spielplan!G34,Punktemodus!$B$7,0)</f>
        <v>1</v>
      </c>
      <c r="BP34" s="81">
        <f>IF(Spielplan!E34="",0,SUM(BJ34:BO34))</f>
        <v>15</v>
      </c>
      <c r="BQ34" s="183"/>
      <c r="BR34" s="213"/>
      <c r="BS34" s="182"/>
      <c r="BT34" s="182"/>
      <c r="BU34" s="182"/>
      <c r="BV34" s="399"/>
      <c r="BW34" s="399"/>
      <c r="BX34" s="399"/>
      <c r="BY34" s="182"/>
      <c r="BZ34" s="182"/>
      <c r="CA34" s="182"/>
      <c r="CB34" s="182"/>
      <c r="CC34" s="399"/>
      <c r="CD34" s="182"/>
      <c r="CE34" s="144">
        <v>59</v>
      </c>
      <c r="CF34" s="158" t="str">
        <f>IF(CE30="",IF(CC30&gt;CC31,CA30,CA31),IF(CE30&gt;CE31,CA30,CA31))</f>
        <v>Deutschland</v>
      </c>
      <c r="CG34" s="163"/>
      <c r="CH34" s="63">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3</v>
      </c>
      <c r="F35" s="401" t="s">
        <v>12</v>
      </c>
      <c r="G35" s="39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1</v>
      </c>
      <c r="U35" s="182"/>
      <c r="V35" s="182"/>
      <c r="W35" s="182">
        <f>G35</f>
        <v>1</v>
      </c>
      <c r="X35" s="182">
        <f>E35</f>
        <v>3</v>
      </c>
      <c r="Y35" s="182"/>
      <c r="Z35" s="182">
        <f>N40</f>
        <v>0</v>
      </c>
      <c r="AA35" s="182">
        <f>R40</f>
        <v>2</v>
      </c>
      <c r="AB35" s="182">
        <f>V40</f>
        <v>6</v>
      </c>
      <c r="AC35" s="182">
        <f>AA35-AB35</f>
        <v>-4</v>
      </c>
      <c r="AD35" s="182">
        <f>IF(Z35&gt;Z34,-1,0)</f>
        <v>0</v>
      </c>
      <c r="AE35" s="182">
        <f>IF(Z35&gt;Z36,-1,0)</f>
        <v>0</v>
      </c>
      <c r="AF35" s="182">
        <f>IF(Z35&gt;Z37,-1,0)</f>
        <v>0</v>
      </c>
      <c r="AG35" s="329">
        <f>10000-(AJ35*1000+AM35*10+AK35)</f>
        <v>10038</v>
      </c>
      <c r="AH35" s="330">
        <f>RANK(AG35,AG34:AG37,1)</f>
        <v>4</v>
      </c>
      <c r="AI35" s="281" t="str">
        <f>H34</f>
        <v>Nordirland</v>
      </c>
      <c r="AJ35" s="281">
        <f t="shared" si="9"/>
        <v>0</v>
      </c>
      <c r="AK35" s="281">
        <f t="shared" si="9"/>
        <v>2</v>
      </c>
      <c r="AL35" s="281">
        <f t="shared" si="9"/>
        <v>6</v>
      </c>
      <c r="AM35" s="281">
        <f>AK35-AL35</f>
        <v>-4</v>
      </c>
      <c r="AN35" s="329">
        <f>IF(Z34&lt;&gt;Z35,AG34,IF(E34&gt;G34,AG34-2000,AG34))</f>
        <v>4986</v>
      </c>
      <c r="AO35" s="337"/>
      <c r="AP35" s="329">
        <f>IF(Z35&lt;&gt;Z36,AG36,IF(G39&gt;E39,AG36-2000,AG36))</f>
        <v>2952</v>
      </c>
      <c r="AQ35" s="329">
        <f>IF(Z37&lt;&gt;Z35,AG37,IF(G37&gt;E37,AG37-2000,AG37))</f>
        <v>6006</v>
      </c>
      <c r="AR35" s="333">
        <f>AO38</f>
        <v>30114</v>
      </c>
      <c r="AS35" s="330">
        <f>RANK(AR35,AR34:AR37,1)</f>
        <v>4</v>
      </c>
      <c r="AT35" s="281" t="str">
        <f t="shared" si="10"/>
        <v>Nordirland</v>
      </c>
      <c r="AU35" s="281">
        <f t="shared" si="10"/>
        <v>0</v>
      </c>
      <c r="AV35" s="281">
        <f t="shared" si="10"/>
        <v>2</v>
      </c>
      <c r="AW35" s="281">
        <f t="shared" si="10"/>
        <v>6</v>
      </c>
      <c r="AX35" s="182"/>
      <c r="AY35" s="182"/>
      <c r="AZ35" s="182"/>
      <c r="BA35" s="17">
        <v>2</v>
      </c>
      <c r="BB35" s="18" t="str">
        <f>VLOOKUP(2,AS34:AT37,2,FALSE)</f>
        <v>Polen</v>
      </c>
      <c r="BC35" s="16"/>
      <c r="BD35" s="19">
        <f>VLOOKUP(2,AS34:AW37,3,FALSE)</f>
        <v>5</v>
      </c>
      <c r="BE35" s="20">
        <f>VLOOKUP(2,AS34:AW37,4,FALSE)</f>
        <v>4</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399"/>
      <c r="BW35" s="399"/>
      <c r="BX35" s="399"/>
      <c r="BY35" s="182"/>
      <c r="BZ35" s="182"/>
      <c r="CA35" s="182"/>
      <c r="CB35" s="182"/>
      <c r="CC35" s="399"/>
      <c r="CD35" s="182"/>
      <c r="CE35" s="144">
        <v>60</v>
      </c>
      <c r="CF35" s="158" t="str">
        <f>IF(CE38="",IF(CC38&gt;CC39,CA38,CA39),IF(CE38&gt;CE39,CA38,CA39))</f>
        <v>Spanien</v>
      </c>
      <c r="CG35" s="163"/>
      <c r="CH35" s="63">
        <v>2</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2</v>
      </c>
      <c r="F36" s="401" t="s">
        <v>12</v>
      </c>
      <c r="G36" s="398">
        <v>2</v>
      </c>
      <c r="H36" s="18" t="str">
        <f>C35</f>
        <v>Deutschland</v>
      </c>
      <c r="I36" s="33"/>
      <c r="J36" s="182"/>
      <c r="K36" s="182" t="s">
        <v>68</v>
      </c>
      <c r="L36" s="182">
        <f t="shared" si="8"/>
        <v>0</v>
      </c>
      <c r="M36" s="182">
        <f>IF($E36="",0,IF($E36&gt;$G36,3,IF($E36=G36,1,0)))</f>
        <v>1</v>
      </c>
      <c r="N36" s="182"/>
      <c r="O36" s="182">
        <f>IF($G36="",0,IF($E36&gt;$G36,0,IF($E36=$G36,1,3)))</f>
        <v>1</v>
      </c>
      <c r="P36" s="182"/>
      <c r="Q36" s="182">
        <f>E36</f>
        <v>2</v>
      </c>
      <c r="R36" s="182"/>
      <c r="S36" s="182">
        <f>G36</f>
        <v>2</v>
      </c>
      <c r="T36" s="182"/>
      <c r="U36" s="182">
        <f>G36</f>
        <v>2</v>
      </c>
      <c r="V36" s="182"/>
      <c r="W36" s="182">
        <f>E36</f>
        <v>2</v>
      </c>
      <c r="X36" s="182"/>
      <c r="Y36" s="182"/>
      <c r="Z36" s="182">
        <f>O40</f>
        <v>7</v>
      </c>
      <c r="AA36" s="182">
        <f>S40</f>
        <v>8</v>
      </c>
      <c r="AB36" s="182">
        <f>W40</f>
        <v>4</v>
      </c>
      <c r="AC36" s="182">
        <f>AA36-AB36</f>
        <v>4</v>
      </c>
      <c r="AD36" s="182">
        <f>IF(Z36&gt;Z34,-1,0)</f>
        <v>-1</v>
      </c>
      <c r="AE36" s="182">
        <f>IF(Z36&gt;Z35,-1,0)</f>
        <v>-1</v>
      </c>
      <c r="AF36" s="182">
        <f>IF(Z36&gt;Z37,-1,0)</f>
        <v>-1</v>
      </c>
      <c r="AG36" s="329">
        <f>10000-(AJ36*1000+AM36*10+AK36)</f>
        <v>2952</v>
      </c>
      <c r="AH36" s="330">
        <f>RANK(AG36,AG34:AG37,1)</f>
        <v>1</v>
      </c>
      <c r="AI36" s="281" t="str">
        <f>C35</f>
        <v>Deutschland</v>
      </c>
      <c r="AJ36" s="281">
        <f t="shared" si="9"/>
        <v>7</v>
      </c>
      <c r="AK36" s="281">
        <f t="shared" si="9"/>
        <v>8</v>
      </c>
      <c r="AL36" s="281">
        <f t="shared" si="9"/>
        <v>4</v>
      </c>
      <c r="AM36" s="281">
        <f>AK36-AL36</f>
        <v>4</v>
      </c>
      <c r="AN36" s="329">
        <f>IF(Z34&lt;&gt;Z36,AG34,IF(E36&gt;G36,AG34-2000,AG34))</f>
        <v>4986</v>
      </c>
      <c r="AO36" s="329">
        <f>IF(Z35&lt;&gt;Z36,AG35,IF(E39&gt;G39,AG35-2000,AG35))</f>
        <v>10038</v>
      </c>
      <c r="AP36" s="337"/>
      <c r="AQ36" s="329">
        <f>IF(Z37&lt;&gt;Z36,AG37,IF(G35&gt;E35,AG37-2000,AG37))</f>
        <v>6006</v>
      </c>
      <c r="AR36" s="333">
        <f>AP38</f>
        <v>8856</v>
      </c>
      <c r="AS36" s="330">
        <f>RANK(AR36,AR34:AR37,1)</f>
        <v>1</v>
      </c>
      <c r="AT36" s="281" t="str">
        <f t="shared" si="10"/>
        <v>Deutschland</v>
      </c>
      <c r="AU36" s="281">
        <f t="shared" si="10"/>
        <v>7</v>
      </c>
      <c r="AV36" s="281">
        <f t="shared" si="10"/>
        <v>8</v>
      </c>
      <c r="AW36" s="281">
        <f t="shared" si="10"/>
        <v>4</v>
      </c>
      <c r="AX36" s="182"/>
      <c r="AY36" s="182"/>
      <c r="AZ36" s="182"/>
      <c r="BA36" s="162">
        <v>3</v>
      </c>
      <c r="BB36" s="175" t="str">
        <f>VLOOKUP(3,AS34:AT37,2,FALSE)</f>
        <v>Ukraine</v>
      </c>
      <c r="BC36" s="163"/>
      <c r="BD36" s="145">
        <f>VLOOKUP(3,AS34:AW37,3,FALSE)</f>
        <v>4</v>
      </c>
      <c r="BE36" s="145">
        <f>VLOOKUP(3,AS34:AW37,4,FALSE)</f>
        <v>4</v>
      </c>
      <c r="BF36" s="199" t="s">
        <v>12</v>
      </c>
      <c r="BG36" s="145">
        <f>VLOOKUP(3,AS34:AW37,5,FALSE)</f>
        <v>5</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Rumänien</v>
      </c>
      <c r="BU36" s="163"/>
      <c r="BV36" s="398">
        <v>1</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2</v>
      </c>
      <c r="H37" s="13" t="str">
        <f>H35</f>
        <v>Ukraine</v>
      </c>
      <c r="I37" s="34"/>
      <c r="J37" s="182"/>
      <c r="K37" s="182" t="s">
        <v>67</v>
      </c>
      <c r="L37" s="182">
        <f t="shared" si="8"/>
        <v>-1</v>
      </c>
      <c r="M37" s="182"/>
      <c r="N37" s="182">
        <f>IF($E37="",0,IF($E37&gt;$G37,3,IF($E37=$G37,1,0)))</f>
        <v>0</v>
      </c>
      <c r="O37" s="182"/>
      <c r="P37" s="182">
        <f>IF($G37="",0,IF($E37&gt;$G37,0,IF($E37=$G37,1,3)))</f>
        <v>3</v>
      </c>
      <c r="Q37" s="182"/>
      <c r="R37" s="182">
        <f>E37</f>
        <v>1</v>
      </c>
      <c r="S37" s="182"/>
      <c r="T37" s="182">
        <f>G37</f>
        <v>2</v>
      </c>
      <c r="U37" s="182"/>
      <c r="V37" s="182">
        <f>G37</f>
        <v>2</v>
      </c>
      <c r="W37" s="182"/>
      <c r="X37" s="182">
        <f>E37</f>
        <v>1</v>
      </c>
      <c r="Y37" s="182"/>
      <c r="Z37" s="182">
        <f>P40</f>
        <v>4</v>
      </c>
      <c r="AA37" s="182">
        <f>T40</f>
        <v>4</v>
      </c>
      <c r="AB37" s="182">
        <f>X40</f>
        <v>5</v>
      </c>
      <c r="AC37" s="182">
        <f>AA37-AB37</f>
        <v>-1</v>
      </c>
      <c r="AD37" s="182">
        <f>IF(Z37&gt;Z34,-1,0)</f>
        <v>0</v>
      </c>
      <c r="AE37" s="182">
        <f>IF(Z37&gt;Z35,-1,0)</f>
        <v>-1</v>
      </c>
      <c r="AF37" s="182">
        <f>IF(Z37&gt;Z36,-1,0)</f>
        <v>0</v>
      </c>
      <c r="AG37" s="329">
        <f>10000-(AJ37*1000+AM37*10+AK37)</f>
        <v>6006</v>
      </c>
      <c r="AH37" s="330">
        <f>RANK(AG37,AG34:AG37,1)</f>
        <v>3</v>
      </c>
      <c r="AI37" s="281" t="str">
        <f>H35</f>
        <v>Ukraine</v>
      </c>
      <c r="AJ37" s="281">
        <f t="shared" si="9"/>
        <v>4</v>
      </c>
      <c r="AK37" s="281">
        <f t="shared" si="9"/>
        <v>4</v>
      </c>
      <c r="AL37" s="281">
        <f t="shared" si="9"/>
        <v>5</v>
      </c>
      <c r="AM37" s="281">
        <f>AK37-AL37</f>
        <v>-1</v>
      </c>
      <c r="AN37" s="329">
        <f>IF(Z34&lt;&gt;Z37,AG34,IF(E38&gt;G38,AG34-2000,AG34))</f>
        <v>4986</v>
      </c>
      <c r="AO37" s="329">
        <f>IF(Z35&lt;&gt;Z37,AG35,IF(E37&gt;G37,AG35-2000,AG35))</f>
        <v>10038</v>
      </c>
      <c r="AP37" s="329">
        <f>IF(Z36&lt;&gt;Z37,AG36,IF(E35&gt;G35,AG36-2000,AG36))</f>
        <v>2952</v>
      </c>
      <c r="AQ37" s="337"/>
      <c r="AR37" s="333">
        <f>AQ38</f>
        <v>18018</v>
      </c>
      <c r="AS37" s="330">
        <f>RANK(AR37,AR34:AR37,1)</f>
        <v>3</v>
      </c>
      <c r="AT37" s="281" t="str">
        <f t="shared" si="10"/>
        <v>Ukraine</v>
      </c>
      <c r="AU37" s="281">
        <f t="shared" si="10"/>
        <v>4</v>
      </c>
      <c r="AV37" s="281">
        <f t="shared" si="10"/>
        <v>4</v>
      </c>
      <c r="AW37" s="281">
        <f t="shared" si="10"/>
        <v>5</v>
      </c>
      <c r="AX37" s="182"/>
      <c r="AY37" s="182"/>
      <c r="AZ37" s="182"/>
      <c r="BA37" s="68">
        <v>4</v>
      </c>
      <c r="BB37" s="69" t="str">
        <f>VLOOKUP(4,AS34:AT37,2,FALSE)</f>
        <v>Nordirland</v>
      </c>
      <c r="BC37" s="70"/>
      <c r="BD37" s="71">
        <f>VLOOKUP(4,AS34:AW37,3,FALSE)</f>
        <v>0</v>
      </c>
      <c r="BE37" s="71">
        <f>VLOOKUP(4,AS34:AW37,4,FALSE)</f>
        <v>2</v>
      </c>
      <c r="BF37" s="199" t="s">
        <v>12</v>
      </c>
      <c r="BG37" s="71">
        <f>VLOOKUP(4,AS34:AW37,5,FALSE)</f>
        <v>6</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Spanien</v>
      </c>
      <c r="BU37" s="163"/>
      <c r="BV37" s="398">
        <v>3</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14958</v>
      </c>
      <c r="AO38" s="335">
        <f>SUM(AO34:AO37)</f>
        <v>30114</v>
      </c>
      <c r="AP38" s="335">
        <f>SUM(AP34:AP37)</f>
        <v>8856</v>
      </c>
      <c r="AQ38" s="335">
        <f>SUM(AQ34:AQ37)</f>
        <v>18018</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399"/>
      <c r="BW38" s="399"/>
      <c r="BX38" s="399"/>
      <c r="BY38" s="182"/>
      <c r="BZ38" s="144">
        <v>55</v>
      </c>
      <c r="CA38" s="158" t="str">
        <f>IF(BX36="",IF(BV36&gt;BV37,BT36,BT37),IF(BX36&gt;BX37,BT36,BT37))</f>
        <v>Spanien</v>
      </c>
      <c r="CB38" s="163"/>
      <c r="CC38" s="398">
        <v>2</v>
      </c>
      <c r="CD38" s="182"/>
      <c r="CE38" s="63">
        <v>5</v>
      </c>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1</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3</v>
      </c>
      <c r="T39" s="182"/>
      <c r="U39" s="182"/>
      <c r="V39" s="182">
        <f>G39</f>
        <v>3</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399"/>
      <c r="BW39" s="399"/>
      <c r="BX39" s="399"/>
      <c r="BY39" s="182"/>
      <c r="BZ39" s="144">
        <v>56</v>
      </c>
      <c r="CA39" s="158" t="str">
        <f>IF(BX40="",IF(BV40&gt;BV41,BT40,BT41),IF(BX40&gt;BX41,BT40,BT41))</f>
        <v>England</v>
      </c>
      <c r="CB39" s="163"/>
      <c r="CC39" s="398">
        <v>2</v>
      </c>
      <c r="CD39" s="182"/>
      <c r="CE39" s="63">
        <v>3</v>
      </c>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5</v>
      </c>
      <c r="N40" s="182">
        <f t="shared" si="11"/>
        <v>0</v>
      </c>
      <c r="O40" s="182">
        <f t="shared" si="11"/>
        <v>7</v>
      </c>
      <c r="P40" s="182">
        <f t="shared" si="11"/>
        <v>4</v>
      </c>
      <c r="Q40" s="182">
        <f t="shared" si="11"/>
        <v>4</v>
      </c>
      <c r="R40" s="182">
        <f t="shared" si="11"/>
        <v>2</v>
      </c>
      <c r="S40" s="182">
        <f t="shared" si="11"/>
        <v>8</v>
      </c>
      <c r="T40" s="182">
        <f t="shared" si="11"/>
        <v>4</v>
      </c>
      <c r="U40" s="182">
        <f t="shared" si="11"/>
        <v>3</v>
      </c>
      <c r="V40" s="182">
        <f t="shared" si="11"/>
        <v>6</v>
      </c>
      <c r="W40" s="182">
        <f t="shared" si="11"/>
        <v>4</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46</v>
      </c>
      <c r="BQ40" s="182"/>
      <c r="BR40" s="213"/>
      <c r="BS40" s="151" t="s">
        <v>252</v>
      </c>
      <c r="BT40" s="158" t="str">
        <f>BB24</f>
        <v>England</v>
      </c>
      <c r="BU40" s="163"/>
      <c r="BV40" s="398">
        <v>2</v>
      </c>
      <c r="BW40" s="399"/>
      <c r="BX40" s="398"/>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399"/>
      <c r="BX41" s="398"/>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4</v>
      </c>
      <c r="AA45" s="182">
        <f>Q51</f>
        <v>3</v>
      </c>
      <c r="AB45" s="182">
        <f>U51</f>
        <v>3</v>
      </c>
      <c r="AC45" s="182">
        <f>AA45-AB45</f>
        <v>0</v>
      </c>
      <c r="AD45" s="182">
        <f>IF(Z45&gt;Z46,-1,0)</f>
        <v>0</v>
      </c>
      <c r="AE45" s="182">
        <f>IF(Z45&gt;Z47,-1,0)</f>
        <v>0</v>
      </c>
      <c r="AF45" s="182">
        <f>IF(Z45&gt;Z48,-1,0)</f>
        <v>-1</v>
      </c>
      <c r="AG45" s="329">
        <f>10000-(AJ45*1000+AM45*10+AK45)</f>
        <v>5997</v>
      </c>
      <c r="AH45" s="330">
        <f>RANK(AG45,AG45:AG48,1)</f>
        <v>3</v>
      </c>
      <c r="AI45" s="281" t="str">
        <f>C45</f>
        <v>Türkei</v>
      </c>
      <c r="AJ45" s="281">
        <f t="shared" ref="AJ45:AL48" si="13">Z45</f>
        <v>4</v>
      </c>
      <c r="AK45" s="281">
        <f t="shared" si="13"/>
        <v>3</v>
      </c>
      <c r="AL45" s="281">
        <f t="shared" si="13"/>
        <v>3</v>
      </c>
      <c r="AM45" s="281">
        <f>AK45-AL45</f>
        <v>0</v>
      </c>
      <c r="AN45" s="337"/>
      <c r="AO45" s="329">
        <f>IF(Z46&lt;&gt;Z45,AG46,IF(G45&gt;E45,AG46-2000,AG46))</f>
        <v>3986</v>
      </c>
      <c r="AP45" s="329">
        <f>IF(Z47&lt;&gt;Z45,AG47,IF(G47&gt;E47,AG47-2000,AG47))</f>
        <v>5996</v>
      </c>
      <c r="AQ45" s="329">
        <f>IF(Z48&lt;&gt;Z45,AG48,IF(G49&gt;E49,AG48-2000,AG48))</f>
        <v>8007</v>
      </c>
      <c r="AR45" s="332">
        <f>AN49</f>
        <v>15991</v>
      </c>
      <c r="AS45" s="330">
        <f>RANK(AR45,AR45:AR48,1)</f>
        <v>2</v>
      </c>
      <c r="AT45" s="281" t="str">
        <f t="shared" ref="AT45:AW48" si="14">AI45</f>
        <v>Türkei</v>
      </c>
      <c r="AU45" s="281">
        <f t="shared" si="14"/>
        <v>4</v>
      </c>
      <c r="AV45" s="281">
        <f t="shared" si="14"/>
        <v>3</v>
      </c>
      <c r="AW45" s="281">
        <f t="shared" si="14"/>
        <v>3</v>
      </c>
      <c r="AX45" s="182"/>
      <c r="AY45" s="182"/>
      <c r="AZ45" s="182"/>
      <c r="BA45" s="42">
        <v>1</v>
      </c>
      <c r="BB45" s="40" t="str">
        <f>VLOOKUP(1,AS45:AT48,2,FALSE)</f>
        <v>Kroatien</v>
      </c>
      <c r="BC45" s="41"/>
      <c r="BD45" s="43">
        <f>VLOOKUP(1,AS45:AW48,3,FALSE)</f>
        <v>6</v>
      </c>
      <c r="BE45" s="44">
        <f>VLOOKUP(1,AS45:AW48,4,FALSE)</f>
        <v>4</v>
      </c>
      <c r="BF45" s="199" t="s">
        <v>12</v>
      </c>
      <c r="BG45" s="44">
        <f>VLOOKUP(1,AS45:AW48,5,FALSE)</f>
        <v>3</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2</v>
      </c>
      <c r="H46" s="125" t="str">
        <f>Spielplan!$H$46</f>
        <v>Tschechien</v>
      </c>
      <c r="I46" s="126"/>
      <c r="J46" s="182"/>
      <c r="K46" s="182" t="s">
        <v>71</v>
      </c>
      <c r="L46" s="182">
        <f t="shared" si="12"/>
        <v>0</v>
      </c>
      <c r="M46" s="182"/>
      <c r="N46" s="182"/>
      <c r="O46" s="182">
        <f>IF($E46="",0,IF($E46&gt;$G46,3,IF($E46=$G46,1,0)))</f>
        <v>1</v>
      </c>
      <c r="P46" s="182">
        <f>IF($G46="",0,IF($E46&gt;$G46,0,IF($E46=$G46,1,3)))</f>
        <v>1</v>
      </c>
      <c r="Q46" s="182"/>
      <c r="R46" s="182"/>
      <c r="S46" s="182">
        <f>E46</f>
        <v>2</v>
      </c>
      <c r="T46" s="182">
        <f>G46</f>
        <v>2</v>
      </c>
      <c r="U46" s="182"/>
      <c r="V46" s="182"/>
      <c r="W46" s="182">
        <f>G46</f>
        <v>2</v>
      </c>
      <c r="X46" s="182">
        <f>E46</f>
        <v>2</v>
      </c>
      <c r="Y46" s="182"/>
      <c r="Z46" s="182">
        <f>N51</f>
        <v>6</v>
      </c>
      <c r="AA46" s="182">
        <f>R51</f>
        <v>4</v>
      </c>
      <c r="AB46" s="182">
        <f>V51</f>
        <v>3</v>
      </c>
      <c r="AC46" s="182">
        <f>AA46-AB46</f>
        <v>1</v>
      </c>
      <c r="AD46" s="182">
        <f>IF(Z46&gt;Z45,-1,0)</f>
        <v>-1</v>
      </c>
      <c r="AE46" s="182">
        <f>IF(Z46&gt;Z47,-1,0)</f>
        <v>-1</v>
      </c>
      <c r="AF46" s="182">
        <f>IF(Z46&gt;Z48,-1,0)</f>
        <v>-1</v>
      </c>
      <c r="AG46" s="329">
        <f>10000-(AJ46*1000+AM46*10+AK46)</f>
        <v>3986</v>
      </c>
      <c r="AH46" s="330">
        <f>RANK(AG46,AG45:AG48,1)</f>
        <v>1</v>
      </c>
      <c r="AI46" s="281" t="str">
        <f>H45</f>
        <v>Kroatien</v>
      </c>
      <c r="AJ46" s="281">
        <f t="shared" si="13"/>
        <v>6</v>
      </c>
      <c r="AK46" s="281">
        <f t="shared" si="13"/>
        <v>4</v>
      </c>
      <c r="AL46" s="281">
        <f t="shared" si="13"/>
        <v>3</v>
      </c>
      <c r="AM46" s="281">
        <f>AK46-AL46</f>
        <v>1</v>
      </c>
      <c r="AN46" s="329">
        <f>IF(Z45&lt;&gt;Z46,AG45,IF(E45&gt;G45,AG45-2000,AG45))</f>
        <v>5997</v>
      </c>
      <c r="AO46" s="337"/>
      <c r="AP46" s="329">
        <f>IF(Z46&lt;&gt;Z47,AG47,IF(G50&gt;E50,AG47-2000,AG47))</f>
        <v>5996</v>
      </c>
      <c r="AQ46" s="329">
        <f>IF(Z48&lt;&gt;Z46,AG48,IF(G48&gt;E48,AG48-2000,AG48))</f>
        <v>8007</v>
      </c>
      <c r="AR46" s="333">
        <f>AO49</f>
        <v>11958</v>
      </c>
      <c r="AS46" s="330">
        <f>RANK(AR46,AR45:AR48,1)</f>
        <v>1</v>
      </c>
      <c r="AT46" s="281" t="str">
        <f t="shared" si="14"/>
        <v>Kroatien</v>
      </c>
      <c r="AU46" s="281">
        <f t="shared" si="14"/>
        <v>6</v>
      </c>
      <c r="AV46" s="281">
        <f t="shared" si="14"/>
        <v>4</v>
      </c>
      <c r="AW46" s="281">
        <f t="shared" si="14"/>
        <v>3</v>
      </c>
      <c r="AX46" s="182"/>
      <c r="AY46" s="182"/>
      <c r="AZ46" s="182"/>
      <c r="BA46" s="42">
        <v>2</v>
      </c>
      <c r="BB46" s="40" t="str">
        <f>VLOOKUP(2,AS45:AT48,2,FALSE)</f>
        <v>Türkei</v>
      </c>
      <c r="BC46" s="41"/>
      <c r="BD46" s="43">
        <f>VLOOKUP(2,AS45:AW48,3,FALSE)</f>
        <v>4</v>
      </c>
      <c r="BE46" s="44">
        <f>VLOOKUP(2,AS45:AW48,4,FALSE)</f>
        <v>3</v>
      </c>
      <c r="BF46" s="199" t="s">
        <v>12</v>
      </c>
      <c r="BG46" s="44">
        <f>VLOOKUP(2,AS45:AW48,5,FALSE)</f>
        <v>3</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0</v>
      </c>
      <c r="H47" s="40" t="str">
        <f>C46</f>
        <v>Spanien</v>
      </c>
      <c r="I47" s="41"/>
      <c r="J47" s="182"/>
      <c r="K47" s="182" t="s">
        <v>72</v>
      </c>
      <c r="L47" s="182">
        <f t="shared" si="12"/>
        <v>1</v>
      </c>
      <c r="M47" s="182">
        <f>IF($E47="",0,IF($E47&gt;$G47,3,IF($E47=G47,1,0)))</f>
        <v>3</v>
      </c>
      <c r="N47" s="182"/>
      <c r="O47" s="182">
        <f>IF($G47="",0,IF($E47&gt;$G47,0,IF($E47=$G47,1,3)))</f>
        <v>0</v>
      </c>
      <c r="P47" s="182"/>
      <c r="Q47" s="182">
        <f>E47</f>
        <v>1</v>
      </c>
      <c r="R47" s="182"/>
      <c r="S47" s="182">
        <f>G47</f>
        <v>0</v>
      </c>
      <c r="T47" s="182"/>
      <c r="U47" s="182">
        <f>G47</f>
        <v>0</v>
      </c>
      <c r="V47" s="182"/>
      <c r="W47" s="182">
        <f>E47</f>
        <v>1</v>
      </c>
      <c r="X47" s="182"/>
      <c r="Y47" s="182"/>
      <c r="Z47" s="182">
        <f>O51</f>
        <v>4</v>
      </c>
      <c r="AA47" s="182">
        <f>S51</f>
        <v>4</v>
      </c>
      <c r="AB47" s="182">
        <f>W51</f>
        <v>4</v>
      </c>
      <c r="AC47" s="182">
        <f>AA47-AB47</f>
        <v>0</v>
      </c>
      <c r="AD47" s="182">
        <f>IF(Z47&gt;Z45,-1,0)</f>
        <v>0</v>
      </c>
      <c r="AE47" s="182">
        <f>IF(Z47&gt;Z46,-1,0)</f>
        <v>0</v>
      </c>
      <c r="AF47" s="182">
        <f>IF(Z47&gt;Z48,-1,0)</f>
        <v>-1</v>
      </c>
      <c r="AG47" s="329">
        <f>10000-(AJ47*1000+AM47*10+AK47)</f>
        <v>5996</v>
      </c>
      <c r="AH47" s="330">
        <f>RANK(AG47,AG45:AG48,1)</f>
        <v>2</v>
      </c>
      <c r="AI47" s="281" t="str">
        <f>C46</f>
        <v>Spanien</v>
      </c>
      <c r="AJ47" s="281">
        <f t="shared" si="13"/>
        <v>4</v>
      </c>
      <c r="AK47" s="281">
        <f t="shared" si="13"/>
        <v>4</v>
      </c>
      <c r="AL47" s="281">
        <f t="shared" si="13"/>
        <v>4</v>
      </c>
      <c r="AM47" s="281">
        <f>AK47-AL47</f>
        <v>0</v>
      </c>
      <c r="AN47" s="329">
        <f>IF(Z45&lt;&gt;Z47,AG45,IF(E47&gt;G47,AG45-2000,AG45))</f>
        <v>3997</v>
      </c>
      <c r="AO47" s="329">
        <f>IF(Z46&lt;&gt;Z47,AG46,IF(E50&gt;G50,AG46-2000,AG46))</f>
        <v>3986</v>
      </c>
      <c r="AP47" s="337"/>
      <c r="AQ47" s="329">
        <f>IF(Z48&lt;&gt;Z47,AG48,IF(G46&gt;E46,AG48-2000,AG48))</f>
        <v>8007</v>
      </c>
      <c r="AR47" s="333">
        <f>AP49</f>
        <v>17988</v>
      </c>
      <c r="AS47" s="330">
        <f>RANK(AR47,AR45:AR48,1)</f>
        <v>3</v>
      </c>
      <c r="AT47" s="281" t="str">
        <f t="shared" si="14"/>
        <v>Spanien</v>
      </c>
      <c r="AU47" s="281">
        <f t="shared" si="14"/>
        <v>4</v>
      </c>
      <c r="AV47" s="281">
        <f t="shared" si="14"/>
        <v>4</v>
      </c>
      <c r="AW47" s="281">
        <f t="shared" si="14"/>
        <v>4</v>
      </c>
      <c r="AX47" s="182"/>
      <c r="AY47" s="182"/>
      <c r="AZ47" s="182"/>
      <c r="BA47" s="162">
        <v>3</v>
      </c>
      <c r="BB47" s="175" t="str">
        <f>VLOOKUP(3,AS45:AT48,2,FALSE)</f>
        <v>Spanien</v>
      </c>
      <c r="BC47" s="163"/>
      <c r="BD47" s="145">
        <f>VLOOKUP(3,AS45:AW48,3,FALSE)</f>
        <v>4</v>
      </c>
      <c r="BE47" s="145">
        <f>VLOOKUP(3,AS45:AW48,4,FALSE)</f>
        <v>4</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0</v>
      </c>
      <c r="BO47" s="61">
        <f>IF(G47=Spielplan!G47,Punktemodus!$B$7,0)</f>
        <v>0</v>
      </c>
      <c r="BP47" s="81">
        <f>IF(Spielplan!E47="",0,SUM(BJ47:BO47))</f>
        <v>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0</v>
      </c>
      <c r="H48" s="125" t="str">
        <f>H46</f>
        <v>Tschechien</v>
      </c>
      <c r="I48" s="126"/>
      <c r="J48" s="182"/>
      <c r="K48" s="182" t="s">
        <v>73</v>
      </c>
      <c r="L48" s="182">
        <f t="shared" si="12"/>
        <v>1</v>
      </c>
      <c r="M48" s="182"/>
      <c r="N48" s="182">
        <f>IF($E48="",0,IF($E48&gt;$G48,3,IF($E48=$G48,1,0)))</f>
        <v>3</v>
      </c>
      <c r="O48" s="182"/>
      <c r="P48" s="182">
        <f>IF($G48="",0,IF($E48&gt;$G48,0,IF($E48=$G48,1,3)))</f>
        <v>0</v>
      </c>
      <c r="Q48" s="182"/>
      <c r="R48" s="182">
        <f>E48</f>
        <v>1</v>
      </c>
      <c r="S48" s="182"/>
      <c r="T48" s="182">
        <f>G48</f>
        <v>0</v>
      </c>
      <c r="U48" s="182"/>
      <c r="V48" s="182">
        <f>G48</f>
        <v>0</v>
      </c>
      <c r="W48" s="182"/>
      <c r="X48" s="182">
        <f>E48</f>
        <v>1</v>
      </c>
      <c r="Y48" s="182"/>
      <c r="Z48" s="182">
        <f>P51</f>
        <v>2</v>
      </c>
      <c r="AA48" s="182">
        <f>T51</f>
        <v>3</v>
      </c>
      <c r="AB48" s="182">
        <f>X51</f>
        <v>4</v>
      </c>
      <c r="AC48" s="182">
        <f>AA48-AB48</f>
        <v>-1</v>
      </c>
      <c r="AD48" s="182">
        <f>IF(Z48&gt;Z45,-1,0)</f>
        <v>0</v>
      </c>
      <c r="AE48" s="182">
        <f>IF(Z48&gt;Z46,-1,0)</f>
        <v>0</v>
      </c>
      <c r="AF48" s="182">
        <f>IF(Z48&gt;Z47,-1,0)</f>
        <v>0</v>
      </c>
      <c r="AG48" s="329">
        <f>10000-(AJ48*1000+AM48*10+AK48)</f>
        <v>8007</v>
      </c>
      <c r="AH48" s="330">
        <f>RANK(AG48,AG45:AG48,1)</f>
        <v>4</v>
      </c>
      <c r="AI48" s="281" t="str">
        <f>H46</f>
        <v>Tschechien</v>
      </c>
      <c r="AJ48" s="281">
        <f t="shared" si="13"/>
        <v>2</v>
      </c>
      <c r="AK48" s="281">
        <f t="shared" si="13"/>
        <v>3</v>
      </c>
      <c r="AL48" s="281">
        <f t="shared" si="13"/>
        <v>4</v>
      </c>
      <c r="AM48" s="281">
        <f>AK48-AL48</f>
        <v>-1</v>
      </c>
      <c r="AN48" s="329">
        <f>IF(Z45&lt;&gt;Z48,AG45,IF(E49&gt;G49,AG45-2000,AG45))</f>
        <v>5997</v>
      </c>
      <c r="AO48" s="329">
        <f>IF(Z46&lt;&gt;Z48,AG46,IF(E48&gt;G48,AG46-2000,AG46))</f>
        <v>3986</v>
      </c>
      <c r="AP48" s="329">
        <f>IF(Z47&lt;&gt;Z48,AG47,IF(E46&gt;G46,AG47-2000,AG47))</f>
        <v>5996</v>
      </c>
      <c r="AQ48" s="337"/>
      <c r="AR48" s="333">
        <f>AQ49</f>
        <v>24021</v>
      </c>
      <c r="AS48" s="330">
        <f>RANK(AR48,AR45:AR48,1)</f>
        <v>4</v>
      </c>
      <c r="AT48" s="281" t="str">
        <f t="shared" si="14"/>
        <v>Tschechien</v>
      </c>
      <c r="AU48" s="281">
        <f t="shared" si="14"/>
        <v>2</v>
      </c>
      <c r="AV48" s="281">
        <f t="shared" si="14"/>
        <v>3</v>
      </c>
      <c r="AW48" s="281">
        <f t="shared" si="14"/>
        <v>4</v>
      </c>
      <c r="AX48" s="182"/>
      <c r="AY48" s="182"/>
      <c r="AZ48" s="182"/>
      <c r="BA48" s="68">
        <v>4</v>
      </c>
      <c r="BB48" s="69" t="str">
        <f>VLOOKUP(4,AS45:AT48,2,FALSE)</f>
        <v>Tschechien</v>
      </c>
      <c r="BC48" s="70"/>
      <c r="BD48" s="71">
        <f>VLOOKUP(4,AS45:AW48,3,FALSE)</f>
        <v>2</v>
      </c>
      <c r="BE48" s="71">
        <f>VLOOKUP(4,AS45:AW48,4,FALSE)</f>
        <v>3</v>
      </c>
      <c r="BF48" s="199" t="s">
        <v>12</v>
      </c>
      <c r="BG48" s="71">
        <f>VLOOKUP(4,AS45:AW48,5,FALSE)</f>
        <v>4</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1</v>
      </c>
      <c r="F49" s="401" t="s">
        <v>12</v>
      </c>
      <c r="G49" s="39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15991</v>
      </c>
      <c r="AO49" s="335">
        <f>SUM(AO45:AO48)</f>
        <v>11958</v>
      </c>
      <c r="AP49" s="335">
        <f>SUM(AP45:AP48)</f>
        <v>17988</v>
      </c>
      <c r="AQ49" s="335">
        <f>SUM(AQ45:AQ48)</f>
        <v>24021</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4</v>
      </c>
      <c r="N51" s="182">
        <f t="shared" si="15"/>
        <v>6</v>
      </c>
      <c r="O51" s="182">
        <f t="shared" si="15"/>
        <v>4</v>
      </c>
      <c r="P51" s="182">
        <f t="shared" si="15"/>
        <v>2</v>
      </c>
      <c r="Q51" s="182">
        <f t="shared" si="15"/>
        <v>3</v>
      </c>
      <c r="R51" s="182">
        <f t="shared" si="15"/>
        <v>4</v>
      </c>
      <c r="S51" s="182">
        <f t="shared" si="15"/>
        <v>4</v>
      </c>
      <c r="T51" s="182">
        <f t="shared" si="15"/>
        <v>3</v>
      </c>
      <c r="U51" s="182">
        <f t="shared" si="15"/>
        <v>3</v>
      </c>
      <c r="V51" s="182">
        <f t="shared" si="15"/>
        <v>3</v>
      </c>
      <c r="W51" s="182">
        <f t="shared" si="15"/>
        <v>4</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10</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1</v>
      </c>
      <c r="AA56" s="182">
        <f>Q62</f>
        <v>3</v>
      </c>
      <c r="AB56" s="182">
        <f>U62</f>
        <v>5</v>
      </c>
      <c r="AC56" s="182">
        <f>AA56-AB56</f>
        <v>-2</v>
      </c>
      <c r="AD56" s="182">
        <f>IF(Z56&gt;Z57,-1,0)</f>
        <v>0</v>
      </c>
      <c r="AE56" s="182">
        <f>IF(Z56&gt;Z58,-1,0)</f>
        <v>0</v>
      </c>
      <c r="AF56" s="182">
        <f>IF(Z56&gt;Z59,-1,0)</f>
        <v>0</v>
      </c>
      <c r="AG56" s="329">
        <f>10000-(AJ56*1000+AM56*10+AK56)</f>
        <v>9017</v>
      </c>
      <c r="AH56" s="330">
        <f>RANK(AG56,AG56:AG59,1)</f>
        <v>4</v>
      </c>
      <c r="AI56" s="281" t="str">
        <f>C56</f>
        <v>Irland</v>
      </c>
      <c r="AJ56" s="281">
        <f t="shared" ref="AJ56:AL59" si="17">Z56</f>
        <v>1</v>
      </c>
      <c r="AK56" s="281">
        <f t="shared" si="17"/>
        <v>3</v>
      </c>
      <c r="AL56" s="281">
        <f t="shared" si="17"/>
        <v>5</v>
      </c>
      <c r="AM56" s="281">
        <f>AK56-AL56</f>
        <v>-2</v>
      </c>
      <c r="AN56" s="337"/>
      <c r="AO56" s="329">
        <f>IF(Z57&lt;&gt;Z56,AG57,IF(G56&gt;E56,AG57-2000,AG57))</f>
        <v>5995</v>
      </c>
      <c r="AP56" s="329">
        <f>IF(Z58&lt;&gt;Z56,AG58,IF(G58&gt;E58,AG58-2000,AG58))</f>
        <v>953</v>
      </c>
      <c r="AQ56" s="329">
        <f>IF(Z59&lt;&gt;Z56,AG59,IF(G60&gt;E60,AG59-2000,AG59))</f>
        <v>8018</v>
      </c>
      <c r="AR56" s="332">
        <f>AN60</f>
        <v>27051</v>
      </c>
      <c r="AS56" s="330">
        <f>RANK(AR56,AR56:AR59,1)</f>
        <v>4</v>
      </c>
      <c r="AT56" s="281" t="str">
        <f t="shared" ref="AT56:AW59" si="18">AI56</f>
        <v>Irland</v>
      </c>
      <c r="AU56" s="281">
        <f t="shared" si="18"/>
        <v>1</v>
      </c>
      <c r="AV56" s="281">
        <f t="shared" si="18"/>
        <v>3</v>
      </c>
      <c r="AW56" s="281">
        <f t="shared" si="18"/>
        <v>5</v>
      </c>
      <c r="AX56" s="182"/>
      <c r="AY56" s="182"/>
      <c r="AZ56" s="182"/>
      <c r="BA56" s="112">
        <v>1</v>
      </c>
      <c r="BB56" s="108" t="str">
        <f>VLOOKUP(1,AS56:AT59,2,FALSE)</f>
        <v>Belgien</v>
      </c>
      <c r="BC56" s="113"/>
      <c r="BD56" s="114">
        <f>VLOOKUP(1,AS56:AW59,3,FALSE)</f>
        <v>9</v>
      </c>
      <c r="BE56" s="115">
        <f>VLOOKUP(1,AS56:AW59,4,FALSE)</f>
        <v>7</v>
      </c>
      <c r="BF56" s="199" t="s">
        <v>12</v>
      </c>
      <c r="BG56" s="115">
        <f>VLOOKUP(1,AS56:AW59,5,FALSE)</f>
        <v>3</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2</v>
      </c>
      <c r="F57" s="401" t="s">
        <v>12</v>
      </c>
      <c r="G57" s="398">
        <v>0</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0</v>
      </c>
      <c r="U57" s="182"/>
      <c r="V57" s="182"/>
      <c r="W57" s="182">
        <f>G57</f>
        <v>0</v>
      </c>
      <c r="X57" s="182">
        <f>E57</f>
        <v>2</v>
      </c>
      <c r="Y57" s="182"/>
      <c r="Z57" s="182">
        <f>N62</f>
        <v>4</v>
      </c>
      <c r="AA57" s="182">
        <f>R62</f>
        <v>5</v>
      </c>
      <c r="AB57" s="182">
        <f>V62</f>
        <v>5</v>
      </c>
      <c r="AC57" s="182">
        <f>AA57-AB57</f>
        <v>0</v>
      </c>
      <c r="AD57" s="182">
        <f>IF(Z57&gt;Z56,-1,0)</f>
        <v>-1</v>
      </c>
      <c r="AE57" s="182">
        <f>IF(Z57&gt;Z58,-1,0)</f>
        <v>0</v>
      </c>
      <c r="AF57" s="182">
        <f>IF(Z57&gt;Z59,-1,0)</f>
        <v>-1</v>
      </c>
      <c r="AG57" s="329">
        <f>10000-(AJ57*1000+AM57*10+AK57)</f>
        <v>5995</v>
      </c>
      <c r="AH57" s="330">
        <f>RANK(AG57,AG56:AG59,1)</f>
        <v>2</v>
      </c>
      <c r="AI57" s="281" t="str">
        <f>H56</f>
        <v>Schweden</v>
      </c>
      <c r="AJ57" s="281">
        <f t="shared" si="17"/>
        <v>4</v>
      </c>
      <c r="AK57" s="281">
        <f t="shared" si="17"/>
        <v>5</v>
      </c>
      <c r="AL57" s="281">
        <f t="shared" si="17"/>
        <v>5</v>
      </c>
      <c r="AM57" s="281">
        <f>AK57-AL57</f>
        <v>0</v>
      </c>
      <c r="AN57" s="329">
        <f>IF(Z56&lt;&gt;Z57,AG56,IF(E56&gt;G56,AG56-2000,AG56))</f>
        <v>9017</v>
      </c>
      <c r="AO57" s="337"/>
      <c r="AP57" s="329">
        <f>IF(Z57&lt;&gt;Z58,AG58,IF(G61&gt;E61,AG58-2000,AG58))</f>
        <v>953</v>
      </c>
      <c r="AQ57" s="329">
        <f>IF(Z59&lt;&gt;Z57,AG59,IF(G59&gt;E59,AG59-2000,AG59))</f>
        <v>8018</v>
      </c>
      <c r="AR57" s="333">
        <f>AO60</f>
        <v>17985</v>
      </c>
      <c r="AS57" s="330">
        <f>RANK(AR57,AR56:AR59,1)</f>
        <v>2</v>
      </c>
      <c r="AT57" s="281" t="str">
        <f t="shared" si="18"/>
        <v>Schweden</v>
      </c>
      <c r="AU57" s="281">
        <f t="shared" si="18"/>
        <v>4</v>
      </c>
      <c r="AV57" s="281">
        <f t="shared" si="18"/>
        <v>5</v>
      </c>
      <c r="AW57" s="281">
        <f t="shared" si="18"/>
        <v>5</v>
      </c>
      <c r="AX57" s="182"/>
      <c r="AY57" s="182"/>
      <c r="AZ57" s="182"/>
      <c r="BA57" s="112">
        <v>2</v>
      </c>
      <c r="BB57" s="108" t="str">
        <f>VLOOKUP(2,AS56:AT59,2,FALSE)</f>
        <v>Schweden</v>
      </c>
      <c r="BC57" s="113"/>
      <c r="BD57" s="114">
        <f>VLOOKUP(2,AS56:AW59,3,FALSE)</f>
        <v>4</v>
      </c>
      <c r="BE57" s="115">
        <f>VLOOKUP(2,AS56:AW59,4,FALSE)</f>
        <v>5</v>
      </c>
      <c r="BF57" s="199" t="s">
        <v>12</v>
      </c>
      <c r="BG57" s="115">
        <f>VLOOKUP(2,AS56:AW59,5,FALSE)</f>
        <v>5</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2</v>
      </c>
      <c r="T58" s="182"/>
      <c r="U58" s="182">
        <f>G58</f>
        <v>2</v>
      </c>
      <c r="V58" s="182"/>
      <c r="W58" s="182">
        <f>E58</f>
        <v>1</v>
      </c>
      <c r="X58" s="182"/>
      <c r="Y58" s="182"/>
      <c r="Z58" s="182">
        <f>O62</f>
        <v>9</v>
      </c>
      <c r="AA58" s="182">
        <f>S62</f>
        <v>7</v>
      </c>
      <c r="AB58" s="182">
        <f>W62</f>
        <v>3</v>
      </c>
      <c r="AC58" s="182">
        <f>AA58-AB58</f>
        <v>4</v>
      </c>
      <c r="AD58" s="182">
        <f>IF(Z58&gt;Z56,-1,0)</f>
        <v>-1</v>
      </c>
      <c r="AE58" s="182">
        <f>IF(Z58&gt;Z57,-1,0)</f>
        <v>-1</v>
      </c>
      <c r="AF58" s="182">
        <f>IF(Z58&gt;Z59,-1,0)</f>
        <v>-1</v>
      </c>
      <c r="AG58" s="329">
        <f>10000-(AJ58*1000+AM58*10+AK58)</f>
        <v>953</v>
      </c>
      <c r="AH58" s="330">
        <f>RANK(AG58,AG56:AG59,1)</f>
        <v>1</v>
      </c>
      <c r="AI58" s="281" t="str">
        <f>C57</f>
        <v>Belgien</v>
      </c>
      <c r="AJ58" s="281">
        <f t="shared" si="17"/>
        <v>9</v>
      </c>
      <c r="AK58" s="281">
        <f t="shared" si="17"/>
        <v>7</v>
      </c>
      <c r="AL58" s="281">
        <f t="shared" si="17"/>
        <v>3</v>
      </c>
      <c r="AM58" s="281">
        <f>AK58-AL58</f>
        <v>4</v>
      </c>
      <c r="AN58" s="329">
        <f>IF(Z56&lt;&gt;Z58,AG56,IF(E58&gt;G58,AG56-2000,AG56))</f>
        <v>9017</v>
      </c>
      <c r="AO58" s="329">
        <f>IF(Z57&lt;&gt;Z58,AG57,IF(E61&gt;G61,AG57-2000,AG57))</f>
        <v>5995</v>
      </c>
      <c r="AP58" s="337"/>
      <c r="AQ58" s="329">
        <f>IF(Z59&lt;&gt;Z58,AG59,IF(G57&gt;E57,AG59-2000,AG59))</f>
        <v>8018</v>
      </c>
      <c r="AR58" s="333">
        <f>AP60</f>
        <v>2859</v>
      </c>
      <c r="AS58" s="330">
        <f>RANK(AR58,AR56:AR59,1)</f>
        <v>1</v>
      </c>
      <c r="AT58" s="281" t="str">
        <f t="shared" si="18"/>
        <v>Belgien</v>
      </c>
      <c r="AU58" s="281">
        <f t="shared" si="18"/>
        <v>9</v>
      </c>
      <c r="AV58" s="281">
        <f t="shared" si="18"/>
        <v>7</v>
      </c>
      <c r="AW58" s="281">
        <f t="shared" si="18"/>
        <v>3</v>
      </c>
      <c r="AX58" s="182"/>
      <c r="AY58" s="182"/>
      <c r="AZ58" s="182"/>
      <c r="BA58" s="162">
        <v>3</v>
      </c>
      <c r="BB58" s="175" t="str">
        <f>VLOOKUP(3,AS56:AT59,2,FALSE)</f>
        <v>Italien</v>
      </c>
      <c r="BC58" s="163"/>
      <c r="BD58" s="145">
        <f>VLOOKUP(3,AS56:AW59,3,FALSE)</f>
        <v>2</v>
      </c>
      <c r="BE58" s="145">
        <f>VLOOKUP(3,AS56:AW59,4,FALSE)</f>
        <v>2</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0</v>
      </c>
      <c r="BP58" s="81">
        <f>IF(Spielplan!E58="",0,SUM(BJ58:BO58))</f>
        <v>10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1</v>
      </c>
      <c r="H59" s="110" t="str">
        <f>H57</f>
        <v>Italien</v>
      </c>
      <c r="I59" s="111"/>
      <c r="J59" s="182"/>
      <c r="K59" s="182" t="s">
        <v>80</v>
      </c>
      <c r="L59" s="182">
        <f t="shared" si="16"/>
        <v>0</v>
      </c>
      <c r="M59" s="182"/>
      <c r="N59" s="182">
        <f>IF($E59="",0,IF($E59&gt;$G59,3,IF($E59=$G59,1,0)))</f>
        <v>1</v>
      </c>
      <c r="O59" s="182"/>
      <c r="P59" s="182">
        <f>IF($G59="",0,IF($E59&gt;$G59,0,IF($E59=$G59,1,3)))</f>
        <v>1</v>
      </c>
      <c r="Q59" s="182"/>
      <c r="R59" s="182">
        <f>E59</f>
        <v>1</v>
      </c>
      <c r="S59" s="182"/>
      <c r="T59" s="182">
        <f>G59</f>
        <v>1</v>
      </c>
      <c r="U59" s="182"/>
      <c r="V59" s="182">
        <f>G59</f>
        <v>1</v>
      </c>
      <c r="W59" s="182"/>
      <c r="X59" s="182">
        <f>E59</f>
        <v>1</v>
      </c>
      <c r="Y59" s="182"/>
      <c r="Z59" s="182">
        <f>P62</f>
        <v>2</v>
      </c>
      <c r="AA59" s="182">
        <f>T62</f>
        <v>2</v>
      </c>
      <c r="AB59" s="182">
        <f>X62</f>
        <v>4</v>
      </c>
      <c r="AC59" s="182">
        <f>AA59-AB59</f>
        <v>-2</v>
      </c>
      <c r="AD59" s="182">
        <f>IF(Z59&gt;Z56,-1,0)</f>
        <v>-1</v>
      </c>
      <c r="AE59" s="182">
        <f>IF(Z59&gt;Z57,-1,0)</f>
        <v>0</v>
      </c>
      <c r="AF59" s="182">
        <f>IF(Z59&gt;Z58,-1,0)</f>
        <v>0</v>
      </c>
      <c r="AG59" s="329">
        <f>10000-(AJ59*1000+AM59*10+AK59)</f>
        <v>8018</v>
      </c>
      <c r="AH59" s="330">
        <f>RANK(AG59,AG56:AG59,1)</f>
        <v>3</v>
      </c>
      <c r="AI59" s="281" t="str">
        <f>H57</f>
        <v>Italien</v>
      </c>
      <c r="AJ59" s="281">
        <f t="shared" si="17"/>
        <v>2</v>
      </c>
      <c r="AK59" s="281">
        <f t="shared" si="17"/>
        <v>2</v>
      </c>
      <c r="AL59" s="281">
        <f t="shared" si="17"/>
        <v>4</v>
      </c>
      <c r="AM59" s="281">
        <f>AK59-AL59</f>
        <v>-2</v>
      </c>
      <c r="AN59" s="329">
        <f>IF(Z56&lt;&gt;Z59,AG56,IF(E60&gt;G60,AG56-2000,AG56))</f>
        <v>9017</v>
      </c>
      <c r="AO59" s="329">
        <f>IF(Z57&lt;&gt;Z59,AG57,IF(E59&gt;G59,AG57-2000,AG57))</f>
        <v>5995</v>
      </c>
      <c r="AP59" s="329">
        <f>IF(Z58&lt;&gt;Z59,AG58,IF(E57&gt;G57,AG58-2000,AG58))</f>
        <v>953</v>
      </c>
      <c r="AQ59" s="337"/>
      <c r="AR59" s="333">
        <f>AQ60</f>
        <v>24054</v>
      </c>
      <c r="AS59" s="330">
        <f>RANK(AR59,AR56:AR59,1)</f>
        <v>3</v>
      </c>
      <c r="AT59" s="281" t="str">
        <f t="shared" si="18"/>
        <v>Italien</v>
      </c>
      <c r="AU59" s="281">
        <f t="shared" si="18"/>
        <v>2</v>
      </c>
      <c r="AV59" s="281">
        <f t="shared" si="18"/>
        <v>2</v>
      </c>
      <c r="AW59" s="281">
        <f t="shared" si="18"/>
        <v>4</v>
      </c>
      <c r="AX59" s="182"/>
      <c r="AY59" s="182"/>
      <c r="AZ59" s="182"/>
      <c r="BA59" s="68">
        <v>4</v>
      </c>
      <c r="BB59" s="69" t="str">
        <f>VLOOKUP(4,AS56:AT59,2,FALSE)</f>
        <v>Irland</v>
      </c>
      <c r="BC59" s="70"/>
      <c r="BD59" s="71">
        <f>VLOOKUP(4,AS56:AW59,3,FALSE)</f>
        <v>1</v>
      </c>
      <c r="BE59" s="71">
        <f>VLOOKUP(4,AS56:AW59,4,FALSE)</f>
        <v>3</v>
      </c>
      <c r="BF59" s="199" t="s">
        <v>12</v>
      </c>
      <c r="BG59" s="71">
        <f>VLOOKUP(4,AS56:AW59,5,FALSE)</f>
        <v>5</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1</v>
      </c>
      <c r="H60" s="108" t="str">
        <f>H57</f>
        <v>Italien</v>
      </c>
      <c r="I60" s="109"/>
      <c r="J60" s="182"/>
      <c r="K60" s="182" t="s">
        <v>81</v>
      </c>
      <c r="L60" s="182">
        <f t="shared" si="16"/>
        <v>0</v>
      </c>
      <c r="M60" s="182">
        <f>IF($E60="",0,IF($E60&gt;$G60,3,IF($E60=G60,1,0)))</f>
        <v>1</v>
      </c>
      <c r="N60" s="182"/>
      <c r="O60" s="182"/>
      <c r="P60" s="182">
        <f>IF($G60="",0,IF($E60&gt;$G60,0,IF($E60=$G60,1,3)))</f>
        <v>1</v>
      </c>
      <c r="Q60" s="182">
        <f>E60</f>
        <v>1</v>
      </c>
      <c r="R60" s="182"/>
      <c r="S60" s="182"/>
      <c r="T60" s="182">
        <f>G60</f>
        <v>1</v>
      </c>
      <c r="U60" s="182">
        <f>G60</f>
        <v>1</v>
      </c>
      <c r="V60" s="182"/>
      <c r="W60" s="182"/>
      <c r="X60" s="182">
        <f>E60</f>
        <v>1</v>
      </c>
      <c r="Y60" s="182"/>
      <c r="Z60" s="182"/>
      <c r="AA60" s="182"/>
      <c r="AB60" s="182"/>
      <c r="AC60" s="182"/>
      <c r="AD60" s="182"/>
      <c r="AE60" s="182"/>
      <c r="AF60" s="182"/>
      <c r="AG60" s="281"/>
      <c r="AH60" s="281"/>
      <c r="AI60" s="281"/>
      <c r="AJ60" s="281"/>
      <c r="AK60" s="281"/>
      <c r="AL60" s="281"/>
      <c r="AM60" s="281"/>
      <c r="AN60" s="334">
        <f>SUM(AN56:AN59)</f>
        <v>27051</v>
      </c>
      <c r="AO60" s="335">
        <f>SUM(AO56:AO59)</f>
        <v>17985</v>
      </c>
      <c r="AP60" s="335">
        <f>SUM(AP56:AP59)</f>
        <v>2859</v>
      </c>
      <c r="AQ60" s="335">
        <f>SUM(AQ56:AQ59)</f>
        <v>24054</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2</v>
      </c>
      <c r="F61" s="401" t="s">
        <v>12</v>
      </c>
      <c r="G61" s="398">
        <v>3</v>
      </c>
      <c r="H61" s="110" t="str">
        <f>C57</f>
        <v>Belgien</v>
      </c>
      <c r="I61" s="111"/>
      <c r="J61" s="182"/>
      <c r="K61" s="182" t="s">
        <v>81</v>
      </c>
      <c r="L61" s="182">
        <f t="shared" si="16"/>
        <v>-1</v>
      </c>
      <c r="M61" s="182"/>
      <c r="N61" s="182">
        <f>IF($E61="",0,IF($E61&gt;$G61,3,IF($E61=$G61,1,0)))</f>
        <v>0</v>
      </c>
      <c r="O61" s="182">
        <f>IF($G61="",0,IF($E61&gt;$G61,0,IF($E61=$G61,1,3)))</f>
        <v>3</v>
      </c>
      <c r="P61" s="182"/>
      <c r="Q61" s="182"/>
      <c r="R61" s="182">
        <f>E61</f>
        <v>2</v>
      </c>
      <c r="S61" s="182">
        <f>G61</f>
        <v>3</v>
      </c>
      <c r="T61" s="182"/>
      <c r="U61" s="182"/>
      <c r="V61" s="182">
        <f>G61</f>
        <v>3</v>
      </c>
      <c r="W61" s="182">
        <f>E61</f>
        <v>2</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1</v>
      </c>
      <c r="N62" s="182">
        <f t="shared" si="19"/>
        <v>4</v>
      </c>
      <c r="O62" s="182">
        <f t="shared" si="19"/>
        <v>9</v>
      </c>
      <c r="P62" s="182">
        <f t="shared" si="19"/>
        <v>2</v>
      </c>
      <c r="Q62" s="182">
        <f t="shared" si="19"/>
        <v>3</v>
      </c>
      <c r="R62" s="182">
        <f t="shared" si="19"/>
        <v>5</v>
      </c>
      <c r="S62" s="182">
        <f t="shared" si="19"/>
        <v>7</v>
      </c>
      <c r="T62" s="182">
        <f t="shared" si="19"/>
        <v>2</v>
      </c>
      <c r="U62" s="182">
        <f t="shared" si="19"/>
        <v>5</v>
      </c>
      <c r="V62" s="182">
        <f t="shared" si="19"/>
        <v>5</v>
      </c>
      <c r="W62" s="182">
        <f t="shared" si="19"/>
        <v>3</v>
      </c>
      <c r="X62" s="182">
        <f t="shared" si="19"/>
        <v>4</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23</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1</v>
      </c>
      <c r="H67" s="117" t="str">
        <f>Spielplan!$H$67</f>
        <v>Ungarn</v>
      </c>
      <c r="I67" s="118"/>
      <c r="J67" s="182"/>
      <c r="K67" s="182" t="s">
        <v>82</v>
      </c>
      <c r="L67" s="182">
        <f t="shared" ref="L67:L72" si="20">IF(E67-G67&gt;0,1,IF(G67=E67,0,-1))</f>
        <v>0</v>
      </c>
      <c r="M67" s="182">
        <f>IF($E67="",0,IF($E67&gt;$G67,3,IF($E67=G67,1,0)))</f>
        <v>1</v>
      </c>
      <c r="N67" s="182">
        <f>IF($G67="",0,IF($E67&gt;$G67,0,IF($E67=G67,1,3)))</f>
        <v>1</v>
      </c>
      <c r="O67" s="182"/>
      <c r="P67" s="182"/>
      <c r="Q67" s="182">
        <f>E67</f>
        <v>1</v>
      </c>
      <c r="R67" s="182">
        <f>G67</f>
        <v>1</v>
      </c>
      <c r="S67" s="182"/>
      <c r="T67" s="182"/>
      <c r="U67" s="182">
        <f>G67</f>
        <v>1</v>
      </c>
      <c r="V67" s="182">
        <f>E67</f>
        <v>1</v>
      </c>
      <c r="W67" s="182"/>
      <c r="X67" s="182"/>
      <c r="Y67" s="182"/>
      <c r="Z67" s="182">
        <f>M73</f>
        <v>5</v>
      </c>
      <c r="AA67" s="182">
        <f>Q73</f>
        <v>4</v>
      </c>
      <c r="AB67" s="182">
        <f>U73</f>
        <v>2</v>
      </c>
      <c r="AC67" s="182">
        <f>AA67-AB67</f>
        <v>2</v>
      </c>
      <c r="AD67" s="182">
        <f>IF(Z67&gt;Z68,-1,0)</f>
        <v>-1</v>
      </c>
      <c r="AE67" s="182">
        <f>IF(Z67&gt;Z69,-1,0)</f>
        <v>0</v>
      </c>
      <c r="AF67" s="182">
        <f>IF(Z67&gt;Z70,-1,0)</f>
        <v>-1</v>
      </c>
      <c r="AG67" s="329">
        <f>10000-(AJ67*1000+AM67*10+AK67)</f>
        <v>4976</v>
      </c>
      <c r="AH67" s="330">
        <f>RANK(AG67,AG67:AG70,1)</f>
        <v>2</v>
      </c>
      <c r="AI67" s="281" t="str">
        <f>C67</f>
        <v>Österreich</v>
      </c>
      <c r="AJ67" s="281">
        <f t="shared" ref="AJ67:AL70" si="21">Z67</f>
        <v>5</v>
      </c>
      <c r="AK67" s="281">
        <f t="shared" si="21"/>
        <v>4</v>
      </c>
      <c r="AL67" s="281">
        <f t="shared" si="21"/>
        <v>2</v>
      </c>
      <c r="AM67" s="281">
        <f>AK67-AL67</f>
        <v>2</v>
      </c>
      <c r="AN67" s="337"/>
      <c r="AO67" s="329">
        <f>IF(Z68&lt;&gt;Z67,AG68,IF(G67&gt;E67,AG68-2000,AG68))</f>
        <v>5996</v>
      </c>
      <c r="AP67" s="329">
        <f>IF(Z69&lt;&gt;Z67,AG69,IF(G69&gt;E69,AG69-2000,AG69))</f>
        <v>2975</v>
      </c>
      <c r="AQ67" s="329">
        <f>IF(Z70&lt;&gt;Z67,AG70,IF(G71&gt;E71,AG70-2000,AG70))</f>
        <v>10038</v>
      </c>
      <c r="AR67" s="332">
        <f>AN71</f>
        <v>14928</v>
      </c>
      <c r="AS67" s="330">
        <f>RANK(AR67,AR67:AR70,1)</f>
        <v>2</v>
      </c>
      <c r="AT67" s="281" t="str">
        <f t="shared" ref="AT67:AW70" si="22">AI67</f>
        <v>Österreich</v>
      </c>
      <c r="AU67" s="281">
        <f t="shared" si="22"/>
        <v>5</v>
      </c>
      <c r="AV67" s="281">
        <f t="shared" si="22"/>
        <v>4</v>
      </c>
      <c r="AW67" s="281">
        <f t="shared" si="22"/>
        <v>2</v>
      </c>
      <c r="AX67" s="182"/>
      <c r="AY67" s="182"/>
      <c r="AZ67" s="182"/>
      <c r="BA67" s="119">
        <v>1</v>
      </c>
      <c r="BB67" s="117" t="str">
        <f>VLOOKUP(1,AS67:AT70,2,FALSE)</f>
        <v>Portugal</v>
      </c>
      <c r="BC67" s="118"/>
      <c r="BD67" s="120">
        <f>VLOOKUP(1,AS67:AW70,3,FALSE)</f>
        <v>7</v>
      </c>
      <c r="BE67" s="121">
        <f>VLOOKUP(1,AS67:AW70,4,FALSE)</f>
        <v>5</v>
      </c>
      <c r="BF67" s="199" t="s">
        <v>12</v>
      </c>
      <c r="BG67" s="121">
        <f>VLOOKUP(1,AS67:AW70,5,FALSE)</f>
        <v>3</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2</v>
      </c>
      <c r="F68" s="401" t="s">
        <v>12</v>
      </c>
      <c r="G68" s="39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1</v>
      </c>
      <c r="U68" s="182"/>
      <c r="V68" s="182"/>
      <c r="W68" s="182">
        <f>G68</f>
        <v>1</v>
      </c>
      <c r="X68" s="182">
        <f>E68</f>
        <v>2</v>
      </c>
      <c r="Y68" s="182"/>
      <c r="Z68" s="182">
        <f>N73</f>
        <v>4</v>
      </c>
      <c r="AA68" s="182">
        <f>R73</f>
        <v>4</v>
      </c>
      <c r="AB68" s="182">
        <f>V73</f>
        <v>4</v>
      </c>
      <c r="AC68" s="182">
        <f>AA68-AB68</f>
        <v>0</v>
      </c>
      <c r="AD68" s="182">
        <f>IF(Z68&gt;Z67,-1,0)</f>
        <v>0</v>
      </c>
      <c r="AE68" s="182">
        <f>IF(Z68&gt;Z69,-1,0)</f>
        <v>0</v>
      </c>
      <c r="AF68" s="182">
        <f>IF(Z68&gt;Z70,-1,0)</f>
        <v>-1</v>
      </c>
      <c r="AG68" s="329">
        <f>10000-(AJ68*1000+AM68*10+AK68)</f>
        <v>5996</v>
      </c>
      <c r="AH68" s="330">
        <f>RANK(AG68,AG67:AG70,1)</f>
        <v>3</v>
      </c>
      <c r="AI68" s="281" t="str">
        <f>H67</f>
        <v>Ungarn</v>
      </c>
      <c r="AJ68" s="281">
        <f t="shared" si="21"/>
        <v>4</v>
      </c>
      <c r="AK68" s="281">
        <f t="shared" si="21"/>
        <v>4</v>
      </c>
      <c r="AL68" s="281">
        <f t="shared" si="21"/>
        <v>4</v>
      </c>
      <c r="AM68" s="281">
        <f>AK68-AL68</f>
        <v>0</v>
      </c>
      <c r="AN68" s="329">
        <f>IF(Z67&lt;&gt;Z68,AG67,IF(E67&gt;G67,AG67-2000,AG67))</f>
        <v>4976</v>
      </c>
      <c r="AO68" s="337"/>
      <c r="AP68" s="329">
        <f>IF(Z68&lt;&gt;Z69,AG69,IF(G72&gt;E72,AG69-2000,AG69))</f>
        <v>2975</v>
      </c>
      <c r="AQ68" s="329">
        <f>IF(Z70&lt;&gt;Z68,AG70,IF(G70&gt;E70,AG70-2000,AG70))</f>
        <v>10038</v>
      </c>
      <c r="AR68" s="333">
        <f>AO71</f>
        <v>17988</v>
      </c>
      <c r="AS68" s="330">
        <f>RANK(AR68,AR67:AR70,1)</f>
        <v>3</v>
      </c>
      <c r="AT68" s="281" t="str">
        <f t="shared" si="22"/>
        <v>Ungarn</v>
      </c>
      <c r="AU68" s="281">
        <f t="shared" si="22"/>
        <v>4</v>
      </c>
      <c r="AV68" s="281">
        <f t="shared" si="22"/>
        <v>4</v>
      </c>
      <c r="AW68" s="281">
        <f t="shared" si="22"/>
        <v>4</v>
      </c>
      <c r="AX68" s="182"/>
      <c r="AY68" s="182"/>
      <c r="AZ68" s="182"/>
      <c r="BA68" s="119">
        <v>2</v>
      </c>
      <c r="BB68" s="117" t="str">
        <f>VLOOKUP(2,AS67:AT70,2,FALSE)</f>
        <v>Österreich</v>
      </c>
      <c r="BC68" s="118"/>
      <c r="BD68" s="120">
        <f>VLOOKUP(2,AS67:AW70,3,FALSE)</f>
        <v>5</v>
      </c>
      <c r="BE68" s="121">
        <f>VLOOKUP(2,AS67:AW70,4,FALSE)</f>
        <v>4</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1</v>
      </c>
      <c r="F69" s="401" t="s">
        <v>12</v>
      </c>
      <c r="G69" s="398">
        <v>1</v>
      </c>
      <c r="H69" s="117" t="str">
        <f>C68</f>
        <v>Portugal</v>
      </c>
      <c r="I69" s="118"/>
      <c r="J69" s="182"/>
      <c r="K69" s="182" t="s">
        <v>84</v>
      </c>
      <c r="L69" s="182">
        <f t="shared" si="20"/>
        <v>0</v>
      </c>
      <c r="M69" s="182">
        <f>IF($E69="",0,IF($E69&gt;$G69,3,IF($E69=G69,1,0)))</f>
        <v>1</v>
      </c>
      <c r="N69" s="182"/>
      <c r="O69" s="182">
        <f>IF($G69="",0,IF($E69&gt;$G69,0,IF($E69=$G69,1,3)))</f>
        <v>1</v>
      </c>
      <c r="P69" s="182"/>
      <c r="Q69" s="182">
        <f>E69</f>
        <v>1</v>
      </c>
      <c r="R69" s="182"/>
      <c r="S69" s="182">
        <f>G69</f>
        <v>1</v>
      </c>
      <c r="T69" s="182"/>
      <c r="U69" s="182">
        <f>G69</f>
        <v>1</v>
      </c>
      <c r="V69" s="182"/>
      <c r="W69" s="182">
        <f>E69</f>
        <v>1</v>
      </c>
      <c r="X69" s="182"/>
      <c r="Y69" s="182"/>
      <c r="Z69" s="182">
        <f>O73</f>
        <v>7</v>
      </c>
      <c r="AA69" s="182">
        <f>S73</f>
        <v>5</v>
      </c>
      <c r="AB69" s="182">
        <f>W73</f>
        <v>3</v>
      </c>
      <c r="AC69" s="182">
        <f>AA69-AB69</f>
        <v>2</v>
      </c>
      <c r="AD69" s="182">
        <f>IF(Z69&gt;Z67,-1,0)</f>
        <v>-1</v>
      </c>
      <c r="AE69" s="182">
        <f>IF(Z69&gt;Z68,-1,0)</f>
        <v>-1</v>
      </c>
      <c r="AF69" s="182">
        <f>IF(Z69&gt;Z70,-1,0)</f>
        <v>-1</v>
      </c>
      <c r="AG69" s="329">
        <f>10000-(AJ69*1000+AM69*10+AK69)</f>
        <v>2975</v>
      </c>
      <c r="AH69" s="330">
        <f>RANK(AG69,AG67:AG70,1)</f>
        <v>1</v>
      </c>
      <c r="AI69" s="281" t="str">
        <f>C68</f>
        <v>Portugal</v>
      </c>
      <c r="AJ69" s="281">
        <f t="shared" si="21"/>
        <v>7</v>
      </c>
      <c r="AK69" s="281">
        <f t="shared" si="21"/>
        <v>5</v>
      </c>
      <c r="AL69" s="281">
        <f t="shared" si="21"/>
        <v>3</v>
      </c>
      <c r="AM69" s="281">
        <f>AK69-AL69</f>
        <v>2</v>
      </c>
      <c r="AN69" s="329">
        <f>IF(Z67&lt;&gt;Z69,AG67,IF(E69&gt;G69,AG67-2000,AG67))</f>
        <v>4976</v>
      </c>
      <c r="AO69" s="329">
        <f>IF(Z68&lt;&gt;Z69,AG68,IF(E72&gt;G72,AG68-2000,AG68))</f>
        <v>5996</v>
      </c>
      <c r="AP69" s="337"/>
      <c r="AQ69" s="329">
        <f>IF(Z70&lt;&gt;Z69,AG70,IF(G68&gt;E68,AG70-2000,AG70))</f>
        <v>10038</v>
      </c>
      <c r="AR69" s="333">
        <f>AP71</f>
        <v>8925</v>
      </c>
      <c r="AS69" s="330">
        <f>RANK(AR69,AR67:AR70,1)</f>
        <v>1</v>
      </c>
      <c r="AT69" s="281" t="str">
        <f t="shared" si="22"/>
        <v>Portugal</v>
      </c>
      <c r="AU69" s="281">
        <f t="shared" si="22"/>
        <v>7</v>
      </c>
      <c r="AV69" s="281">
        <f t="shared" si="22"/>
        <v>5</v>
      </c>
      <c r="AW69" s="281">
        <f t="shared" si="22"/>
        <v>3</v>
      </c>
      <c r="AX69" s="182"/>
      <c r="AY69" s="182"/>
      <c r="AZ69" s="182"/>
      <c r="BA69" s="162">
        <v>3</v>
      </c>
      <c r="BB69" s="175" t="str">
        <f>VLOOKUP(3,AS67:AT70,2,FALSE)</f>
        <v>Ungarn</v>
      </c>
      <c r="BC69" s="163"/>
      <c r="BD69" s="145">
        <f>VLOOKUP(3,AS67:AW70,3,FALSE)</f>
        <v>4</v>
      </c>
      <c r="BE69" s="145">
        <f>VLOOKUP(3,AS67:AW70,4,FALSE)</f>
        <v>4</v>
      </c>
      <c r="BF69" s="199" t="s">
        <v>12</v>
      </c>
      <c r="BG69" s="145">
        <f>VLOOKUP(3,AS67:AW70,5,FALSE)</f>
        <v>4</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2</v>
      </c>
      <c r="F70" s="401" t="s">
        <v>12</v>
      </c>
      <c r="G70" s="398">
        <v>1</v>
      </c>
      <c r="H70" s="123" t="str">
        <f>H68</f>
        <v>Island</v>
      </c>
      <c r="I70" s="124"/>
      <c r="J70" s="182"/>
      <c r="K70" s="182" t="s">
        <v>85</v>
      </c>
      <c r="L70" s="182">
        <f t="shared" si="20"/>
        <v>1</v>
      </c>
      <c r="M70" s="182"/>
      <c r="N70" s="182">
        <f>IF($E70="",0,IF($E70&gt;$G70,3,IF($E70=$G70,1,0)))</f>
        <v>3</v>
      </c>
      <c r="O70" s="182"/>
      <c r="P70" s="182">
        <f>IF($G70="",0,IF($E70&gt;$G70,0,IF($E70=$G70,1,3)))</f>
        <v>0</v>
      </c>
      <c r="Q70" s="182"/>
      <c r="R70" s="182">
        <f>E70</f>
        <v>2</v>
      </c>
      <c r="S70" s="182"/>
      <c r="T70" s="182">
        <f>G70</f>
        <v>1</v>
      </c>
      <c r="U70" s="182"/>
      <c r="V70" s="182">
        <f>G70</f>
        <v>1</v>
      </c>
      <c r="W70" s="182"/>
      <c r="X70" s="182">
        <f>E70</f>
        <v>2</v>
      </c>
      <c r="Y70" s="182"/>
      <c r="Z70" s="182">
        <f>P73</f>
        <v>0</v>
      </c>
      <c r="AA70" s="182">
        <f>T73</f>
        <v>2</v>
      </c>
      <c r="AB70" s="182">
        <f>X73</f>
        <v>6</v>
      </c>
      <c r="AC70" s="182">
        <f>AA70-AB70</f>
        <v>-4</v>
      </c>
      <c r="AD70" s="182">
        <f>IF(Z70&gt;Z67,-1,0)</f>
        <v>0</v>
      </c>
      <c r="AE70" s="182">
        <f>IF(Z70&gt;Z68,-1,0)</f>
        <v>0</v>
      </c>
      <c r="AF70" s="182">
        <f>IF(Z70&gt;Z69,-1,0)</f>
        <v>0</v>
      </c>
      <c r="AG70" s="329">
        <f>10000-(AJ70*1000+AM70*10+AK70)</f>
        <v>10038</v>
      </c>
      <c r="AH70" s="330">
        <f>RANK(AG70,AG67:AG70,1)</f>
        <v>4</v>
      </c>
      <c r="AI70" s="281" t="str">
        <f>H68</f>
        <v>Island</v>
      </c>
      <c r="AJ70" s="281">
        <f t="shared" si="21"/>
        <v>0</v>
      </c>
      <c r="AK70" s="281">
        <f t="shared" si="21"/>
        <v>2</v>
      </c>
      <c r="AL70" s="281">
        <f t="shared" si="21"/>
        <v>6</v>
      </c>
      <c r="AM70" s="281">
        <f>AK70-AL70</f>
        <v>-4</v>
      </c>
      <c r="AN70" s="329">
        <f>IF(Z67&lt;&gt;Z70,AG67,IF(E71&gt;G71,AG67-2000,AG67))</f>
        <v>4976</v>
      </c>
      <c r="AO70" s="329">
        <f>IF(Z68&lt;&gt;Z70,AG68,IF(E70&gt;G70,AG68-2000,AG68))</f>
        <v>5996</v>
      </c>
      <c r="AP70" s="329">
        <f>IF(Z69&lt;&gt;Z70,AG69,IF(E68&gt;G68,AG69-2000,AG69))</f>
        <v>2975</v>
      </c>
      <c r="AQ70" s="337"/>
      <c r="AR70" s="333">
        <f>AQ71</f>
        <v>30114</v>
      </c>
      <c r="AS70" s="330">
        <f>RANK(AR70,AR67:AR70,1)</f>
        <v>4</v>
      </c>
      <c r="AT70" s="281" t="str">
        <f t="shared" si="22"/>
        <v>Island</v>
      </c>
      <c r="AU70" s="281">
        <f t="shared" si="22"/>
        <v>0</v>
      </c>
      <c r="AV70" s="281">
        <f t="shared" si="22"/>
        <v>2</v>
      </c>
      <c r="AW70" s="281">
        <f t="shared" si="22"/>
        <v>6</v>
      </c>
      <c r="AX70" s="182"/>
      <c r="AY70" s="182"/>
      <c r="AZ70" s="182"/>
      <c r="BA70" s="68">
        <v>4</v>
      </c>
      <c r="BB70" s="69" t="str">
        <f>VLOOKUP(4,AS67:AT70,2,FALSE)</f>
        <v>Island</v>
      </c>
      <c r="BC70" s="70"/>
      <c r="BD70" s="71">
        <f>VLOOKUP(4,AS67:AW70,3,FALSE)</f>
        <v>0</v>
      </c>
      <c r="BE70" s="71">
        <f>VLOOKUP(4,AS67:AW70,4,FALSE)</f>
        <v>2</v>
      </c>
      <c r="BF70" s="199" t="s">
        <v>12</v>
      </c>
      <c r="BG70" s="71">
        <f>VLOOKUP(4,AS67:AW70,5,FALSE)</f>
        <v>6</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1</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14928</v>
      </c>
      <c r="AO71" s="335">
        <f>SUM(AO67:AO70)</f>
        <v>17988</v>
      </c>
      <c r="AP71" s="335">
        <f>SUM(AP67:AP70)</f>
        <v>8925</v>
      </c>
      <c r="AQ71" s="335">
        <f>SUM(AQ67:AQ70)</f>
        <v>30114</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1</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2</v>
      </c>
      <c r="T72" s="182"/>
      <c r="U72" s="182"/>
      <c r="V72" s="182">
        <f>G72</f>
        <v>2</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5</v>
      </c>
      <c r="N73" s="182">
        <f t="shared" si="23"/>
        <v>4</v>
      </c>
      <c r="O73" s="182">
        <f t="shared" si="23"/>
        <v>7</v>
      </c>
      <c r="P73" s="182">
        <f t="shared" si="23"/>
        <v>0</v>
      </c>
      <c r="Q73" s="182">
        <f t="shared" si="23"/>
        <v>4</v>
      </c>
      <c r="R73" s="182">
        <f t="shared" si="23"/>
        <v>4</v>
      </c>
      <c r="S73" s="182">
        <f t="shared" si="23"/>
        <v>5</v>
      </c>
      <c r="T73" s="182">
        <f t="shared" si="23"/>
        <v>2</v>
      </c>
      <c r="U73" s="182">
        <f t="shared" si="23"/>
        <v>2</v>
      </c>
      <c r="V73" s="182">
        <f t="shared" si="23"/>
        <v>4</v>
      </c>
      <c r="W73" s="182">
        <f t="shared" si="23"/>
        <v>3</v>
      </c>
      <c r="X73" s="182">
        <f t="shared" si="23"/>
        <v>6</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7</v>
      </c>
      <c r="O74" s="182">
        <f t="shared" si="23"/>
        <v>14</v>
      </c>
      <c r="P74" s="182">
        <f t="shared" si="23"/>
        <v>0</v>
      </c>
      <c r="Q74" s="182">
        <f t="shared" si="23"/>
        <v>7</v>
      </c>
      <c r="R74" s="182">
        <f t="shared" si="23"/>
        <v>7</v>
      </c>
      <c r="S74" s="182">
        <f t="shared" si="23"/>
        <v>10</v>
      </c>
      <c r="T74" s="182">
        <f t="shared" si="23"/>
        <v>4</v>
      </c>
      <c r="U74" s="182">
        <f t="shared" si="23"/>
        <v>3</v>
      </c>
      <c r="V74" s="182">
        <f t="shared" si="23"/>
        <v>7</v>
      </c>
      <c r="W74" s="182">
        <f t="shared" si="23"/>
        <v>6</v>
      </c>
      <c r="X74" s="182">
        <f t="shared" si="23"/>
        <v>12</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136</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Frankreich</v>
      </c>
      <c r="D78" s="160">
        <f>BD14</f>
        <v>4</v>
      </c>
      <c r="E78" s="160">
        <f>BE14</f>
        <v>3</v>
      </c>
      <c r="F78" s="199" t="s">
        <v>12</v>
      </c>
      <c r="G78" s="160">
        <f>BG14</f>
        <v>2</v>
      </c>
      <c r="H78" s="161">
        <f>D78*1000+(E78-G78)*10+E78</f>
        <v>4013</v>
      </c>
      <c r="I78" s="249" t="s">
        <v>254</v>
      </c>
      <c r="J78" s="164">
        <f t="shared" ref="J78:J83" si="24">IF(H78="","",RANK(H78,H$78:H$83,0)+ROW(A1)%%)</f>
        <v>1.0001</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1.0001</v>
      </c>
      <c r="BB78" s="159" t="str">
        <f>IF($BA78="","",INDEX(C$78:C$83,MATCH($BA78,$J$78:$J$83,0)))</f>
        <v>Frankreich</v>
      </c>
      <c r="BC78" s="201"/>
      <c r="BD78" s="202">
        <f>IF($BA78="","",INDEX(D$78:D$83,MATCH($BA78,$J$78:$J$83,0)))</f>
        <v>4</v>
      </c>
      <c r="BE78" s="150">
        <f>IF($BA78="","",INDEX(E$78:E$83,MATCH($BA78,$J$78:$J$83,0)))</f>
        <v>3</v>
      </c>
      <c r="BF78" s="199" t="s">
        <v>12</v>
      </c>
      <c r="BG78" s="202">
        <f t="shared" ref="BG78:BG83" si="26">IF($BA78="","",INDEX(G$78:G$83,MATCH($BA78,$J$78:$J$83,0)))</f>
        <v>2</v>
      </c>
      <c r="BH78" s="150" t="str">
        <f>IF($BA78="","",INDEX(I$78:I$83,MATCH($BA78,$J$78:$J$83,0)))</f>
        <v>A</v>
      </c>
      <c r="BI78" s="231">
        <f>IF(BH78="A",0,IF(BH78="B",1,IF(BH78="C",2,IF(BH78="D",4,IF(BH78="E",8,IF(BH78="F",16,777777777))))))</f>
        <v>0</v>
      </c>
      <c r="BJ78" s="61">
        <f>IF(E78&gt;G78,IF(Spielplan!E78&gt;Spielplan!G78,Punktemodus!$B$3,0),0)</f>
        <v>0</v>
      </c>
      <c r="BK78" s="61">
        <f>IF(E78=G78,IF(Spielplan!E78=Spielplan!G78,Punktemodus!$B$3,0),0)</f>
        <v>0</v>
      </c>
      <c r="BL78" s="61">
        <f>IF(E78&lt;G78,IF(Spielplan!E78&lt;Spielplan!G78,Punktemodus!$B$3,0),0)</f>
        <v>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4</v>
      </c>
      <c r="E79" s="160">
        <f>BE25</f>
        <v>4</v>
      </c>
      <c r="F79" s="199" t="s">
        <v>12</v>
      </c>
      <c r="G79" s="160">
        <f>BG25</f>
        <v>4</v>
      </c>
      <c r="H79" s="161">
        <f t="shared" ref="H79:H83" si="27">D79*1000+(E79-G79)*10+E79</f>
        <v>4004</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Russland</v>
      </c>
      <c r="BC79" s="201"/>
      <c r="BD79" s="202">
        <f t="shared" ref="BD79:BD83" si="29">IF($BA79="","",INDEX(D$78:D$83,MATCH($BA79,$J$78:$J$83,0)))</f>
        <v>4</v>
      </c>
      <c r="BE79" s="150">
        <f>IF($BA79="","",INDEX(E$78:E$83,MATCH($BA79,$J$78:$J$83,0)))</f>
        <v>4</v>
      </c>
      <c r="BF79" s="199" t="s">
        <v>12</v>
      </c>
      <c r="BG79" s="202">
        <f t="shared" si="26"/>
        <v>4</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10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4</v>
      </c>
      <c r="E80" s="160">
        <f>BE36</f>
        <v>4</v>
      </c>
      <c r="F80" s="199" t="s">
        <v>12</v>
      </c>
      <c r="G80" s="160">
        <f>BG36</f>
        <v>5</v>
      </c>
      <c r="H80" s="161">
        <f t="shared" si="27"/>
        <v>3994</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2.0004</v>
      </c>
      <c r="BB80" s="159" t="str">
        <f t="shared" si="28"/>
        <v>Spanien</v>
      </c>
      <c r="BC80" s="201"/>
      <c r="BD80" s="202">
        <f t="shared" si="29"/>
        <v>4</v>
      </c>
      <c r="BE80" s="150">
        <f>IF($BA80="","",INDEX(E$78:E$83,MATCH($BA80,$J$78:$J$83,0)))</f>
        <v>4</v>
      </c>
      <c r="BF80" s="199" t="s">
        <v>12</v>
      </c>
      <c r="BG80" s="202">
        <f t="shared" si="26"/>
        <v>4</v>
      </c>
      <c r="BH80" s="150" t="str">
        <f t="shared" si="30"/>
        <v>D</v>
      </c>
      <c r="BI80" s="231">
        <f t="shared" si="31"/>
        <v>4</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Spanien</v>
      </c>
      <c r="D81" s="160">
        <f>BD47</f>
        <v>4</v>
      </c>
      <c r="E81" s="160">
        <f>BE47</f>
        <v>4</v>
      </c>
      <c r="F81" s="199" t="s">
        <v>12</v>
      </c>
      <c r="G81" s="160">
        <f>BG47</f>
        <v>4</v>
      </c>
      <c r="H81" s="161">
        <f t="shared" si="27"/>
        <v>4004</v>
      </c>
      <c r="I81" s="250" t="s">
        <v>257</v>
      </c>
      <c r="J81" s="164">
        <f t="shared" si="24"/>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2.0005999999999999</v>
      </c>
      <c r="BB81" s="159" t="str">
        <f t="shared" si="28"/>
        <v>Ungarn</v>
      </c>
      <c r="BC81" s="201"/>
      <c r="BD81" s="202">
        <f t="shared" si="29"/>
        <v>4</v>
      </c>
      <c r="BE81" s="150">
        <f>IF($BA81="","",INDEX(E$78:E$83,MATCH($BA81,$J$78:$J$83,0)))</f>
        <v>4</v>
      </c>
      <c r="BF81" s="199" t="s">
        <v>12</v>
      </c>
      <c r="BG81" s="202">
        <f t="shared" si="26"/>
        <v>4</v>
      </c>
      <c r="BH81" s="150" t="str">
        <f t="shared" si="30"/>
        <v>F</v>
      </c>
      <c r="BI81" s="231">
        <f t="shared" si="31"/>
        <v>16</v>
      </c>
      <c r="BJ81" s="61">
        <f>IF(E81&gt;G81,IF(Spielplan!E81&gt;Spielplan!G81,Punktemodus!$B$3,0),0)</f>
        <v>0</v>
      </c>
      <c r="BK81" s="61">
        <f>IF(E81=G81,IF(Spielplan!E81=Spielplan!G81,Punktemodus!$B$3,0),0)</f>
        <v>0</v>
      </c>
      <c r="BL81" s="61">
        <f>IF(E81&lt;G81,IF(Spielplan!E81&lt;Spielplan!G81,Punktemodus!$B$3,0),0)</f>
        <v>0</v>
      </c>
      <c r="BM81" s="61">
        <f>IF(E81=Spielplan!E81,IF(G81=Spielplan!G81,Punktemodus!$B$5,0),0)</f>
        <v>0</v>
      </c>
      <c r="BN81" s="61">
        <f>IF(E81=Spielplan!E81,Punktemodus!$B$7,0)</f>
        <v>0</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2</v>
      </c>
      <c r="E82" s="160">
        <f>BE58</f>
        <v>2</v>
      </c>
      <c r="F82" s="199" t="s">
        <v>12</v>
      </c>
      <c r="G82" s="160">
        <f>BG58</f>
        <v>4</v>
      </c>
      <c r="H82" s="161">
        <f t="shared" si="27"/>
        <v>1982</v>
      </c>
      <c r="I82" s="250" t="s">
        <v>258</v>
      </c>
      <c r="J82" s="164">
        <f t="shared" si="24"/>
        <v>6.0004999999999997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Ukraine</v>
      </c>
      <c r="BC82" s="163"/>
      <c r="BD82" s="145">
        <f t="shared" si="29"/>
        <v>4</v>
      </c>
      <c r="BE82" s="145">
        <f>IF($BA82="","",INDEX(E$78:E$83,MATCH($BA82,$J$78:$J$83,0)))</f>
        <v>4</v>
      </c>
      <c r="BF82" s="199" t="s">
        <v>12</v>
      </c>
      <c r="BG82" s="145">
        <f t="shared" si="26"/>
        <v>5</v>
      </c>
      <c r="BH82" s="145" t="str">
        <f t="shared" si="30"/>
        <v>C</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3</v>
      </c>
      <c r="BN82" s="61">
        <f>IF(E82=Spielplan!E82,Punktemodus!$B$7,0)</f>
        <v>1</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4</v>
      </c>
      <c r="E83" s="160">
        <f>BE69</f>
        <v>4</v>
      </c>
      <c r="F83" s="199" t="s">
        <v>12</v>
      </c>
      <c r="G83" s="160">
        <f>BG69</f>
        <v>4</v>
      </c>
      <c r="H83" s="161">
        <f t="shared" si="27"/>
        <v>4004</v>
      </c>
      <c r="I83" s="181" t="s">
        <v>259</v>
      </c>
      <c r="J83" s="164">
        <f t="shared" si="24"/>
        <v>2.0005999999999999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6.0004999999999997</v>
      </c>
      <c r="BB83" s="175" t="str">
        <f t="shared" si="28"/>
        <v>Italien</v>
      </c>
      <c r="BC83" s="163"/>
      <c r="BD83" s="145">
        <f t="shared" si="29"/>
        <v>2</v>
      </c>
      <c r="BE83" s="145">
        <f>IF($BA83="","",INDEX(E$78:E$83,MATCH($BA83,$J$78:$J$83,0)))</f>
        <v>2</v>
      </c>
      <c r="BF83" s="199" t="s">
        <v>12</v>
      </c>
      <c r="BG83" s="145">
        <f t="shared" si="26"/>
        <v>4</v>
      </c>
      <c r="BH83" s="145" t="str">
        <f t="shared" si="30"/>
        <v>E</v>
      </c>
      <c r="BI83" s="182"/>
      <c r="BJ83" s="61">
        <f>IF(E83&gt;G83,IF(Spielplan!E83&gt;Spielplan!G83,Punktemodus!$B$3,0),0)</f>
        <v>0</v>
      </c>
      <c r="BK83" s="61">
        <f>IF(E83=G83,IF(Spielplan!E83=Spielplan!G83,Punktemodus!$B$3,0),0)</f>
        <v>10</v>
      </c>
      <c r="BL83" s="61">
        <f>IF(E83&lt;G83,IF(Spielplan!E83&lt;Spielplan!G83,Punktemodus!$B$3,0),0)</f>
        <v>0</v>
      </c>
      <c r="BM83" s="61">
        <f>IF(E83=Spielplan!E83,IF(G83=Spielplan!G83,Punktemodus!$B$5,0),0)</f>
        <v>3</v>
      </c>
      <c r="BN83" s="61">
        <f>IF(E83=Spielplan!E83,Punktemodus!$B$7,0)</f>
        <v>1</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21</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Spanien</v>
      </c>
      <c r="E86" s="459"/>
      <c r="F86" s="479" t="str">
        <f>$C$78</f>
        <v>Frankreich</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136</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Frankreich</v>
      </c>
      <c r="E87" s="461"/>
      <c r="F87" s="470" t="str">
        <f>$C$79</f>
        <v>Russland</v>
      </c>
      <c r="G87" s="461"/>
      <c r="H87" s="246" t="str">
        <f>$C$82</f>
        <v>Italien</v>
      </c>
      <c r="I87" s="182"/>
      <c r="J87" s="85"/>
      <c r="K87" s="256" t="str">
        <f>BB12</f>
        <v>Rumänien</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Spanien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Frankreich</v>
      </c>
      <c r="E88" s="461"/>
      <c r="F88" s="470" t="str">
        <f>$C$79</f>
        <v>Russland</v>
      </c>
      <c r="G88" s="461"/>
      <c r="H88" s="247" t="str">
        <f>$C$83</f>
        <v>Ungarn</v>
      </c>
      <c r="I88" s="182"/>
      <c r="J88" s="85"/>
      <c r="K88" s="257" t="str">
        <f>BB23</f>
        <v>Slowakei</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Frankreich</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Spanien</v>
      </c>
      <c r="D89" s="471" t="str">
        <f>$C$78</f>
        <v>Frankreich</v>
      </c>
      <c r="E89" s="461"/>
      <c r="F89" s="470" t="str">
        <f>$C$79</f>
        <v>Russland</v>
      </c>
      <c r="G89" s="461"/>
      <c r="H89" s="246" t="str">
        <f>$C$82</f>
        <v>Italien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270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Spanien</v>
      </c>
      <c r="D90" s="471" t="str">
        <f>$C$78</f>
        <v>Frankreich</v>
      </c>
      <c r="E90" s="461"/>
      <c r="F90" s="470" t="str">
        <f>$C$79</f>
        <v>Russland</v>
      </c>
      <c r="G90" s="461"/>
      <c r="H90" s="247" t="str">
        <f>$C$83</f>
        <v>Ungarn</v>
      </c>
      <c r="I90" s="182"/>
      <c r="J90" s="85"/>
      <c r="K90" s="257" t="str">
        <f>BB45</f>
        <v>Kroatien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Frankreich</v>
      </c>
      <c r="E91" s="461"/>
      <c r="F91" s="470" t="str">
        <f>$C$79</f>
        <v>Russland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Spanien</v>
      </c>
      <c r="E92" s="459"/>
      <c r="F92" s="471" t="str">
        <f>$C$78</f>
        <v>Frankreich</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406</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Spanien</v>
      </c>
      <c r="E93" s="459"/>
      <c r="F93" s="471" t="str">
        <f>$C$78</f>
        <v>Frankreich</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Frankreich</v>
      </c>
      <c r="E94" s="461"/>
      <c r="F94" s="460" t="str">
        <f>$C$83</f>
        <v>Ungarn</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Spanien</v>
      </c>
      <c r="D95" s="471" t="str">
        <f>$C$78</f>
        <v>Frankreich</v>
      </c>
      <c r="E95" s="461"/>
      <c r="F95" s="460" t="str">
        <f>$C$83</f>
        <v>Ungarn</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Spanien</v>
      </c>
      <c r="E96" s="459"/>
      <c r="F96" s="470" t="str">
        <f>$C$79</f>
        <v>Russland</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Spanien</v>
      </c>
      <c r="E97" s="459"/>
      <c r="F97" s="470" t="str">
        <f>$C$79</f>
        <v>Russland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Ukraine</v>
      </c>
      <c r="E98" s="461"/>
      <c r="F98" s="470" t="str">
        <f>$C$79</f>
        <v>Russland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Spanien</v>
      </c>
      <c r="E99" s="459"/>
      <c r="F99" s="470" t="str">
        <f>$C$79</f>
        <v>Russland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Spanien</v>
      </c>
      <c r="E100" s="459"/>
      <c r="F100" s="460" t="str">
        <f>$C$83</f>
        <v>Ungarn</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370</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452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7</v>
      </c>
      <c r="AB12" s="182">
        <f>U18</f>
        <v>3</v>
      </c>
      <c r="AC12" s="182">
        <f>AA12-AB12</f>
        <v>4</v>
      </c>
      <c r="AD12" s="182">
        <f>IF(Z12&gt;Z13,-1,0)</f>
        <v>-1</v>
      </c>
      <c r="AE12" s="182">
        <f>IF(Z12&gt;Z14,-1,0)</f>
        <v>-1</v>
      </c>
      <c r="AF12" s="182">
        <f>IF(Z12&gt;Z15,-1,0)</f>
        <v>-1</v>
      </c>
      <c r="AG12" s="329">
        <f>10000-(AJ12*1000+AM12*10+AK12)</f>
        <v>953</v>
      </c>
      <c r="AH12" s="330">
        <f>RANK(AG12,AG12:AG15,1)</f>
        <v>1</v>
      </c>
      <c r="AI12" s="281" t="str">
        <f>C12</f>
        <v>Frankreich</v>
      </c>
      <c r="AJ12" s="281">
        <f t="shared" ref="AJ12:AL15" si="1">Z12</f>
        <v>9</v>
      </c>
      <c r="AK12" s="281">
        <f t="shared" si="1"/>
        <v>7</v>
      </c>
      <c r="AL12" s="281">
        <f t="shared" si="1"/>
        <v>3</v>
      </c>
      <c r="AM12" s="281">
        <f>AK12-AL12</f>
        <v>4</v>
      </c>
      <c r="AN12" s="337"/>
      <c r="AO12" s="329">
        <f>IF(Z13&lt;&gt;Z12,AG13,IF(G12&gt;E12,AG13-2000,AG13))</f>
        <v>9038</v>
      </c>
      <c r="AP12" s="329">
        <f>IF(Z14&lt;&gt;Z12,AG14,IF(G14&gt;E14,AG14-2000,AG14))</f>
        <v>8006</v>
      </c>
      <c r="AQ12" s="329">
        <f>IF(Z15&lt;&gt;Z12,AG15,IF(G16&gt;E16,AG15-2000,AG15))</f>
        <v>5985</v>
      </c>
      <c r="AR12" s="332">
        <f>AN16</f>
        <v>2859</v>
      </c>
      <c r="AS12" s="330">
        <f>RANK(AR12,AR12:AR15,1)</f>
        <v>1</v>
      </c>
      <c r="AT12" s="281" t="str">
        <f t="shared" ref="AT12:AW15" si="2">AI12</f>
        <v>Frankreich</v>
      </c>
      <c r="AU12" s="281">
        <f t="shared" si="2"/>
        <v>9</v>
      </c>
      <c r="AV12" s="281">
        <f t="shared" si="2"/>
        <v>7</v>
      </c>
      <c r="AW12" s="281">
        <f t="shared" si="2"/>
        <v>3</v>
      </c>
      <c r="AX12" s="182"/>
      <c r="AY12" s="182"/>
      <c r="AZ12" s="182"/>
      <c r="BA12" s="3">
        <v>1</v>
      </c>
      <c r="BB12" s="6" t="str">
        <f>VLOOKUP(1,AS12:AT15,2,FALSE)</f>
        <v>Frankreich</v>
      </c>
      <c r="BC12" s="2"/>
      <c r="BD12" s="5">
        <f>VLOOKUP(1,AS12:AW15,3,FALSE)</f>
        <v>9</v>
      </c>
      <c r="BE12" s="4">
        <f>VLOOKUP(1,AS12:AW15,4,FALSE)</f>
        <v>7</v>
      </c>
      <c r="BF12" s="199" t="s">
        <v>12</v>
      </c>
      <c r="BG12" s="4">
        <f>VLOOKUP(1,AS12:AW15,5,FALSE)</f>
        <v>3</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39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1</v>
      </c>
      <c r="AA13" s="182">
        <f>R18</f>
        <v>2</v>
      </c>
      <c r="AB13" s="182">
        <f>V18</f>
        <v>6</v>
      </c>
      <c r="AC13" s="182">
        <f>AA13-AB13</f>
        <v>-4</v>
      </c>
      <c r="AD13" s="182">
        <f>IF(Z13&gt;Z12,-1,0)</f>
        <v>0</v>
      </c>
      <c r="AE13" s="182">
        <f>IF(Z13&gt;Z14,-1,0)</f>
        <v>0</v>
      </c>
      <c r="AF13" s="182">
        <f>IF(Z13&gt;Z15,-1,0)</f>
        <v>0</v>
      </c>
      <c r="AG13" s="329">
        <f>10000-(AJ13*1000+AM13*10+AK13)</f>
        <v>9038</v>
      </c>
      <c r="AH13" s="330">
        <f>RANK(AG13,AG12:AG15,1)</f>
        <v>4</v>
      </c>
      <c r="AI13" s="281" t="str">
        <f>H12</f>
        <v>Rumänien</v>
      </c>
      <c r="AJ13" s="281">
        <f t="shared" si="1"/>
        <v>1</v>
      </c>
      <c r="AK13" s="281">
        <f t="shared" si="1"/>
        <v>2</v>
      </c>
      <c r="AL13" s="281">
        <f t="shared" si="1"/>
        <v>6</v>
      </c>
      <c r="AM13" s="281">
        <f>AK13-AL13</f>
        <v>-4</v>
      </c>
      <c r="AN13" s="329">
        <f>IF(Z12&lt;&gt;Z13,AG12,IF(E12&gt;G12,AG12-2000,AG12))</f>
        <v>953</v>
      </c>
      <c r="AO13" s="337"/>
      <c r="AP13" s="329">
        <f>IF(Z13&lt;&gt;Z14,AG14,IF(G17&gt;E17,AG14-2000,AG14))</f>
        <v>8006</v>
      </c>
      <c r="AQ13" s="329">
        <f>IF(Z15&lt;&gt;Z13,AG15,IF(G15&gt;E15,AG15-2000,AG15))</f>
        <v>5985</v>
      </c>
      <c r="AR13" s="333">
        <f>AO16</f>
        <v>27114</v>
      </c>
      <c r="AS13" s="330">
        <f>RANK(AR13,AR12:AR15,1)</f>
        <v>4</v>
      </c>
      <c r="AT13" s="281" t="str">
        <f t="shared" si="2"/>
        <v>Rumänien</v>
      </c>
      <c r="AU13" s="281">
        <f t="shared" si="2"/>
        <v>1</v>
      </c>
      <c r="AV13" s="281">
        <f t="shared" si="2"/>
        <v>2</v>
      </c>
      <c r="AW13" s="281">
        <f t="shared" si="2"/>
        <v>6</v>
      </c>
      <c r="AX13" s="182"/>
      <c r="AY13" s="182"/>
      <c r="AZ13" s="182"/>
      <c r="BA13" s="3">
        <v>2</v>
      </c>
      <c r="BB13" s="6" t="str">
        <f>VLOOKUP(2,AS12:AT15,2,FALSE)</f>
        <v>Schweiz</v>
      </c>
      <c r="BC13" s="2"/>
      <c r="BD13" s="5">
        <f>VLOOKUP(2,AS12:AW15,3,FALSE)</f>
        <v>4</v>
      </c>
      <c r="BE13" s="4">
        <f>VLOOKUP(2,AS12:AW15,4,FALSE)</f>
        <v>5</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398">
        <v>2</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2</v>
      </c>
      <c r="AA14" s="182">
        <f>S18</f>
        <v>4</v>
      </c>
      <c r="AB14" s="182">
        <f>W18</f>
        <v>5</v>
      </c>
      <c r="AC14" s="182">
        <f>AA14-AB14</f>
        <v>-1</v>
      </c>
      <c r="AD14" s="182">
        <f>IF(Z14&gt;Z12,-1,0)</f>
        <v>0</v>
      </c>
      <c r="AE14" s="182">
        <f>IF(Z14&gt;Z13,-1,0)</f>
        <v>-1</v>
      </c>
      <c r="AF14" s="182">
        <f>IF(Z14&gt;Z15,-1,0)</f>
        <v>0</v>
      </c>
      <c r="AG14" s="329">
        <f>10000-(AJ14*1000+AM14*10+AK14)</f>
        <v>8006</v>
      </c>
      <c r="AH14" s="330">
        <f>RANK(AG14,AG12:AG15,1)</f>
        <v>3</v>
      </c>
      <c r="AI14" s="281" t="str">
        <f>C13</f>
        <v>Albanien</v>
      </c>
      <c r="AJ14" s="281">
        <f t="shared" si="1"/>
        <v>2</v>
      </c>
      <c r="AK14" s="281">
        <f t="shared" si="1"/>
        <v>4</v>
      </c>
      <c r="AL14" s="281">
        <f t="shared" si="1"/>
        <v>5</v>
      </c>
      <c r="AM14" s="281">
        <f>AK14-AL14</f>
        <v>-1</v>
      </c>
      <c r="AN14" s="329">
        <f>IF(Z12&lt;&gt;Z14,AG12,IF(E14&gt;G14,AG12-2000,AG12))</f>
        <v>953</v>
      </c>
      <c r="AO14" s="329">
        <f>IF(Z13&lt;&gt;Z14,AG13,IF(E17&gt;G17,AG13-2000,AG13))</f>
        <v>9038</v>
      </c>
      <c r="AP14" s="337"/>
      <c r="AQ14" s="329">
        <f>IF(Z15&lt;&gt;Z14,AG15,IF(G13&gt;E13,AG15-2000,AG15))</f>
        <v>5985</v>
      </c>
      <c r="AR14" s="333">
        <f>AP16</f>
        <v>24018</v>
      </c>
      <c r="AS14" s="330">
        <f>RANK(AR14,AR12:AR15,1)</f>
        <v>3</v>
      </c>
      <c r="AT14" s="281" t="str">
        <f t="shared" si="2"/>
        <v>Albanien</v>
      </c>
      <c r="AU14" s="281">
        <f t="shared" si="2"/>
        <v>2</v>
      </c>
      <c r="AV14" s="281">
        <f t="shared" si="2"/>
        <v>4</v>
      </c>
      <c r="AW14" s="281">
        <f t="shared" si="2"/>
        <v>5</v>
      </c>
      <c r="AX14" s="182"/>
      <c r="AY14" s="182"/>
      <c r="AZ14" s="182"/>
      <c r="BA14" s="162">
        <v>3</v>
      </c>
      <c r="BB14" s="175" t="str">
        <f>VLOOKUP(3,AS12:AT15,2,FALSE)</f>
        <v>Albanien</v>
      </c>
      <c r="BC14" s="163"/>
      <c r="BD14" s="145">
        <f>VLOOKUP(3,AS12:AW15,3,FALSE)</f>
        <v>2</v>
      </c>
      <c r="BE14" s="145">
        <f>VLOOKUP(3,AS12:AW15,4,FALSE)</f>
        <v>4</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399"/>
      <c r="BW14" s="182"/>
      <c r="BX14" s="182"/>
      <c r="BY14" s="182"/>
      <c r="BZ14" s="144">
        <v>49</v>
      </c>
      <c r="CA14" s="158" t="str">
        <f>IF(BX12="",IF(BV12&gt;BV13,BT12,BT13),IF(BX12&gt;BX13,BT12,BT13))</f>
        <v>Polen</v>
      </c>
      <c r="CB14" s="163"/>
      <c r="CC14" s="398">
        <v>2</v>
      </c>
      <c r="CD14" s="182"/>
      <c r="CE14" s="63">
        <v>5</v>
      </c>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2</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2</v>
      </c>
      <c r="U15" s="182"/>
      <c r="V15" s="182">
        <f>G15</f>
        <v>2</v>
      </c>
      <c r="W15" s="182"/>
      <c r="X15" s="182">
        <f>E15</f>
        <v>0</v>
      </c>
      <c r="Y15" s="182"/>
      <c r="Z15" s="182">
        <f>P18</f>
        <v>4</v>
      </c>
      <c r="AA15" s="182">
        <f>T18</f>
        <v>5</v>
      </c>
      <c r="AB15" s="182">
        <f>X18</f>
        <v>4</v>
      </c>
      <c r="AC15" s="182">
        <f>AA15-AB15</f>
        <v>1</v>
      </c>
      <c r="AD15" s="182">
        <f>IF(Z15&gt;Z12,-1,0)</f>
        <v>0</v>
      </c>
      <c r="AE15" s="182">
        <f>IF(Z15&gt;Z13,-1,0)</f>
        <v>-1</v>
      </c>
      <c r="AF15" s="182">
        <f>IF(Z15&gt;Z14,-1,0)</f>
        <v>-1</v>
      </c>
      <c r="AG15" s="329">
        <f>10000-(AJ15*1000+AM15*10+AK15)</f>
        <v>5985</v>
      </c>
      <c r="AH15" s="330">
        <f>RANK(AG15,AG12:AG15,1)</f>
        <v>2</v>
      </c>
      <c r="AI15" s="281" t="str">
        <f>H13</f>
        <v>Schweiz</v>
      </c>
      <c r="AJ15" s="281">
        <f t="shared" si="1"/>
        <v>4</v>
      </c>
      <c r="AK15" s="281">
        <f t="shared" si="1"/>
        <v>5</v>
      </c>
      <c r="AL15" s="281">
        <f t="shared" si="1"/>
        <v>4</v>
      </c>
      <c r="AM15" s="281">
        <f>AK15-AL15</f>
        <v>1</v>
      </c>
      <c r="AN15" s="329">
        <f>IF(Z12&lt;&gt;Z15,AG12,IF(E16&gt;G16,AG12-2000,AG12))</f>
        <v>953</v>
      </c>
      <c r="AO15" s="329">
        <f>IF(Z13&lt;&gt;Z15,AG13,IF(E15&gt;G15,AG13-2000,AG13))</f>
        <v>9038</v>
      </c>
      <c r="AP15" s="329">
        <f>IF(Z14&lt;&gt;Z15,AG14,IF(E13&gt;G13,AG14-2000,AG14))</f>
        <v>8006</v>
      </c>
      <c r="AQ15" s="337"/>
      <c r="AR15" s="333">
        <f>AQ16</f>
        <v>17955</v>
      </c>
      <c r="AS15" s="330">
        <f>RANK(AR15,AR12:AR15,1)</f>
        <v>2</v>
      </c>
      <c r="AT15" s="281" t="str">
        <f t="shared" si="2"/>
        <v>Schweiz</v>
      </c>
      <c r="AU15" s="281">
        <f t="shared" si="2"/>
        <v>4</v>
      </c>
      <c r="AV15" s="281">
        <f t="shared" si="2"/>
        <v>5</v>
      </c>
      <c r="AW15" s="281">
        <f t="shared" si="2"/>
        <v>4</v>
      </c>
      <c r="AX15" s="182"/>
      <c r="AY15" s="182"/>
      <c r="AZ15" s="182"/>
      <c r="BA15" s="68">
        <v>4</v>
      </c>
      <c r="BB15" s="69" t="str">
        <f>VLOOKUP(4,AS12:AT15,2,FALSE)</f>
        <v>Rumänien</v>
      </c>
      <c r="BC15" s="70"/>
      <c r="BD15" s="71">
        <f>VLOOKUP(4,AS12:AW15,3,FALSE)</f>
        <v>1</v>
      </c>
      <c r="BE15" s="71">
        <f>VLOOKUP(4,AS12:AW15,4,FALSE)</f>
        <v>2</v>
      </c>
      <c r="BF15" s="199" t="s">
        <v>12</v>
      </c>
      <c r="BG15" s="71">
        <f>VLOOKUP(4,AS12:AW15,5,FALSE)</f>
        <v>6</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0</v>
      </c>
      <c r="BQ15" s="182"/>
      <c r="BR15" s="213"/>
      <c r="BS15" s="182"/>
      <c r="BT15" s="182"/>
      <c r="BU15" s="182"/>
      <c r="BV15" s="399"/>
      <c r="BW15" s="182"/>
      <c r="BX15" s="182"/>
      <c r="BY15" s="182"/>
      <c r="BZ15" s="144">
        <v>50</v>
      </c>
      <c r="CA15" s="158" t="str">
        <f>IF(BX16="",IF(BV16&gt;BV17,BT16,BT17),IF(BX16&gt;BX17,BT16,BT17))</f>
        <v>Kroatien</v>
      </c>
      <c r="CB15" s="163"/>
      <c r="CC15" s="398">
        <v>2</v>
      </c>
      <c r="CD15" s="182"/>
      <c r="CE15" s="63">
        <v>6</v>
      </c>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3</v>
      </c>
      <c r="F16" s="401" t="s">
        <v>12</v>
      </c>
      <c r="G16" s="398">
        <v>2</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2</v>
      </c>
      <c r="U16" s="182">
        <f>G16</f>
        <v>2</v>
      </c>
      <c r="V16" s="182"/>
      <c r="W16" s="182"/>
      <c r="X16" s="182">
        <f>E16</f>
        <v>3</v>
      </c>
      <c r="Y16" s="182"/>
      <c r="Z16" s="182"/>
      <c r="AA16" s="182"/>
      <c r="AB16" s="182"/>
      <c r="AC16" s="182"/>
      <c r="AD16" s="182"/>
      <c r="AE16" s="182"/>
      <c r="AF16" s="182"/>
      <c r="AG16" s="281"/>
      <c r="AH16" s="281"/>
      <c r="AI16" s="281"/>
      <c r="AJ16" s="281"/>
      <c r="AK16" s="281"/>
      <c r="AL16" s="281"/>
      <c r="AM16" s="281"/>
      <c r="AN16" s="334">
        <f>SUM(AN12:AN15)</f>
        <v>2859</v>
      </c>
      <c r="AO16" s="335">
        <f>SUM(AO12:AO15)</f>
        <v>27114</v>
      </c>
      <c r="AP16" s="335">
        <f>SUM(AP12:AP15)</f>
        <v>24018</v>
      </c>
      <c r="AQ16" s="335">
        <f>SUM(AQ12:AQ15)</f>
        <v>17955</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Kroatien</v>
      </c>
      <c r="BU16" s="163"/>
      <c r="BV16" s="398">
        <v>2</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2</v>
      </c>
      <c r="F17" s="401" t="s">
        <v>12</v>
      </c>
      <c r="G17" s="398">
        <v>2</v>
      </c>
      <c r="H17" s="38" t="str">
        <f>C13</f>
        <v>Albanien</v>
      </c>
      <c r="I17" s="39"/>
      <c r="J17" s="182"/>
      <c r="K17" s="182" t="s">
        <v>54</v>
      </c>
      <c r="L17" s="182">
        <f t="shared" si="0"/>
        <v>0</v>
      </c>
      <c r="M17" s="182"/>
      <c r="N17" s="182">
        <f>IF($E17="",0,IF($E17&gt;$G17,3,IF($E17=$G17,1,0)))</f>
        <v>1</v>
      </c>
      <c r="O17" s="182">
        <f>IF($G17="",0,IF($E17&gt;$G17,0,IF($E17=$G17,1,3)))</f>
        <v>1</v>
      </c>
      <c r="P17" s="182"/>
      <c r="Q17" s="182"/>
      <c r="R17" s="182">
        <f>E17</f>
        <v>2</v>
      </c>
      <c r="S17" s="182">
        <f>G17</f>
        <v>2</v>
      </c>
      <c r="T17" s="182"/>
      <c r="U17" s="182"/>
      <c r="V17" s="182">
        <f>G17</f>
        <v>2</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0</v>
      </c>
      <c r="BP17" s="81">
        <f>IF(Spielplan!E17="",0,SUM(BJ17:BO17))</f>
        <v>0</v>
      </c>
      <c r="BQ17" s="182"/>
      <c r="BR17" s="213"/>
      <c r="BS17" s="150" t="str">
        <f>"3"&amp;BD90</f>
        <v>3F</v>
      </c>
      <c r="BT17" s="158" t="str">
        <f>BB90</f>
        <v>Ungarn</v>
      </c>
      <c r="BU17" s="163"/>
      <c r="BV17" s="398">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1</v>
      </c>
      <c r="O18" s="182">
        <f t="shared" si="3"/>
        <v>2</v>
      </c>
      <c r="P18" s="182">
        <f t="shared" si="3"/>
        <v>4</v>
      </c>
      <c r="Q18" s="182">
        <f t="shared" si="3"/>
        <v>7</v>
      </c>
      <c r="R18" s="182">
        <f t="shared" si="3"/>
        <v>2</v>
      </c>
      <c r="S18" s="182">
        <f t="shared" si="3"/>
        <v>4</v>
      </c>
      <c r="T18" s="182">
        <f t="shared" si="3"/>
        <v>5</v>
      </c>
      <c r="U18" s="182">
        <f t="shared" si="3"/>
        <v>3</v>
      </c>
      <c r="V18" s="182">
        <f t="shared" si="3"/>
        <v>6</v>
      </c>
      <c r="W18" s="182">
        <f t="shared" si="3"/>
        <v>5</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23</v>
      </c>
      <c r="BQ18" s="182"/>
      <c r="BR18" s="213"/>
      <c r="BS18" s="182"/>
      <c r="BT18" s="182"/>
      <c r="BU18" s="182"/>
      <c r="BV18" s="399"/>
      <c r="BW18" s="182"/>
      <c r="BX18" s="182"/>
      <c r="BY18" s="182"/>
      <c r="BZ18" s="182"/>
      <c r="CA18" s="182"/>
      <c r="CB18" s="182"/>
      <c r="CC18" s="399"/>
      <c r="CD18" s="182"/>
      <c r="CE18" s="144">
        <v>58</v>
      </c>
      <c r="CF18" s="158" t="str">
        <f>IF(CE14="",IF(CC14&gt;CC15,CA14,CA15),IF(CE14&gt;CE15,CA14,CA15))</f>
        <v>Kroatien</v>
      </c>
      <c r="CG18" s="163"/>
      <c r="CH18" s="63">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Spanien</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1</v>
      </c>
      <c r="BW20" s="182"/>
      <c r="BX20" s="63">
        <v>1</v>
      </c>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Spanien</v>
      </c>
      <c r="BU21" s="163"/>
      <c r="BV21" s="398">
        <v>1</v>
      </c>
      <c r="BW21" s="182"/>
      <c r="BX21" s="63">
        <v>3</v>
      </c>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Spanien</v>
      </c>
      <c r="CB22" s="163"/>
      <c r="CC22" s="398">
        <v>2</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2</v>
      </c>
      <c r="F23" s="401" t="s">
        <v>12</v>
      </c>
      <c r="G23" s="398">
        <v>2</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2</v>
      </c>
      <c r="R23" s="182">
        <f>G23</f>
        <v>2</v>
      </c>
      <c r="S23" s="182"/>
      <c r="T23" s="182"/>
      <c r="U23" s="182">
        <f>G23</f>
        <v>2</v>
      </c>
      <c r="V23" s="182">
        <f>E23</f>
        <v>2</v>
      </c>
      <c r="W23" s="182"/>
      <c r="X23" s="182"/>
      <c r="Y23" s="182"/>
      <c r="Z23" s="182">
        <f>M29</f>
        <v>5</v>
      </c>
      <c r="AA23" s="182">
        <f>Q29</f>
        <v>5</v>
      </c>
      <c r="AB23" s="182">
        <f>U29</f>
        <v>4</v>
      </c>
      <c r="AC23" s="182">
        <f>AA23-AB23</f>
        <v>1</v>
      </c>
      <c r="AD23" s="182">
        <f>IF(Z23&gt;Z24,-1,0)</f>
        <v>-1</v>
      </c>
      <c r="AE23" s="182">
        <f>IF(Z23&gt;Z25,-1,0)</f>
        <v>0</v>
      </c>
      <c r="AF23" s="182">
        <f>IF(Z23&gt;Z26,-1,0)</f>
        <v>-1</v>
      </c>
      <c r="AG23" s="329">
        <f>10000-(AJ23*1000+AM23*10+AK23)</f>
        <v>4985</v>
      </c>
      <c r="AH23" s="330">
        <f>RANK(AG23,AG23:AG26,1)</f>
        <v>2</v>
      </c>
      <c r="AI23" s="281" t="str">
        <f>C23</f>
        <v>Wales</v>
      </c>
      <c r="AJ23" s="281">
        <f t="shared" ref="AJ23:AL26" si="5">Z23</f>
        <v>5</v>
      </c>
      <c r="AK23" s="281">
        <f t="shared" si="5"/>
        <v>5</v>
      </c>
      <c r="AL23" s="281">
        <f t="shared" si="5"/>
        <v>4</v>
      </c>
      <c r="AM23" s="281">
        <f>AK23-AL23</f>
        <v>1</v>
      </c>
      <c r="AN23" s="337"/>
      <c r="AO23" s="329">
        <f>IF(Z24&lt;&gt;Z23,AG24,IF(G23&gt;E23,AG24-2000,AG24))</f>
        <v>9027</v>
      </c>
      <c r="AP23" s="329">
        <f>IF(Z25&lt;&gt;Z23,AG25,IF(G25&gt;E25,AG25-2000,AG25))</f>
        <v>2965</v>
      </c>
      <c r="AQ23" s="329">
        <f>IF(Z26&lt;&gt;Z23,AG26,IF(G27&gt;E27,AG26-2000,AG26))</f>
        <v>7006</v>
      </c>
      <c r="AR23" s="332">
        <f>AN27</f>
        <v>14955</v>
      </c>
      <c r="AS23" s="330">
        <f>RANK(AR23,AR23:AR26,1)</f>
        <v>2</v>
      </c>
      <c r="AT23" s="281" t="str">
        <f t="shared" ref="AT23:AW26" si="6">AI23</f>
        <v>Wales</v>
      </c>
      <c r="AU23" s="281">
        <f t="shared" si="6"/>
        <v>5</v>
      </c>
      <c r="AV23" s="281">
        <f t="shared" si="6"/>
        <v>5</v>
      </c>
      <c r="AW23" s="281">
        <f t="shared" si="6"/>
        <v>4</v>
      </c>
      <c r="AX23" s="182"/>
      <c r="AY23" s="182"/>
      <c r="AZ23" s="182"/>
      <c r="BA23" s="54">
        <v>1</v>
      </c>
      <c r="BB23" s="52" t="str">
        <f>VLOOKUP(1,AS23:AT26,2,FALSE)</f>
        <v>England</v>
      </c>
      <c r="BC23" s="53"/>
      <c r="BD23" s="55">
        <f>VLOOKUP(1,AS23:AW26,3,FALSE)</f>
        <v>7</v>
      </c>
      <c r="BE23" s="56">
        <f>VLOOKUP(1,AS23:AW26,4,FALSE)</f>
        <v>5</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1</v>
      </c>
      <c r="BO23" s="61">
        <f>IF(G23=Spielplan!G23,Punktemodus!$B$7,0)</f>
        <v>0</v>
      </c>
      <c r="BP23" s="81">
        <f>IF(Spielplan!E23="",0,SUM(BJ23:BO23))</f>
        <v>1</v>
      </c>
      <c r="BQ23" s="182"/>
      <c r="BR23" s="213"/>
      <c r="BS23" s="182"/>
      <c r="BT23" s="182"/>
      <c r="BU23" s="182"/>
      <c r="BV23" s="399"/>
      <c r="BW23" s="182"/>
      <c r="BX23" s="182"/>
      <c r="BY23" s="182"/>
      <c r="BZ23" s="144">
        <v>54</v>
      </c>
      <c r="CA23" s="158" t="str">
        <f>IF(BX24="",IF(BV24&gt;BV25,BT24,BT25),IF(BX24&gt;BX25,BT24,BT25))</f>
        <v>Irland</v>
      </c>
      <c r="CB23" s="163"/>
      <c r="CC23" s="398">
        <v>0</v>
      </c>
      <c r="CD23" s="182"/>
      <c r="CE23" s="63"/>
      <c r="CF23" s="182"/>
      <c r="CG23" s="182"/>
      <c r="CH23" s="182"/>
      <c r="CI23" s="182"/>
      <c r="CJ23" s="144" t="s">
        <v>93</v>
      </c>
      <c r="CK23" s="158" t="str">
        <f>IF(CJ18="",IF(CH18&gt;CH19,CF18,CF19),IF(CJ18&gt;CJ19,CF18,CF19))</f>
        <v>Spanien</v>
      </c>
      <c r="CL23" s="163"/>
      <c r="CM23" s="63">
        <v>0</v>
      </c>
      <c r="CN23" s="182"/>
      <c r="CO23" s="63"/>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1</v>
      </c>
      <c r="AA24" s="182">
        <f>R29</f>
        <v>3</v>
      </c>
      <c r="AB24" s="182">
        <f>V29</f>
        <v>6</v>
      </c>
      <c r="AC24" s="182">
        <f>AA24-AB24</f>
        <v>-3</v>
      </c>
      <c r="AD24" s="182">
        <f>IF(Z24&gt;Z23,-1,0)</f>
        <v>0</v>
      </c>
      <c r="AE24" s="182">
        <f>IF(Z24&gt;Z25,-1,0)</f>
        <v>0</v>
      </c>
      <c r="AF24" s="182">
        <f>IF(Z24&gt;Z26,-1,0)</f>
        <v>0</v>
      </c>
      <c r="AG24" s="329">
        <f>10000-(AJ24*1000+AM24*10+AK24)</f>
        <v>9027</v>
      </c>
      <c r="AH24" s="330">
        <f>RANK(AG24,AG23:AG26,1)</f>
        <v>4</v>
      </c>
      <c r="AI24" s="281" t="str">
        <f>H23</f>
        <v>Slowakei</v>
      </c>
      <c r="AJ24" s="281">
        <f t="shared" si="5"/>
        <v>1</v>
      </c>
      <c r="AK24" s="281">
        <f t="shared" si="5"/>
        <v>3</v>
      </c>
      <c r="AL24" s="281">
        <f t="shared" si="5"/>
        <v>6</v>
      </c>
      <c r="AM24" s="281">
        <f>AK24-AL24</f>
        <v>-3</v>
      </c>
      <c r="AN24" s="329">
        <f>IF(Z23&lt;&gt;Z24,AG23,IF(E23&gt;G23,AG23-2000,AG23))</f>
        <v>4985</v>
      </c>
      <c r="AO24" s="337"/>
      <c r="AP24" s="329">
        <f>IF(Z24&lt;&gt;Z25,AG25,IF(G28&gt;E28,AG25-2000,AG25))</f>
        <v>2965</v>
      </c>
      <c r="AQ24" s="329">
        <f>IF(Z26&lt;&gt;Z24,AG26,IF(G26&gt;E26,AG26-2000,AG26))</f>
        <v>7006</v>
      </c>
      <c r="AR24" s="333">
        <f>AO27</f>
        <v>27081</v>
      </c>
      <c r="AS24" s="330">
        <f>RANK(AR24,AR23:AR26,1)</f>
        <v>4</v>
      </c>
      <c r="AT24" s="281" t="str">
        <f t="shared" si="6"/>
        <v>Slowakei</v>
      </c>
      <c r="AU24" s="281">
        <f t="shared" si="6"/>
        <v>1</v>
      </c>
      <c r="AV24" s="281">
        <f t="shared" si="6"/>
        <v>3</v>
      </c>
      <c r="AW24" s="281">
        <f t="shared" si="6"/>
        <v>6</v>
      </c>
      <c r="AX24" s="182"/>
      <c r="AY24" s="182"/>
      <c r="AZ24" s="182"/>
      <c r="BA24" s="54">
        <v>2</v>
      </c>
      <c r="BB24" s="52" t="str">
        <f>VLOOKUP(2,AS23:AT26,2,FALSE)</f>
        <v>Wales</v>
      </c>
      <c r="BC24" s="53"/>
      <c r="BD24" s="55">
        <f>VLOOKUP(2,AS23:AW26,3,FALSE)</f>
        <v>5</v>
      </c>
      <c r="BE24" s="56">
        <f>VLOOKUP(2,AS23:AW26,4,FALSE)</f>
        <v>5</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Österreich</v>
      </c>
      <c r="BU24" s="163"/>
      <c r="BV24" s="398">
        <v>0</v>
      </c>
      <c r="BW24" s="182"/>
      <c r="BX24" s="63"/>
      <c r="BY24" s="182"/>
      <c r="BZ24" s="182"/>
      <c r="CA24" s="182"/>
      <c r="CB24" s="182"/>
      <c r="CC24" s="399"/>
      <c r="CD24" s="182"/>
      <c r="CE24" s="182"/>
      <c r="CF24" s="182"/>
      <c r="CG24" s="182"/>
      <c r="CH24" s="182"/>
      <c r="CI24" s="182"/>
      <c r="CJ24" s="144" t="s">
        <v>94</v>
      </c>
      <c r="CK24" s="158" t="str">
        <f>IF(CJ34="",IF(CH34&gt;CH35,CF34,CF35),IF(CJ34&gt;CJ35,CF34,CF35))</f>
        <v>Deutschland</v>
      </c>
      <c r="CL24" s="163"/>
      <c r="CM24" s="63">
        <v>2</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1</v>
      </c>
      <c r="H25" s="52" t="str">
        <f>C24</f>
        <v>England</v>
      </c>
      <c r="I25" s="53"/>
      <c r="J25" s="182"/>
      <c r="K25" s="182" t="s">
        <v>59</v>
      </c>
      <c r="L25" s="182">
        <f t="shared" si="4"/>
        <v>0</v>
      </c>
      <c r="M25" s="182">
        <f>IF($E25="",0,IF($E25&gt;$G25,3,IF($E25=G25,1,0)))</f>
        <v>1</v>
      </c>
      <c r="N25" s="182"/>
      <c r="O25" s="182">
        <f>IF($G25="",0,IF($E25&gt;$G25,0,IF($E25=$G25,1,3)))</f>
        <v>1</v>
      </c>
      <c r="P25" s="182"/>
      <c r="Q25" s="182">
        <f>E25</f>
        <v>1</v>
      </c>
      <c r="R25" s="182"/>
      <c r="S25" s="182">
        <f>G25</f>
        <v>1</v>
      </c>
      <c r="T25" s="182"/>
      <c r="U25" s="182">
        <f>G25</f>
        <v>1</v>
      </c>
      <c r="V25" s="182"/>
      <c r="W25" s="182">
        <f>E25</f>
        <v>1</v>
      </c>
      <c r="X25" s="182"/>
      <c r="Y25" s="182"/>
      <c r="Z25" s="182">
        <f>O29</f>
        <v>7</v>
      </c>
      <c r="AA25" s="182">
        <f>S29</f>
        <v>5</v>
      </c>
      <c r="AB25" s="182">
        <f>W29</f>
        <v>2</v>
      </c>
      <c r="AC25" s="182">
        <f>AA25-AB25</f>
        <v>3</v>
      </c>
      <c r="AD25" s="182">
        <f>IF(Z25&gt;Z23,-1,0)</f>
        <v>-1</v>
      </c>
      <c r="AE25" s="182">
        <f>IF(Z25&gt;Z24,-1,0)</f>
        <v>-1</v>
      </c>
      <c r="AF25" s="182">
        <f>IF(Z25&gt;Z26,-1,0)</f>
        <v>-1</v>
      </c>
      <c r="AG25" s="329">
        <f>10000-(AJ25*1000+AM25*10+AK25)</f>
        <v>2965</v>
      </c>
      <c r="AH25" s="330">
        <f>RANK(AG25,AG23:AG26,1)</f>
        <v>1</v>
      </c>
      <c r="AI25" s="281" t="str">
        <f>C24</f>
        <v>England</v>
      </c>
      <c r="AJ25" s="281">
        <f t="shared" si="5"/>
        <v>7</v>
      </c>
      <c r="AK25" s="281">
        <f t="shared" si="5"/>
        <v>5</v>
      </c>
      <c r="AL25" s="281">
        <f t="shared" si="5"/>
        <v>2</v>
      </c>
      <c r="AM25" s="281">
        <f>AK25-AL25</f>
        <v>3</v>
      </c>
      <c r="AN25" s="329">
        <f>IF(Z23&lt;&gt;Z25,AG23,IF(E25&gt;G25,AG23-2000,AG23))</f>
        <v>4985</v>
      </c>
      <c r="AO25" s="329">
        <f>IF(Z24&lt;&gt;Z25,AG24,IF(E28&gt;G28,AG24-2000,AG24))</f>
        <v>9027</v>
      </c>
      <c r="AP25" s="337"/>
      <c r="AQ25" s="329">
        <f>IF(Z26&lt;&gt;Z25,AG26,IF(G24&gt;E24,AG26-2000,AG26))</f>
        <v>7006</v>
      </c>
      <c r="AR25" s="333">
        <f>AP27</f>
        <v>8895</v>
      </c>
      <c r="AS25" s="330">
        <f>RANK(AR25,AR23:AR26,1)</f>
        <v>1</v>
      </c>
      <c r="AT25" s="281" t="str">
        <f t="shared" si="6"/>
        <v>England</v>
      </c>
      <c r="AU25" s="281">
        <f t="shared" si="6"/>
        <v>7</v>
      </c>
      <c r="AV25" s="281">
        <f t="shared" si="6"/>
        <v>5</v>
      </c>
      <c r="AW25" s="281">
        <f t="shared" si="6"/>
        <v>2</v>
      </c>
      <c r="AX25" s="182"/>
      <c r="AY25" s="182"/>
      <c r="AZ25" s="182"/>
      <c r="BA25" s="162">
        <v>3</v>
      </c>
      <c r="BB25" s="175" t="str">
        <f>VLOOKUP(3,AS23:AT26,2,FALSE)</f>
        <v>Russland</v>
      </c>
      <c r="BC25" s="163"/>
      <c r="BD25" s="145">
        <f>VLOOKUP(3,AS23:AW26,3,FALSE)</f>
        <v>3</v>
      </c>
      <c r="BE25" s="145">
        <f>VLOOKUP(3,AS23:AW26,4,FALSE)</f>
        <v>4</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1</v>
      </c>
      <c r="BO25" s="61">
        <f>IF(G25=Spielplan!G25,Punktemodus!$B$7,0)</f>
        <v>0</v>
      </c>
      <c r="BP25" s="81">
        <f>IF(Spielplan!E25="",0,SUM(BJ25:BO25))</f>
        <v>1</v>
      </c>
      <c r="BQ25" s="182"/>
      <c r="BR25" s="213"/>
      <c r="BS25" s="153" t="s">
        <v>246</v>
      </c>
      <c r="BT25" s="158" t="str">
        <f>BB57</f>
        <v>Irland</v>
      </c>
      <c r="BU25" s="163"/>
      <c r="BV25" s="398">
        <v>1</v>
      </c>
      <c r="BW25" s="182"/>
      <c r="BX25" s="63"/>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1</v>
      </c>
      <c r="F26" s="401" t="s">
        <v>12</v>
      </c>
      <c r="G26" s="398">
        <v>2</v>
      </c>
      <c r="H26" s="45" t="str">
        <f>H24</f>
        <v>Russland</v>
      </c>
      <c r="I26" s="51"/>
      <c r="J26" s="182"/>
      <c r="K26" s="182" t="s">
        <v>60</v>
      </c>
      <c r="L26" s="182">
        <f t="shared" si="4"/>
        <v>-1</v>
      </c>
      <c r="M26" s="182"/>
      <c r="N26" s="182">
        <f>IF($E26="",0,IF($E26&gt;$G26,3,IF($E26=$G26,1,0)))</f>
        <v>0</v>
      </c>
      <c r="O26" s="182"/>
      <c r="P26" s="182">
        <f>IF($G26="",0,IF($E26&gt;$G26,0,IF($E26=$G26,1,3)))</f>
        <v>3</v>
      </c>
      <c r="Q26" s="182"/>
      <c r="R26" s="182">
        <f>E26</f>
        <v>1</v>
      </c>
      <c r="S26" s="182"/>
      <c r="T26" s="182">
        <f>G26</f>
        <v>2</v>
      </c>
      <c r="U26" s="182"/>
      <c r="V26" s="182">
        <f>G26</f>
        <v>2</v>
      </c>
      <c r="W26" s="182"/>
      <c r="X26" s="182">
        <f>E26</f>
        <v>1</v>
      </c>
      <c r="Y26" s="182"/>
      <c r="Z26" s="182">
        <f>P29</f>
        <v>3</v>
      </c>
      <c r="AA26" s="182">
        <f>T29</f>
        <v>4</v>
      </c>
      <c r="AB26" s="182">
        <f>X29</f>
        <v>5</v>
      </c>
      <c r="AC26" s="182">
        <f>AA26-AB26</f>
        <v>-1</v>
      </c>
      <c r="AD26" s="182">
        <f>IF(Z26&gt;Z23,-1,0)</f>
        <v>0</v>
      </c>
      <c r="AE26" s="182">
        <f>IF(Z26&gt;Z24,-1,0)</f>
        <v>-1</v>
      </c>
      <c r="AF26" s="182">
        <f>IF(Z26&gt;Z25,-1,0)</f>
        <v>0</v>
      </c>
      <c r="AG26" s="329">
        <f>10000-(AJ26*1000+AM26*10+AK26)</f>
        <v>7006</v>
      </c>
      <c r="AH26" s="330">
        <f>RANK(AG26,AG23:AG26,1)</f>
        <v>3</v>
      </c>
      <c r="AI26" s="281" t="str">
        <f>H24</f>
        <v>Russland</v>
      </c>
      <c r="AJ26" s="281">
        <f t="shared" si="5"/>
        <v>3</v>
      </c>
      <c r="AK26" s="281">
        <f t="shared" si="5"/>
        <v>4</v>
      </c>
      <c r="AL26" s="281">
        <f t="shared" si="5"/>
        <v>5</v>
      </c>
      <c r="AM26" s="281">
        <f>AK26-AL26</f>
        <v>-1</v>
      </c>
      <c r="AN26" s="329">
        <f>IF(Z23&lt;&gt;Z26,AG23,IF(E27&gt;G27,AG23-2000,AG23))</f>
        <v>4985</v>
      </c>
      <c r="AO26" s="329">
        <f>IF(Z24&lt;&gt;Z26,AG24,IF(E26&gt;G26,AG24-2000,AG24))</f>
        <v>9027</v>
      </c>
      <c r="AP26" s="329">
        <f>IF(Z25&lt;&gt;Z26,AG25,IF(E24&gt;G24,AG25-2000,AG25))</f>
        <v>2965</v>
      </c>
      <c r="AQ26" s="337"/>
      <c r="AR26" s="333">
        <f>AQ27</f>
        <v>21018</v>
      </c>
      <c r="AS26" s="330">
        <f>RANK(AR26,AR23:AR26,1)</f>
        <v>3</v>
      </c>
      <c r="AT26" s="281" t="str">
        <f t="shared" si="6"/>
        <v>Russland</v>
      </c>
      <c r="AU26" s="281">
        <f t="shared" si="6"/>
        <v>3</v>
      </c>
      <c r="AV26" s="281">
        <f t="shared" si="6"/>
        <v>4</v>
      </c>
      <c r="AW26" s="281">
        <f t="shared" si="6"/>
        <v>5</v>
      </c>
      <c r="AX26" s="182"/>
      <c r="AY26" s="182"/>
      <c r="AZ26" s="182"/>
      <c r="BA26" s="68">
        <v>4</v>
      </c>
      <c r="BB26" s="69" t="str">
        <f>VLOOKUP(4,AS23:AT26,2,FALSE)</f>
        <v>Slowakei</v>
      </c>
      <c r="BC26" s="70"/>
      <c r="BD26" s="71">
        <f>VLOOKUP(4,AS23:AW26,3,FALSE)</f>
        <v>1</v>
      </c>
      <c r="BE26" s="71">
        <f>VLOOKUP(4,AS23:AW26,4,FALSE)</f>
        <v>3</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399"/>
      <c r="BW26" s="182"/>
      <c r="BX26" s="182"/>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2</v>
      </c>
      <c r="F27" s="401" t="s">
        <v>12</v>
      </c>
      <c r="G27" s="398">
        <v>1</v>
      </c>
      <c r="H27" s="52" t="str">
        <f>H24</f>
        <v>Russland</v>
      </c>
      <c r="I27" s="53"/>
      <c r="J27" s="182"/>
      <c r="K27" s="182" t="s">
        <v>61</v>
      </c>
      <c r="L27" s="182">
        <f t="shared" si="4"/>
        <v>1</v>
      </c>
      <c r="M27" s="182">
        <f>IF($E27="",0,IF($E27&gt;$G27,3,IF($E27=G27,1,0)))</f>
        <v>3</v>
      </c>
      <c r="N27" s="182"/>
      <c r="O27" s="182"/>
      <c r="P27" s="182">
        <f>IF($G27="",0,IF($E27&gt;$G27,0,IF($E27=$G27,1,3)))</f>
        <v>0</v>
      </c>
      <c r="Q27" s="182">
        <f>E27</f>
        <v>2</v>
      </c>
      <c r="R27" s="182"/>
      <c r="S27" s="182"/>
      <c r="T27" s="182">
        <f>G27</f>
        <v>1</v>
      </c>
      <c r="U27" s="182">
        <f>G27</f>
        <v>1</v>
      </c>
      <c r="V27" s="182"/>
      <c r="W27" s="182"/>
      <c r="X27" s="182">
        <f>E27</f>
        <v>2</v>
      </c>
      <c r="Y27" s="182"/>
      <c r="Z27" s="182"/>
      <c r="AA27" s="182"/>
      <c r="AB27" s="182"/>
      <c r="AC27" s="182"/>
      <c r="AD27" s="182"/>
      <c r="AE27" s="182"/>
      <c r="AF27" s="182"/>
      <c r="AG27" s="281"/>
      <c r="AH27" s="281"/>
      <c r="AI27" s="281"/>
      <c r="AJ27" s="281"/>
      <c r="AK27" s="281"/>
      <c r="AL27" s="281"/>
      <c r="AM27" s="281"/>
      <c r="AN27" s="334">
        <f>SUM(AN23:AN26)</f>
        <v>14955</v>
      </c>
      <c r="AO27" s="335">
        <f>SUM(AO23:AO26)</f>
        <v>27081</v>
      </c>
      <c r="AP27" s="335">
        <f>SUM(AP23:AP26)</f>
        <v>8895</v>
      </c>
      <c r="AQ27" s="335">
        <f>SUM(AQ23:AQ26)</f>
        <v>21018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10</v>
      </c>
      <c r="BQ27" s="182"/>
      <c r="BR27" s="213"/>
      <c r="BS27" s="182"/>
      <c r="BT27" s="182"/>
      <c r="BU27" s="182"/>
      <c r="BV27" s="399"/>
      <c r="BW27" s="182"/>
      <c r="BX27" s="182"/>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2</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2</v>
      </c>
      <c r="T28" s="182"/>
      <c r="U28" s="182"/>
      <c r="V28" s="182">
        <f>G28</f>
        <v>2</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2</v>
      </c>
      <c r="BW28" s="182"/>
      <c r="BX28" s="63"/>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5</v>
      </c>
      <c r="N29" s="182">
        <f t="shared" si="7"/>
        <v>1</v>
      </c>
      <c r="O29" s="182">
        <f t="shared" si="7"/>
        <v>7</v>
      </c>
      <c r="P29" s="182">
        <f t="shared" si="7"/>
        <v>3</v>
      </c>
      <c r="Q29" s="182">
        <f t="shared" si="7"/>
        <v>5</v>
      </c>
      <c r="R29" s="182">
        <f t="shared" si="7"/>
        <v>3</v>
      </c>
      <c r="S29" s="182">
        <f t="shared" si="7"/>
        <v>5</v>
      </c>
      <c r="T29" s="182">
        <f t="shared" si="7"/>
        <v>4</v>
      </c>
      <c r="U29" s="182">
        <f t="shared" si="7"/>
        <v>4</v>
      </c>
      <c r="V29" s="182">
        <f t="shared" si="7"/>
        <v>6</v>
      </c>
      <c r="W29" s="182">
        <f t="shared" si="7"/>
        <v>2</v>
      </c>
      <c r="X29" s="182">
        <f t="shared" si="7"/>
        <v>5</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14</v>
      </c>
      <c r="BQ29" s="182"/>
      <c r="BR29" s="213"/>
      <c r="BS29" s="150" t="str">
        <f>"3"&amp;BD89</f>
        <v>3B</v>
      </c>
      <c r="BT29" s="158" t="str">
        <f>BB89</f>
        <v>Russland</v>
      </c>
      <c r="BU29" s="163"/>
      <c r="BV29" s="398">
        <v>0</v>
      </c>
      <c r="BW29" s="182"/>
      <c r="BX29" s="63"/>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1</v>
      </c>
      <c r="CD30" s="182"/>
      <c r="CE30" s="63">
        <v>4</v>
      </c>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Belgien</v>
      </c>
      <c r="CB31" s="163"/>
      <c r="CC31" s="398">
        <v>1</v>
      </c>
      <c r="CD31" s="182"/>
      <c r="CE31" s="63">
        <v>3</v>
      </c>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398">
        <v>2</v>
      </c>
      <c r="BW32" s="182"/>
      <c r="BX32" s="63"/>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398">
        <v>1</v>
      </c>
      <c r="BW33" s="182"/>
      <c r="BX33" s="63"/>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4</v>
      </c>
      <c r="AA34" s="182">
        <f>Q40</f>
        <v>3</v>
      </c>
      <c r="AB34" s="182">
        <f>U40</f>
        <v>2</v>
      </c>
      <c r="AC34" s="182">
        <f>AA34-AB34</f>
        <v>1</v>
      </c>
      <c r="AD34" s="182">
        <f>IF(Z34&gt;Z35,-1,0)</f>
        <v>-1</v>
      </c>
      <c r="AE34" s="182">
        <f>IF(Z34&gt;Z36,-1,0)</f>
        <v>0</v>
      </c>
      <c r="AF34" s="182">
        <f>IF(Z34&gt;Z37,-1,0)</f>
        <v>-1</v>
      </c>
      <c r="AG34" s="329">
        <f>10000-(AJ34*1000+AM34*10+AK34)</f>
        <v>5987</v>
      </c>
      <c r="AH34" s="330">
        <f>RANK(AG34,AG34:AG37,1)</f>
        <v>2</v>
      </c>
      <c r="AI34" s="281" t="str">
        <f>C34</f>
        <v>Polen</v>
      </c>
      <c r="AJ34" s="281">
        <f t="shared" ref="AJ34:AL37" si="9">Z34</f>
        <v>4</v>
      </c>
      <c r="AK34" s="281">
        <f t="shared" si="9"/>
        <v>3</v>
      </c>
      <c r="AL34" s="281">
        <f t="shared" si="9"/>
        <v>2</v>
      </c>
      <c r="AM34" s="281">
        <f>AK34-AL34</f>
        <v>1</v>
      </c>
      <c r="AN34" s="337"/>
      <c r="AO34" s="329">
        <f>IF(Z35&lt;&gt;Z34,AG35,IF(G34&gt;E34,AG35-2000,AG35))</f>
        <v>9039</v>
      </c>
      <c r="AP34" s="329">
        <f>IF(Z36&lt;&gt;Z34,AG36,IF(G36&gt;E36,AG36-2000,AG36))</f>
        <v>932</v>
      </c>
      <c r="AQ34" s="329">
        <f>IF(Z37&lt;&gt;Z34,AG37,IF(G38&gt;E38,AG37-2000,AG37))</f>
        <v>8028</v>
      </c>
      <c r="AR34" s="332">
        <f>AN38</f>
        <v>17961</v>
      </c>
      <c r="AS34" s="330">
        <f>RANK(AR34,AR34:AR37,1)</f>
        <v>2</v>
      </c>
      <c r="AT34" s="281" t="str">
        <f t="shared" ref="AT34:AW37" si="10">AI34</f>
        <v>Polen</v>
      </c>
      <c r="AU34" s="281">
        <f t="shared" si="10"/>
        <v>4</v>
      </c>
      <c r="AV34" s="281">
        <f t="shared" si="10"/>
        <v>3</v>
      </c>
      <c r="AW34" s="281">
        <f t="shared" si="10"/>
        <v>2</v>
      </c>
      <c r="AX34" s="182"/>
      <c r="AY34" s="182"/>
      <c r="AZ34" s="182"/>
      <c r="BA34" s="17">
        <v>1</v>
      </c>
      <c r="BB34" s="18" t="str">
        <f>VLOOKUP(1,AS34:AT37,2,FALSE)</f>
        <v>Deutschland</v>
      </c>
      <c r="BC34" s="16"/>
      <c r="BD34" s="19">
        <f>VLOOKUP(1,AS34:AW37,3,FALSE)</f>
        <v>9</v>
      </c>
      <c r="BE34" s="20">
        <f>VLOOKUP(1,AS34:AW37,4,FALSE)</f>
        <v>8</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399"/>
      <c r="BW34" s="182"/>
      <c r="BX34" s="182"/>
      <c r="BY34" s="182"/>
      <c r="BZ34" s="182"/>
      <c r="CA34" s="182"/>
      <c r="CB34" s="182"/>
      <c r="CC34" s="399"/>
      <c r="CD34" s="182"/>
      <c r="CE34" s="144">
        <v>59</v>
      </c>
      <c r="CF34" s="158" t="str">
        <f>IF(CE30="",IF(CC30&gt;CC31,CA30,CA31),IF(CE30&gt;CE31,CA30,CA31))</f>
        <v>Deutschland</v>
      </c>
      <c r="CG34" s="163"/>
      <c r="CH34" s="63">
        <v>3</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4</v>
      </c>
      <c r="F35" s="401" t="s">
        <v>12</v>
      </c>
      <c r="G35" s="39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4</v>
      </c>
      <c r="T35" s="182">
        <f>G35</f>
        <v>1</v>
      </c>
      <c r="U35" s="182"/>
      <c r="V35" s="182"/>
      <c r="W35" s="182">
        <f>G35</f>
        <v>1</v>
      </c>
      <c r="X35" s="182">
        <f>E35</f>
        <v>4</v>
      </c>
      <c r="Y35" s="182"/>
      <c r="Z35" s="182">
        <f>N40</f>
        <v>1</v>
      </c>
      <c r="AA35" s="182">
        <f>R40</f>
        <v>1</v>
      </c>
      <c r="AB35" s="182">
        <f>V40</f>
        <v>5</v>
      </c>
      <c r="AC35" s="182">
        <f>AA35-AB35</f>
        <v>-4</v>
      </c>
      <c r="AD35" s="182">
        <f>IF(Z35&gt;Z34,-1,0)</f>
        <v>0</v>
      </c>
      <c r="AE35" s="182">
        <f>IF(Z35&gt;Z36,-1,0)</f>
        <v>0</v>
      </c>
      <c r="AF35" s="182">
        <f>IF(Z35&gt;Z37,-1,0)</f>
        <v>0</v>
      </c>
      <c r="AG35" s="329">
        <f>10000-(AJ35*1000+AM35*10+AK35)</f>
        <v>9039</v>
      </c>
      <c r="AH35" s="330">
        <f>RANK(AG35,AG34:AG37,1)</f>
        <v>4</v>
      </c>
      <c r="AI35" s="281" t="str">
        <f>H34</f>
        <v>Nordirland</v>
      </c>
      <c r="AJ35" s="281">
        <f t="shared" si="9"/>
        <v>1</v>
      </c>
      <c r="AK35" s="281">
        <f t="shared" si="9"/>
        <v>1</v>
      </c>
      <c r="AL35" s="281">
        <f t="shared" si="9"/>
        <v>5</v>
      </c>
      <c r="AM35" s="281">
        <f>AK35-AL35</f>
        <v>-4</v>
      </c>
      <c r="AN35" s="329">
        <f>IF(Z34&lt;&gt;Z35,AG34,IF(E34&gt;G34,AG34-2000,AG34))</f>
        <v>5987</v>
      </c>
      <c r="AO35" s="337"/>
      <c r="AP35" s="329">
        <f>IF(Z35&lt;&gt;Z36,AG36,IF(G39&gt;E39,AG36-2000,AG36))</f>
        <v>932</v>
      </c>
      <c r="AQ35" s="329">
        <f>IF(Z37&lt;&gt;Z35,AG37,IF(G37&gt;E37,AG37-2000,AG37))</f>
        <v>8028</v>
      </c>
      <c r="AR35" s="333">
        <f>AO38</f>
        <v>27117</v>
      </c>
      <c r="AS35" s="330">
        <f>RANK(AR35,AR34:AR37,1)</f>
        <v>4</v>
      </c>
      <c r="AT35" s="281" t="str">
        <f t="shared" si="10"/>
        <v>Nordirland</v>
      </c>
      <c r="AU35" s="281">
        <f t="shared" si="10"/>
        <v>1</v>
      </c>
      <c r="AV35" s="281">
        <f t="shared" si="10"/>
        <v>1</v>
      </c>
      <c r="AW35" s="281">
        <f t="shared" si="10"/>
        <v>5</v>
      </c>
      <c r="AX35" s="182"/>
      <c r="AY35" s="182"/>
      <c r="AZ35" s="182"/>
      <c r="BA35" s="17">
        <v>2</v>
      </c>
      <c r="BB35" s="18" t="str">
        <f>VLOOKUP(2,AS34:AT37,2,FALSE)</f>
        <v>Polen</v>
      </c>
      <c r="BC35" s="16"/>
      <c r="BD35" s="19">
        <f>VLOOKUP(2,AS34:AW37,3,FALSE)</f>
        <v>4</v>
      </c>
      <c r="BE35" s="20">
        <f>VLOOKUP(2,AS34:AW37,4,FALSE)</f>
        <v>3</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63">
        <v>2</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8</v>
      </c>
      <c r="AB36" s="182">
        <f>W40</f>
        <v>2</v>
      </c>
      <c r="AC36" s="182">
        <f>AA36-AB36</f>
        <v>6</v>
      </c>
      <c r="AD36" s="182">
        <f>IF(Z36&gt;Z34,-1,0)</f>
        <v>-1</v>
      </c>
      <c r="AE36" s="182">
        <f>IF(Z36&gt;Z35,-1,0)</f>
        <v>-1</v>
      </c>
      <c r="AF36" s="182">
        <f>IF(Z36&gt;Z37,-1,0)</f>
        <v>-1</v>
      </c>
      <c r="AG36" s="329">
        <f>10000-(AJ36*1000+AM36*10+AK36)</f>
        <v>932</v>
      </c>
      <c r="AH36" s="330">
        <f>RANK(AG36,AG34:AG37,1)</f>
        <v>1</v>
      </c>
      <c r="AI36" s="281" t="str">
        <f>C35</f>
        <v>Deutschland</v>
      </c>
      <c r="AJ36" s="281">
        <f t="shared" si="9"/>
        <v>9</v>
      </c>
      <c r="AK36" s="281">
        <f t="shared" si="9"/>
        <v>8</v>
      </c>
      <c r="AL36" s="281">
        <f t="shared" si="9"/>
        <v>2</v>
      </c>
      <c r="AM36" s="281">
        <f>AK36-AL36</f>
        <v>6</v>
      </c>
      <c r="AN36" s="329">
        <f>IF(Z34&lt;&gt;Z36,AG34,IF(E36&gt;G36,AG34-2000,AG34))</f>
        <v>5987</v>
      </c>
      <c r="AO36" s="329">
        <f>IF(Z35&lt;&gt;Z36,AG35,IF(E39&gt;G39,AG35-2000,AG35))</f>
        <v>9039</v>
      </c>
      <c r="AP36" s="337"/>
      <c r="AQ36" s="329">
        <f>IF(Z37&lt;&gt;Z36,AG37,IF(G35&gt;E35,AG37-2000,AG37))</f>
        <v>8028</v>
      </c>
      <c r="AR36" s="333">
        <f>AP38</f>
        <v>2796</v>
      </c>
      <c r="AS36" s="330">
        <f>RANK(AR36,AR34:AR37,1)</f>
        <v>1</v>
      </c>
      <c r="AT36" s="281" t="str">
        <f t="shared" si="10"/>
        <v>Deutschland</v>
      </c>
      <c r="AU36" s="281">
        <f t="shared" si="10"/>
        <v>9</v>
      </c>
      <c r="AV36" s="281">
        <f t="shared" si="10"/>
        <v>8</v>
      </c>
      <c r="AW36" s="281">
        <f t="shared" si="10"/>
        <v>2</v>
      </c>
      <c r="AX36" s="182"/>
      <c r="AY36" s="182"/>
      <c r="AZ36" s="182"/>
      <c r="BA36" s="162">
        <v>3</v>
      </c>
      <c r="BB36" s="175" t="str">
        <f>VLOOKUP(3,AS34:AT37,2,FALSE)</f>
        <v>Ukraine</v>
      </c>
      <c r="BC36" s="163"/>
      <c r="BD36" s="145">
        <f>VLOOKUP(3,AS34:AW37,3,FALSE)</f>
        <v>2</v>
      </c>
      <c r="BE36" s="145">
        <f>VLOOKUP(3,AS34:AW37,4,FALSE)</f>
        <v>2</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398">
        <v>3</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2</v>
      </c>
      <c r="AA37" s="182">
        <f>T40</f>
        <v>2</v>
      </c>
      <c r="AB37" s="182">
        <f>X40</f>
        <v>5</v>
      </c>
      <c r="AC37" s="182">
        <f>AA37-AB37</f>
        <v>-3</v>
      </c>
      <c r="AD37" s="182">
        <f>IF(Z37&gt;Z34,-1,0)</f>
        <v>0</v>
      </c>
      <c r="AE37" s="182">
        <f>IF(Z37&gt;Z35,-1,0)</f>
        <v>-1</v>
      </c>
      <c r="AF37" s="182">
        <f>IF(Z37&gt;Z36,-1,0)</f>
        <v>0</v>
      </c>
      <c r="AG37" s="329">
        <f>10000-(AJ37*1000+AM37*10+AK37)</f>
        <v>8028</v>
      </c>
      <c r="AH37" s="330">
        <f>RANK(AG37,AG34:AG37,1)</f>
        <v>3</v>
      </c>
      <c r="AI37" s="281" t="str">
        <f>H35</f>
        <v>Ukraine</v>
      </c>
      <c r="AJ37" s="281">
        <f t="shared" si="9"/>
        <v>2</v>
      </c>
      <c r="AK37" s="281">
        <f t="shared" si="9"/>
        <v>2</v>
      </c>
      <c r="AL37" s="281">
        <f t="shared" si="9"/>
        <v>5</v>
      </c>
      <c r="AM37" s="281">
        <f>AK37-AL37</f>
        <v>-3</v>
      </c>
      <c r="AN37" s="329">
        <f>IF(Z34&lt;&gt;Z37,AG34,IF(E38&gt;G38,AG34-2000,AG34))</f>
        <v>5987</v>
      </c>
      <c r="AO37" s="329">
        <f>IF(Z35&lt;&gt;Z37,AG35,IF(E37&gt;G37,AG35-2000,AG35))</f>
        <v>9039</v>
      </c>
      <c r="AP37" s="329">
        <f>IF(Z36&lt;&gt;Z37,AG36,IF(E35&gt;G35,AG36-2000,AG36))</f>
        <v>932</v>
      </c>
      <c r="AQ37" s="337"/>
      <c r="AR37" s="333">
        <f>AQ38</f>
        <v>24084</v>
      </c>
      <c r="AS37" s="330">
        <f>RANK(AR37,AR34:AR37,1)</f>
        <v>3</v>
      </c>
      <c r="AT37" s="281" t="str">
        <f t="shared" si="10"/>
        <v>Ukraine</v>
      </c>
      <c r="AU37" s="281">
        <f t="shared" si="10"/>
        <v>2</v>
      </c>
      <c r="AV37" s="281">
        <f t="shared" si="10"/>
        <v>2</v>
      </c>
      <c r="AW37" s="281">
        <f t="shared" si="10"/>
        <v>5</v>
      </c>
      <c r="AX37" s="182"/>
      <c r="AY37" s="182"/>
      <c r="AZ37" s="182"/>
      <c r="BA37" s="68">
        <v>4</v>
      </c>
      <c r="BB37" s="69" t="str">
        <f>VLOOKUP(4,AS34:AT37,2,FALSE)</f>
        <v>Nordirland</v>
      </c>
      <c r="BC37" s="70"/>
      <c r="BD37" s="71">
        <f>VLOOKUP(4,AS34:AW37,3,FALSE)</f>
        <v>1</v>
      </c>
      <c r="BE37" s="71">
        <f>VLOOKUP(4,AS34:AW37,4,FALSE)</f>
        <v>1</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3E</v>
      </c>
      <c r="BT37" s="158" t="str">
        <f>BB87</f>
        <v>Italien</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0</v>
      </c>
      <c r="F38" s="401" t="s">
        <v>12</v>
      </c>
      <c r="G38" s="398">
        <v>0</v>
      </c>
      <c r="H38" s="18" t="str">
        <f>H35</f>
        <v>Ukraine</v>
      </c>
      <c r="I38" s="33"/>
      <c r="J38" s="182"/>
      <c r="K38" s="182" t="s">
        <v>69</v>
      </c>
      <c r="L38" s="182">
        <f t="shared" si="8"/>
        <v>0</v>
      </c>
      <c r="M38" s="182">
        <f>IF($E38="",0,IF($E38&gt;$G38,3,IF($E38=G38,1,0)))</f>
        <v>1</v>
      </c>
      <c r="N38" s="182"/>
      <c r="O38" s="182"/>
      <c r="P38" s="182">
        <f>IF($G38="",0,IF($E38&gt;$G38,0,IF($E38=$G38,1,3)))</f>
        <v>1</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17961</v>
      </c>
      <c r="AO38" s="335">
        <f>SUM(AO34:AO37)</f>
        <v>27117</v>
      </c>
      <c r="AP38" s="335">
        <f>SUM(AP34:AP37)</f>
        <v>2796</v>
      </c>
      <c r="AQ38" s="335">
        <f>SUM(AQ34:AQ37)</f>
        <v>24084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2</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2</v>
      </c>
      <c r="T39" s="182"/>
      <c r="U39" s="182"/>
      <c r="V39" s="182">
        <f>G39</f>
        <v>2</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182"/>
      <c r="BX39" s="182"/>
      <c r="BY39" s="182"/>
      <c r="BZ39" s="144">
        <v>56</v>
      </c>
      <c r="CA39" s="158" t="str">
        <f>IF(BX40="",IF(BV40&gt;BV41,BT40,BT41),IF(BX40&gt;BX41,BT40,BT41))</f>
        <v>Portugal</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4</v>
      </c>
      <c r="N40" s="182">
        <f t="shared" si="11"/>
        <v>1</v>
      </c>
      <c r="O40" s="182">
        <f t="shared" si="11"/>
        <v>9</v>
      </c>
      <c r="P40" s="182">
        <f t="shared" si="11"/>
        <v>2</v>
      </c>
      <c r="Q40" s="182">
        <f t="shared" si="11"/>
        <v>3</v>
      </c>
      <c r="R40" s="182">
        <f t="shared" si="11"/>
        <v>1</v>
      </c>
      <c r="S40" s="182">
        <f t="shared" si="11"/>
        <v>8</v>
      </c>
      <c r="T40" s="182">
        <f t="shared" si="11"/>
        <v>2</v>
      </c>
      <c r="U40" s="182">
        <f t="shared" si="11"/>
        <v>2</v>
      </c>
      <c r="V40" s="182">
        <f t="shared" si="11"/>
        <v>5</v>
      </c>
      <c r="W40" s="182">
        <f t="shared" si="11"/>
        <v>2</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33</v>
      </c>
      <c r="BQ40" s="182"/>
      <c r="BR40" s="213"/>
      <c r="BS40" s="151" t="s">
        <v>252</v>
      </c>
      <c r="BT40" s="158" t="str">
        <f>BB24</f>
        <v>Wales</v>
      </c>
      <c r="BU40" s="163"/>
      <c r="BV40" s="398">
        <v>1</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Portugal</v>
      </c>
      <c r="BU41" s="163"/>
      <c r="BV41" s="398">
        <v>2</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3</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3</v>
      </c>
      <c r="S45" s="182"/>
      <c r="T45" s="182"/>
      <c r="U45" s="182">
        <f>G45</f>
        <v>3</v>
      </c>
      <c r="V45" s="182">
        <f>E45</f>
        <v>1</v>
      </c>
      <c r="W45" s="182"/>
      <c r="X45" s="182"/>
      <c r="Y45" s="182"/>
      <c r="Z45" s="182">
        <f>M51</f>
        <v>0</v>
      </c>
      <c r="AA45" s="182">
        <f>Q51</f>
        <v>2</v>
      </c>
      <c r="AB45" s="182">
        <f>U51</f>
        <v>7</v>
      </c>
      <c r="AC45" s="182">
        <f>AA45-AB45</f>
        <v>-5</v>
      </c>
      <c r="AD45" s="182">
        <f>IF(Z45&gt;Z46,-1,0)</f>
        <v>0</v>
      </c>
      <c r="AE45" s="182">
        <f>IF(Z45&gt;Z47,-1,0)</f>
        <v>0</v>
      </c>
      <c r="AF45" s="182">
        <f>IF(Z45&gt;Z48,-1,0)</f>
        <v>0</v>
      </c>
      <c r="AG45" s="329">
        <f>10000-(AJ45*1000+AM45*10+AK45)</f>
        <v>10048</v>
      </c>
      <c r="AH45" s="330">
        <f>RANK(AG45,AG45:AG48,1)</f>
        <v>4</v>
      </c>
      <c r="AI45" s="281" t="str">
        <f>C45</f>
        <v>Türkei</v>
      </c>
      <c r="AJ45" s="281">
        <f t="shared" ref="AJ45:AL48" si="13">Z45</f>
        <v>0</v>
      </c>
      <c r="AK45" s="281">
        <f t="shared" si="13"/>
        <v>2</v>
      </c>
      <c r="AL45" s="281">
        <f t="shared" si="13"/>
        <v>7</v>
      </c>
      <c r="AM45" s="281">
        <f>AK45-AL45</f>
        <v>-5</v>
      </c>
      <c r="AN45" s="337"/>
      <c r="AO45" s="329">
        <f>IF(Z46&lt;&gt;Z45,AG46,IF(G45&gt;E45,AG46-2000,AG46))</f>
        <v>2964</v>
      </c>
      <c r="AP45" s="329">
        <f>IF(Z47&lt;&gt;Z45,AG47,IF(G47&gt;E47,AG47-2000,AG47))</f>
        <v>5996</v>
      </c>
      <c r="AQ45" s="329">
        <f>IF(Z48&lt;&gt;Z45,AG48,IF(G49&gt;E49,AG48-2000,AG48))</f>
        <v>4976</v>
      </c>
      <c r="AR45" s="332">
        <f>AN49</f>
        <v>30144</v>
      </c>
      <c r="AS45" s="330">
        <f>RANK(AR45,AR45:AR48,1)</f>
        <v>4</v>
      </c>
      <c r="AT45" s="281" t="str">
        <f t="shared" ref="AT45:AW48" si="14">AI45</f>
        <v>Türkei</v>
      </c>
      <c r="AU45" s="281">
        <f t="shared" si="14"/>
        <v>0</v>
      </c>
      <c r="AV45" s="281">
        <f t="shared" si="14"/>
        <v>2</v>
      </c>
      <c r="AW45" s="281">
        <f t="shared" si="14"/>
        <v>7</v>
      </c>
      <c r="AX45" s="182"/>
      <c r="AY45" s="182"/>
      <c r="AZ45" s="182"/>
      <c r="BA45" s="42">
        <v>1</v>
      </c>
      <c r="BB45" s="40" t="str">
        <f>VLOOKUP(1,AS45:AT48,2,FALSE)</f>
        <v>Kroatien</v>
      </c>
      <c r="BC45" s="41"/>
      <c r="BD45" s="43">
        <f>VLOOKUP(1,AS45:AW48,3,FALSE)</f>
        <v>7</v>
      </c>
      <c r="BE45" s="44">
        <f>VLOOKUP(1,AS45:AW48,4,FALSE)</f>
        <v>6</v>
      </c>
      <c r="BF45" s="199" t="s">
        <v>12</v>
      </c>
      <c r="BG45" s="44">
        <f>VLOOKUP(1,AS45:AW48,5,FALSE)</f>
        <v>3</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1</v>
      </c>
      <c r="F46" s="401" t="s">
        <v>12</v>
      </c>
      <c r="G46" s="398">
        <v>1</v>
      </c>
      <c r="H46" s="125" t="str">
        <f>Spielplan!$H$46</f>
        <v>Tschechien</v>
      </c>
      <c r="I46" s="126"/>
      <c r="J46" s="182"/>
      <c r="K46" s="182" t="s">
        <v>71</v>
      </c>
      <c r="L46" s="182">
        <f t="shared" si="12"/>
        <v>0</v>
      </c>
      <c r="M46" s="182"/>
      <c r="N46" s="182"/>
      <c r="O46" s="182">
        <f>IF($E46="",0,IF($E46&gt;$G46,3,IF($E46=$G46,1,0)))</f>
        <v>1</v>
      </c>
      <c r="P46" s="182">
        <f>IF($G46="",0,IF($E46&gt;$G46,0,IF($E46=$G46,1,3)))</f>
        <v>1</v>
      </c>
      <c r="Q46" s="182"/>
      <c r="R46" s="182"/>
      <c r="S46" s="182">
        <f>E46</f>
        <v>1</v>
      </c>
      <c r="T46" s="182">
        <f>G46</f>
        <v>1</v>
      </c>
      <c r="U46" s="182"/>
      <c r="V46" s="182"/>
      <c r="W46" s="182">
        <f>G46</f>
        <v>1</v>
      </c>
      <c r="X46" s="182">
        <f>E46</f>
        <v>1</v>
      </c>
      <c r="Y46" s="182"/>
      <c r="Z46" s="182">
        <f>N51</f>
        <v>7</v>
      </c>
      <c r="AA46" s="182">
        <f>R51</f>
        <v>6</v>
      </c>
      <c r="AB46" s="182">
        <f>V51</f>
        <v>3</v>
      </c>
      <c r="AC46" s="182">
        <f>AA46-AB46</f>
        <v>3</v>
      </c>
      <c r="AD46" s="182">
        <f>IF(Z46&gt;Z45,-1,0)</f>
        <v>-1</v>
      </c>
      <c r="AE46" s="182">
        <f>IF(Z46&gt;Z47,-1,0)</f>
        <v>-1</v>
      </c>
      <c r="AF46" s="182">
        <f>IF(Z46&gt;Z48,-1,0)</f>
        <v>-1</v>
      </c>
      <c r="AG46" s="329">
        <f>10000-(AJ46*1000+AM46*10+AK46)</f>
        <v>2964</v>
      </c>
      <c r="AH46" s="330">
        <f>RANK(AG46,AG45:AG48,1)</f>
        <v>1</v>
      </c>
      <c r="AI46" s="281" t="str">
        <f>H45</f>
        <v>Kroatien</v>
      </c>
      <c r="AJ46" s="281">
        <f t="shared" si="13"/>
        <v>7</v>
      </c>
      <c r="AK46" s="281">
        <f t="shared" si="13"/>
        <v>6</v>
      </c>
      <c r="AL46" s="281">
        <f t="shared" si="13"/>
        <v>3</v>
      </c>
      <c r="AM46" s="281">
        <f>AK46-AL46</f>
        <v>3</v>
      </c>
      <c r="AN46" s="329">
        <f>IF(Z45&lt;&gt;Z46,AG45,IF(E45&gt;G45,AG45-2000,AG45))</f>
        <v>10048</v>
      </c>
      <c r="AO46" s="337"/>
      <c r="AP46" s="329">
        <f>IF(Z46&lt;&gt;Z47,AG47,IF(G50&gt;E50,AG47-2000,AG47))</f>
        <v>5996</v>
      </c>
      <c r="AQ46" s="329">
        <f>IF(Z48&lt;&gt;Z46,AG48,IF(G48&gt;E48,AG48-2000,AG48))</f>
        <v>4976</v>
      </c>
      <c r="AR46" s="333">
        <f>AO49</f>
        <v>8892</v>
      </c>
      <c r="AS46" s="330">
        <f>RANK(AR46,AR45:AR48,1)</f>
        <v>1</v>
      </c>
      <c r="AT46" s="281" t="str">
        <f t="shared" si="14"/>
        <v>Kroatien</v>
      </c>
      <c r="AU46" s="281">
        <f t="shared" si="14"/>
        <v>7</v>
      </c>
      <c r="AV46" s="281">
        <f t="shared" si="14"/>
        <v>6</v>
      </c>
      <c r="AW46" s="281">
        <f t="shared" si="14"/>
        <v>3</v>
      </c>
      <c r="AX46" s="182"/>
      <c r="AY46" s="182"/>
      <c r="AZ46" s="182"/>
      <c r="BA46" s="42">
        <v>2</v>
      </c>
      <c r="BB46" s="40" t="str">
        <f>VLOOKUP(2,AS45:AT48,2,FALSE)</f>
        <v>Tschechien</v>
      </c>
      <c r="BC46" s="41"/>
      <c r="BD46" s="43">
        <f>VLOOKUP(2,AS45:AW48,3,FALSE)</f>
        <v>5</v>
      </c>
      <c r="BE46" s="44">
        <f>VLOOKUP(2,AS45:AW48,4,FALSE)</f>
        <v>4</v>
      </c>
      <c r="BF46" s="199" t="s">
        <v>12</v>
      </c>
      <c r="BG46" s="44">
        <f>VLOOKUP(2,AS45:AW48,5,FALSE)</f>
        <v>2</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1</v>
      </c>
      <c r="BO46" s="61">
        <f>IF(G46=Spielplan!G46,Punktemodus!$B$7,0)</f>
        <v>0</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4</v>
      </c>
      <c r="AA47" s="182">
        <f>S51</f>
        <v>4</v>
      </c>
      <c r="AB47" s="182">
        <f>W51</f>
        <v>4</v>
      </c>
      <c r="AC47" s="182">
        <f>AA47-AB47</f>
        <v>0</v>
      </c>
      <c r="AD47" s="182">
        <f>IF(Z47&gt;Z45,-1,0)</f>
        <v>-1</v>
      </c>
      <c r="AE47" s="182">
        <f>IF(Z47&gt;Z46,-1,0)</f>
        <v>0</v>
      </c>
      <c r="AF47" s="182">
        <f>IF(Z47&gt;Z48,-1,0)</f>
        <v>0</v>
      </c>
      <c r="AG47" s="329">
        <f>10000-(AJ47*1000+AM47*10+AK47)</f>
        <v>5996</v>
      </c>
      <c r="AH47" s="330">
        <f>RANK(AG47,AG45:AG48,1)</f>
        <v>3</v>
      </c>
      <c r="AI47" s="281" t="str">
        <f>C46</f>
        <v>Spanien</v>
      </c>
      <c r="AJ47" s="281">
        <f t="shared" si="13"/>
        <v>4</v>
      </c>
      <c r="AK47" s="281">
        <f t="shared" si="13"/>
        <v>4</v>
      </c>
      <c r="AL47" s="281">
        <f t="shared" si="13"/>
        <v>4</v>
      </c>
      <c r="AM47" s="281">
        <f>AK47-AL47</f>
        <v>0</v>
      </c>
      <c r="AN47" s="329">
        <f>IF(Z45&lt;&gt;Z47,AG45,IF(E47&gt;G47,AG45-2000,AG45))</f>
        <v>10048</v>
      </c>
      <c r="AO47" s="329">
        <f>IF(Z46&lt;&gt;Z47,AG46,IF(E50&gt;G50,AG46-2000,AG46))</f>
        <v>2964</v>
      </c>
      <c r="AP47" s="337"/>
      <c r="AQ47" s="329">
        <f>IF(Z48&lt;&gt;Z47,AG48,IF(G46&gt;E46,AG48-2000,AG48))</f>
        <v>4976</v>
      </c>
      <c r="AR47" s="333">
        <f>AP49</f>
        <v>17988</v>
      </c>
      <c r="AS47" s="330">
        <f>RANK(AR47,AR45:AR48,1)</f>
        <v>3</v>
      </c>
      <c r="AT47" s="281" t="str">
        <f t="shared" si="14"/>
        <v>Spanien</v>
      </c>
      <c r="AU47" s="281">
        <f t="shared" si="14"/>
        <v>4</v>
      </c>
      <c r="AV47" s="281">
        <f t="shared" si="14"/>
        <v>4</v>
      </c>
      <c r="AW47" s="281">
        <f t="shared" si="14"/>
        <v>4</v>
      </c>
      <c r="AX47" s="182"/>
      <c r="AY47" s="182"/>
      <c r="AZ47" s="182"/>
      <c r="BA47" s="162">
        <v>3</v>
      </c>
      <c r="BB47" s="175" t="str">
        <f>VLOOKUP(3,AS45:AT48,2,FALSE)</f>
        <v>Spanien</v>
      </c>
      <c r="BC47" s="163"/>
      <c r="BD47" s="145">
        <f>VLOOKUP(3,AS45:AW48,3,FALSE)</f>
        <v>4</v>
      </c>
      <c r="BE47" s="145">
        <f>VLOOKUP(3,AS45:AW48,4,FALSE)</f>
        <v>4</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5</v>
      </c>
      <c r="AA48" s="182">
        <f>T51</f>
        <v>4</v>
      </c>
      <c r="AB48" s="182">
        <f>X51</f>
        <v>2</v>
      </c>
      <c r="AC48" s="182">
        <f>AA48-AB48</f>
        <v>2</v>
      </c>
      <c r="AD48" s="182">
        <f>IF(Z48&gt;Z45,-1,0)</f>
        <v>-1</v>
      </c>
      <c r="AE48" s="182">
        <f>IF(Z48&gt;Z46,-1,0)</f>
        <v>0</v>
      </c>
      <c r="AF48" s="182">
        <f>IF(Z48&gt;Z47,-1,0)</f>
        <v>-1</v>
      </c>
      <c r="AG48" s="329">
        <f>10000-(AJ48*1000+AM48*10+AK48)</f>
        <v>4976</v>
      </c>
      <c r="AH48" s="330">
        <f>RANK(AG48,AG45:AG48,1)</f>
        <v>2</v>
      </c>
      <c r="AI48" s="281" t="str">
        <f>H46</f>
        <v>Tschechien</v>
      </c>
      <c r="AJ48" s="281">
        <f t="shared" si="13"/>
        <v>5</v>
      </c>
      <c r="AK48" s="281">
        <f t="shared" si="13"/>
        <v>4</v>
      </c>
      <c r="AL48" s="281">
        <f t="shared" si="13"/>
        <v>2</v>
      </c>
      <c r="AM48" s="281">
        <f>AK48-AL48</f>
        <v>2</v>
      </c>
      <c r="AN48" s="329">
        <f>IF(Z45&lt;&gt;Z48,AG45,IF(E49&gt;G49,AG45-2000,AG45))</f>
        <v>10048</v>
      </c>
      <c r="AO48" s="329">
        <f>IF(Z46&lt;&gt;Z48,AG46,IF(E48&gt;G48,AG46-2000,AG46))</f>
        <v>2964</v>
      </c>
      <c r="AP48" s="329">
        <f>IF(Z47&lt;&gt;Z48,AG47,IF(E46&gt;G46,AG47-2000,AG47))</f>
        <v>5996</v>
      </c>
      <c r="AQ48" s="337"/>
      <c r="AR48" s="333">
        <f>AQ49</f>
        <v>14928</v>
      </c>
      <c r="AS48" s="330">
        <f>RANK(AR48,AR45:AR48,1)</f>
        <v>2</v>
      </c>
      <c r="AT48" s="281" t="str">
        <f t="shared" si="14"/>
        <v>Tschechien</v>
      </c>
      <c r="AU48" s="281">
        <f t="shared" si="14"/>
        <v>5</v>
      </c>
      <c r="AV48" s="281">
        <f t="shared" si="14"/>
        <v>4</v>
      </c>
      <c r="AW48" s="281">
        <f t="shared" si="14"/>
        <v>2</v>
      </c>
      <c r="AX48" s="182"/>
      <c r="AY48" s="182"/>
      <c r="AZ48" s="182"/>
      <c r="BA48" s="68">
        <v>4</v>
      </c>
      <c r="BB48" s="69" t="str">
        <f>VLOOKUP(4,AS45:AT48,2,FALSE)</f>
        <v>Türkei</v>
      </c>
      <c r="BC48" s="70"/>
      <c r="BD48" s="71">
        <f>VLOOKUP(4,AS45:AW48,3,FALSE)</f>
        <v>0</v>
      </c>
      <c r="BE48" s="71">
        <f>VLOOKUP(4,AS45:AW48,4,FALSE)</f>
        <v>2</v>
      </c>
      <c r="BF48" s="199" t="s">
        <v>12</v>
      </c>
      <c r="BG48" s="71">
        <f>VLOOKUP(4,AS45:AW48,5,FALSE)</f>
        <v>7</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0</v>
      </c>
      <c r="F49" s="401" t="s">
        <v>12</v>
      </c>
      <c r="G49" s="398">
        <v>2</v>
      </c>
      <c r="H49" s="40" t="str">
        <f>H46</f>
        <v>Tschechien</v>
      </c>
      <c r="I49" s="41"/>
      <c r="J49" s="182"/>
      <c r="K49" s="182" t="s">
        <v>74</v>
      </c>
      <c r="L49" s="182">
        <f t="shared" si="12"/>
        <v>-1</v>
      </c>
      <c r="M49" s="182">
        <f>IF($E49="",0,IF($E49&gt;$G49,3,IF($E49=G49,1,0)))</f>
        <v>0</v>
      </c>
      <c r="N49" s="182"/>
      <c r="O49" s="182"/>
      <c r="P49" s="182">
        <f>IF($G49="",0,IF($E49&gt;$G49,0,IF($E49=$G49,1,3)))</f>
        <v>3</v>
      </c>
      <c r="Q49" s="182">
        <f>E49</f>
        <v>0</v>
      </c>
      <c r="R49" s="182"/>
      <c r="S49" s="182"/>
      <c r="T49" s="182">
        <f>G49</f>
        <v>2</v>
      </c>
      <c r="U49" s="182">
        <f>G49</f>
        <v>2</v>
      </c>
      <c r="V49" s="182"/>
      <c r="W49" s="182"/>
      <c r="X49" s="182">
        <f>E49</f>
        <v>0</v>
      </c>
      <c r="Y49" s="182"/>
      <c r="Z49" s="182"/>
      <c r="AA49" s="182"/>
      <c r="AB49" s="182"/>
      <c r="AC49" s="182"/>
      <c r="AD49" s="182"/>
      <c r="AE49" s="182"/>
      <c r="AF49" s="182"/>
      <c r="AG49" s="281"/>
      <c r="AH49" s="281"/>
      <c r="AI49" s="281"/>
      <c r="AJ49" s="281"/>
      <c r="AK49" s="281"/>
      <c r="AL49" s="281"/>
      <c r="AM49" s="281"/>
      <c r="AN49" s="334">
        <f>SUM(AN45:AN48)</f>
        <v>30144</v>
      </c>
      <c r="AO49" s="335">
        <f>SUM(AO45:AO48)</f>
        <v>8892</v>
      </c>
      <c r="AP49" s="335">
        <f>SUM(AP45:AP48)</f>
        <v>17988</v>
      </c>
      <c r="AQ49" s="335">
        <f>SUM(AQ45:AQ48)</f>
        <v>14928</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2</v>
      </c>
      <c r="F50" s="401" t="s">
        <v>12</v>
      </c>
      <c r="G50" s="398">
        <v>1</v>
      </c>
      <c r="H50" s="125" t="str">
        <f>C46</f>
        <v>Spanien</v>
      </c>
      <c r="I50" s="126"/>
      <c r="J50" s="182"/>
      <c r="K50" s="182" t="s">
        <v>74</v>
      </c>
      <c r="L50" s="182">
        <f t="shared" si="12"/>
        <v>1</v>
      </c>
      <c r="M50" s="182"/>
      <c r="N50" s="182">
        <f>IF($E50="",0,IF($E50&gt;$G50,3,IF($E50=$G50,1,0)))</f>
        <v>3</v>
      </c>
      <c r="O50" s="182">
        <f>IF($G50="",0,IF($E50&gt;$G50,0,IF($E50=$G50,1,3)))</f>
        <v>0</v>
      </c>
      <c r="P50" s="182"/>
      <c r="Q50" s="182"/>
      <c r="R50" s="182">
        <f>E50</f>
        <v>2</v>
      </c>
      <c r="S50" s="182">
        <f>G50</f>
        <v>1</v>
      </c>
      <c r="T50" s="182"/>
      <c r="U50" s="182"/>
      <c r="V50" s="182">
        <f>G50</f>
        <v>1</v>
      </c>
      <c r="W50" s="182">
        <f>E50</f>
        <v>2</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10</v>
      </c>
      <c r="BK50" s="61">
        <f>IF(E50=G50,IF(Spielplan!E50=Spielplan!G50,Punktemodus!$B$3,0),0)</f>
        <v>0</v>
      </c>
      <c r="BL50" s="61">
        <f>IF(E50&lt;G50,IF(Spielplan!E50&lt;Spielplan!G50,Punktemodus!$B$3,0),0)</f>
        <v>0</v>
      </c>
      <c r="BM50" s="61">
        <f>IF(E50=Spielplan!E50,IF(G50=Spielplan!G50,Punktemodus!$B$5,0),0)</f>
        <v>3</v>
      </c>
      <c r="BN50" s="61">
        <f>IF(E50=Spielplan!E50,Punktemodus!$B$7,0)</f>
        <v>1</v>
      </c>
      <c r="BO50" s="61">
        <f>IF(G50=Spielplan!G50,Punktemodus!$B$7,0)</f>
        <v>1</v>
      </c>
      <c r="BP50" s="81">
        <f>IF(Spielplan!E50="",0,SUM(BJ50:BO50))</f>
        <v>15</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0</v>
      </c>
      <c r="N51" s="182">
        <f t="shared" si="15"/>
        <v>7</v>
      </c>
      <c r="O51" s="182">
        <f t="shared" si="15"/>
        <v>4</v>
      </c>
      <c r="P51" s="182">
        <f t="shared" si="15"/>
        <v>5</v>
      </c>
      <c r="Q51" s="182">
        <f t="shared" si="15"/>
        <v>2</v>
      </c>
      <c r="R51" s="182">
        <f t="shared" si="15"/>
        <v>6</v>
      </c>
      <c r="S51" s="182">
        <f t="shared" si="15"/>
        <v>4</v>
      </c>
      <c r="T51" s="182">
        <f t="shared" si="15"/>
        <v>4</v>
      </c>
      <c r="U51" s="182">
        <f t="shared" si="15"/>
        <v>7</v>
      </c>
      <c r="V51" s="182">
        <f t="shared" si="15"/>
        <v>3</v>
      </c>
      <c r="W51" s="182">
        <f t="shared" si="15"/>
        <v>4</v>
      </c>
      <c r="X51" s="182">
        <f t="shared" si="15"/>
        <v>2</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46</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0</v>
      </c>
      <c r="H56" s="108" t="str">
        <f>Spielplan!$H$56</f>
        <v>Schweden</v>
      </c>
      <c r="I56" s="109"/>
      <c r="J56" s="182"/>
      <c r="K56" s="182" t="s">
        <v>77</v>
      </c>
      <c r="L56" s="182">
        <f t="shared" ref="L56:L61" si="16">IF(E56-G56&gt;0,1,IF(G56=E56,0,-1))</f>
        <v>1</v>
      </c>
      <c r="M56" s="182">
        <f>IF($E56="",0,IF($E56&gt;$G56,3,IF($E56=G56,1,0)))</f>
        <v>3</v>
      </c>
      <c r="N56" s="182">
        <f>IF($G56="",0,IF($E56&gt;$G56,0,IF($E56=G56,1,3)))</f>
        <v>0</v>
      </c>
      <c r="O56" s="182"/>
      <c r="P56" s="182"/>
      <c r="Q56" s="182">
        <f>E56</f>
        <v>1</v>
      </c>
      <c r="R56" s="182">
        <f>G56</f>
        <v>0</v>
      </c>
      <c r="S56" s="182"/>
      <c r="T56" s="182"/>
      <c r="U56" s="182">
        <f>G56</f>
        <v>0</v>
      </c>
      <c r="V56" s="182">
        <f>E56</f>
        <v>1</v>
      </c>
      <c r="W56" s="182"/>
      <c r="X56" s="182"/>
      <c r="Y56" s="182"/>
      <c r="Z56" s="182">
        <f>M62</f>
        <v>4</v>
      </c>
      <c r="AA56" s="182">
        <f>Q62</f>
        <v>1</v>
      </c>
      <c r="AB56" s="182">
        <f>U62</f>
        <v>2</v>
      </c>
      <c r="AC56" s="182">
        <f>AA56-AB56</f>
        <v>-1</v>
      </c>
      <c r="AD56" s="182">
        <f>IF(Z56&gt;Z57,-1,0)</f>
        <v>-1</v>
      </c>
      <c r="AE56" s="182">
        <f>IF(Z56&gt;Z58,-1,0)</f>
        <v>0</v>
      </c>
      <c r="AF56" s="182">
        <f>IF(Z56&gt;Z59,-1,0)</f>
        <v>-1</v>
      </c>
      <c r="AG56" s="329">
        <f>10000-(AJ56*1000+AM56*10+AK56)</f>
        <v>6009</v>
      </c>
      <c r="AH56" s="330">
        <f>RANK(AG56,AG56:AG59,1)</f>
        <v>2</v>
      </c>
      <c r="AI56" s="281" t="str">
        <f>C56</f>
        <v>Irland</v>
      </c>
      <c r="AJ56" s="281">
        <f t="shared" ref="AJ56:AL59" si="17">Z56</f>
        <v>4</v>
      </c>
      <c r="AK56" s="281">
        <f t="shared" si="17"/>
        <v>1</v>
      </c>
      <c r="AL56" s="281">
        <f t="shared" si="17"/>
        <v>2</v>
      </c>
      <c r="AM56" s="281">
        <f>AK56-AL56</f>
        <v>-1</v>
      </c>
      <c r="AN56" s="337"/>
      <c r="AO56" s="329">
        <f>IF(Z57&lt;&gt;Z56,AG57,IF(G56&gt;E56,AG57-2000,AG57))</f>
        <v>9027</v>
      </c>
      <c r="AP56" s="329">
        <f>IF(Z58&lt;&gt;Z56,AG58,IF(G58&gt;E58,AG58-2000,AG58))</f>
        <v>2953</v>
      </c>
      <c r="AQ56" s="329">
        <f>IF(Z59&lt;&gt;Z56,AG59,IF(G60&gt;E60,AG59-2000,AG59))</f>
        <v>6998</v>
      </c>
      <c r="AR56" s="332">
        <f>AN60</f>
        <v>18027</v>
      </c>
      <c r="AS56" s="330">
        <f>RANK(AR56,AR56:AR59,1)</f>
        <v>2</v>
      </c>
      <c r="AT56" s="281" t="str">
        <f t="shared" ref="AT56:AW59" si="18">AI56</f>
        <v>Irland</v>
      </c>
      <c r="AU56" s="281">
        <f t="shared" si="18"/>
        <v>4</v>
      </c>
      <c r="AV56" s="281">
        <f t="shared" si="18"/>
        <v>1</v>
      </c>
      <c r="AW56" s="281">
        <f t="shared" si="18"/>
        <v>2</v>
      </c>
      <c r="AX56" s="182"/>
      <c r="AY56" s="182"/>
      <c r="AZ56" s="182"/>
      <c r="BA56" s="112">
        <v>1</v>
      </c>
      <c r="BB56" s="108" t="str">
        <f>VLOOKUP(1,AS56:AT59,2,FALSE)</f>
        <v>Belgien</v>
      </c>
      <c r="BC56" s="113"/>
      <c r="BD56" s="114">
        <f>VLOOKUP(1,AS56:AW59,3,FALSE)</f>
        <v>7</v>
      </c>
      <c r="BE56" s="115">
        <f>VLOOKUP(1,AS56:AW59,4,FALSE)</f>
        <v>7</v>
      </c>
      <c r="BF56" s="199" t="s">
        <v>12</v>
      </c>
      <c r="BG56" s="115">
        <f>VLOOKUP(1,AS56:AW59,5,FALSE)</f>
        <v>3</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1</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1</v>
      </c>
      <c r="T57" s="182">
        <f>G57</f>
        <v>1</v>
      </c>
      <c r="U57" s="182"/>
      <c r="V57" s="182"/>
      <c r="W57" s="182">
        <f>G57</f>
        <v>1</v>
      </c>
      <c r="X57" s="182">
        <f>E57</f>
        <v>1</v>
      </c>
      <c r="Y57" s="182"/>
      <c r="Z57" s="182">
        <f>N62</f>
        <v>1</v>
      </c>
      <c r="AA57" s="182">
        <f>R62</f>
        <v>3</v>
      </c>
      <c r="AB57" s="182">
        <f>V62</f>
        <v>6</v>
      </c>
      <c r="AC57" s="182">
        <f>AA57-AB57</f>
        <v>-3</v>
      </c>
      <c r="AD57" s="182">
        <f>IF(Z57&gt;Z56,-1,0)</f>
        <v>0</v>
      </c>
      <c r="AE57" s="182">
        <f>IF(Z57&gt;Z58,-1,0)</f>
        <v>0</v>
      </c>
      <c r="AF57" s="182">
        <f>IF(Z57&gt;Z59,-1,0)</f>
        <v>0</v>
      </c>
      <c r="AG57" s="329">
        <f>10000-(AJ57*1000+AM57*10+AK57)</f>
        <v>9027</v>
      </c>
      <c r="AH57" s="330">
        <f>RANK(AG57,AG56:AG59,1)</f>
        <v>4</v>
      </c>
      <c r="AI57" s="281" t="str">
        <f>H56</f>
        <v>Schweden</v>
      </c>
      <c r="AJ57" s="281">
        <f t="shared" si="17"/>
        <v>1</v>
      </c>
      <c r="AK57" s="281">
        <f t="shared" si="17"/>
        <v>3</v>
      </c>
      <c r="AL57" s="281">
        <f t="shared" si="17"/>
        <v>6</v>
      </c>
      <c r="AM57" s="281">
        <f>AK57-AL57</f>
        <v>-3</v>
      </c>
      <c r="AN57" s="329">
        <f>IF(Z56&lt;&gt;Z57,AG56,IF(E56&gt;G56,AG56-2000,AG56))</f>
        <v>6009</v>
      </c>
      <c r="AO57" s="337"/>
      <c r="AP57" s="329">
        <f>IF(Z57&lt;&gt;Z58,AG58,IF(G61&gt;E61,AG58-2000,AG58))</f>
        <v>2953</v>
      </c>
      <c r="AQ57" s="329">
        <f>IF(Z59&lt;&gt;Z57,AG59,IF(G59&gt;E59,AG59-2000,AG59))</f>
        <v>6998</v>
      </c>
      <c r="AR57" s="333">
        <f>AO60</f>
        <v>27081</v>
      </c>
      <c r="AS57" s="330">
        <f>RANK(AR57,AR56:AR59,1)</f>
        <v>4</v>
      </c>
      <c r="AT57" s="281" t="str">
        <f t="shared" si="18"/>
        <v>Schweden</v>
      </c>
      <c r="AU57" s="281">
        <f t="shared" si="18"/>
        <v>1</v>
      </c>
      <c r="AV57" s="281">
        <f t="shared" si="18"/>
        <v>3</v>
      </c>
      <c r="AW57" s="281">
        <f t="shared" si="18"/>
        <v>6</v>
      </c>
      <c r="AX57" s="182"/>
      <c r="AY57" s="182"/>
      <c r="AZ57" s="182"/>
      <c r="BA57" s="112">
        <v>2</v>
      </c>
      <c r="BB57" s="108" t="str">
        <f>VLOOKUP(2,AS56:AT59,2,FALSE)</f>
        <v>Irland</v>
      </c>
      <c r="BC57" s="113"/>
      <c r="BD57" s="114">
        <f>VLOOKUP(2,AS56:AW59,3,FALSE)</f>
        <v>4</v>
      </c>
      <c r="BE57" s="115">
        <f>VLOOKUP(2,AS56:AW59,4,FALSE)</f>
        <v>1</v>
      </c>
      <c r="BF57" s="199" t="s">
        <v>12</v>
      </c>
      <c r="BG57" s="115">
        <f>VLOOKUP(2,AS56:AW59,5,FALSE)</f>
        <v>2</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7</v>
      </c>
      <c r="AA58" s="182">
        <f>S62</f>
        <v>7</v>
      </c>
      <c r="AB58" s="182">
        <f>W62</f>
        <v>3</v>
      </c>
      <c r="AC58" s="182">
        <f>AA58-AB58</f>
        <v>4</v>
      </c>
      <c r="AD58" s="182">
        <f>IF(Z58&gt;Z56,-1,0)</f>
        <v>-1</v>
      </c>
      <c r="AE58" s="182">
        <f>IF(Z58&gt;Z57,-1,0)</f>
        <v>-1</v>
      </c>
      <c r="AF58" s="182">
        <f>IF(Z58&gt;Z59,-1,0)</f>
        <v>-1</v>
      </c>
      <c r="AG58" s="329">
        <f>10000-(AJ58*1000+AM58*10+AK58)</f>
        <v>2953</v>
      </c>
      <c r="AH58" s="330">
        <f>RANK(AG58,AG56:AG59,1)</f>
        <v>1</v>
      </c>
      <c r="AI58" s="281" t="str">
        <f>C57</f>
        <v>Belgien</v>
      </c>
      <c r="AJ58" s="281">
        <f t="shared" si="17"/>
        <v>7</v>
      </c>
      <c r="AK58" s="281">
        <f t="shared" si="17"/>
        <v>7</v>
      </c>
      <c r="AL58" s="281">
        <f t="shared" si="17"/>
        <v>3</v>
      </c>
      <c r="AM58" s="281">
        <f>AK58-AL58</f>
        <v>4</v>
      </c>
      <c r="AN58" s="329">
        <f>IF(Z56&lt;&gt;Z58,AG56,IF(E58&gt;G58,AG56-2000,AG56))</f>
        <v>6009</v>
      </c>
      <c r="AO58" s="329">
        <f>IF(Z57&lt;&gt;Z58,AG57,IF(E61&gt;G61,AG57-2000,AG57))</f>
        <v>9027</v>
      </c>
      <c r="AP58" s="337"/>
      <c r="AQ58" s="329">
        <f>IF(Z59&lt;&gt;Z58,AG59,IF(G57&gt;E57,AG59-2000,AG59))</f>
        <v>6998</v>
      </c>
      <c r="AR58" s="333">
        <f>AP60</f>
        <v>8859</v>
      </c>
      <c r="AS58" s="330">
        <f>RANK(AR58,AR56:AR59,1)</f>
        <v>1</v>
      </c>
      <c r="AT58" s="281" t="str">
        <f t="shared" si="18"/>
        <v>Belgien</v>
      </c>
      <c r="AU58" s="281">
        <f t="shared" si="18"/>
        <v>7</v>
      </c>
      <c r="AV58" s="281">
        <f t="shared" si="18"/>
        <v>7</v>
      </c>
      <c r="AW58" s="281">
        <f t="shared" si="18"/>
        <v>3</v>
      </c>
      <c r="AX58" s="182"/>
      <c r="AY58" s="182"/>
      <c r="AZ58" s="182"/>
      <c r="BA58" s="162">
        <v>3</v>
      </c>
      <c r="BB58" s="175" t="str">
        <f>VLOOKUP(3,AS56:AT59,2,FALSE)</f>
        <v>Italien</v>
      </c>
      <c r="BC58" s="163"/>
      <c r="BD58" s="145">
        <f>VLOOKUP(3,AS56:AW59,3,FALSE)</f>
        <v>3</v>
      </c>
      <c r="BE58" s="145">
        <f>VLOOKUP(3,AS56:AW59,4,FALSE)</f>
        <v>2</v>
      </c>
      <c r="BF58" s="199" t="s">
        <v>12</v>
      </c>
      <c r="BG58" s="145">
        <f>VLOOKUP(3,AS56:AW59,5,FALSE)</f>
        <v>2</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1</v>
      </c>
      <c r="H59" s="110" t="str">
        <f>H57</f>
        <v>Italien</v>
      </c>
      <c r="I59" s="111"/>
      <c r="J59" s="182"/>
      <c r="K59" s="182" t="s">
        <v>80</v>
      </c>
      <c r="L59" s="182">
        <f t="shared" si="16"/>
        <v>0</v>
      </c>
      <c r="M59" s="182"/>
      <c r="N59" s="182">
        <f>IF($E59="",0,IF($E59&gt;$G59,3,IF($E59=$G59,1,0)))</f>
        <v>1</v>
      </c>
      <c r="O59" s="182"/>
      <c r="P59" s="182">
        <f>IF($G59="",0,IF($E59&gt;$G59,0,IF($E59=$G59,1,3)))</f>
        <v>1</v>
      </c>
      <c r="Q59" s="182"/>
      <c r="R59" s="182">
        <f>E59</f>
        <v>1</v>
      </c>
      <c r="S59" s="182"/>
      <c r="T59" s="182">
        <f>G59</f>
        <v>1</v>
      </c>
      <c r="U59" s="182"/>
      <c r="V59" s="182">
        <f>G59</f>
        <v>1</v>
      </c>
      <c r="W59" s="182"/>
      <c r="X59" s="182">
        <f>E59</f>
        <v>1</v>
      </c>
      <c r="Y59" s="182"/>
      <c r="Z59" s="182">
        <f>P62</f>
        <v>3</v>
      </c>
      <c r="AA59" s="182">
        <f>T62</f>
        <v>2</v>
      </c>
      <c r="AB59" s="182">
        <f>X62</f>
        <v>2</v>
      </c>
      <c r="AC59" s="182">
        <f>AA59-AB59</f>
        <v>0</v>
      </c>
      <c r="AD59" s="182">
        <f>IF(Z59&gt;Z56,-1,0)</f>
        <v>0</v>
      </c>
      <c r="AE59" s="182">
        <f>IF(Z59&gt;Z57,-1,0)</f>
        <v>-1</v>
      </c>
      <c r="AF59" s="182">
        <f>IF(Z59&gt;Z58,-1,0)</f>
        <v>0</v>
      </c>
      <c r="AG59" s="329">
        <f>10000-(AJ59*1000+AM59*10+AK59)</f>
        <v>6998</v>
      </c>
      <c r="AH59" s="330">
        <f>RANK(AG59,AG56:AG59,1)</f>
        <v>3</v>
      </c>
      <c r="AI59" s="281" t="str">
        <f>H57</f>
        <v>Italien</v>
      </c>
      <c r="AJ59" s="281">
        <f t="shared" si="17"/>
        <v>3</v>
      </c>
      <c r="AK59" s="281">
        <f t="shared" si="17"/>
        <v>2</v>
      </c>
      <c r="AL59" s="281">
        <f t="shared" si="17"/>
        <v>2</v>
      </c>
      <c r="AM59" s="281">
        <f>AK59-AL59</f>
        <v>0</v>
      </c>
      <c r="AN59" s="329">
        <f>IF(Z56&lt;&gt;Z59,AG56,IF(E60&gt;G60,AG56-2000,AG56))</f>
        <v>6009</v>
      </c>
      <c r="AO59" s="329">
        <f>IF(Z57&lt;&gt;Z59,AG57,IF(E59&gt;G59,AG57-2000,AG57))</f>
        <v>9027</v>
      </c>
      <c r="AP59" s="329">
        <f>IF(Z58&lt;&gt;Z59,AG58,IF(E57&gt;G57,AG58-2000,AG58))</f>
        <v>2953</v>
      </c>
      <c r="AQ59" s="337"/>
      <c r="AR59" s="333">
        <f>AQ60</f>
        <v>20994</v>
      </c>
      <c r="AS59" s="330">
        <f>RANK(AR59,AR56:AR59,1)</f>
        <v>3</v>
      </c>
      <c r="AT59" s="281" t="str">
        <f t="shared" si="18"/>
        <v>Italien</v>
      </c>
      <c r="AU59" s="281">
        <f t="shared" si="18"/>
        <v>3</v>
      </c>
      <c r="AV59" s="281">
        <f t="shared" si="18"/>
        <v>2</v>
      </c>
      <c r="AW59" s="281">
        <f t="shared" si="18"/>
        <v>2</v>
      </c>
      <c r="AX59" s="182"/>
      <c r="AY59" s="182"/>
      <c r="AZ59" s="182"/>
      <c r="BA59" s="68">
        <v>4</v>
      </c>
      <c r="BB59" s="69" t="str">
        <f>VLOOKUP(4,AS56:AT59,2,FALSE)</f>
        <v>Schweden</v>
      </c>
      <c r="BC59" s="70"/>
      <c r="BD59" s="71">
        <f>VLOOKUP(4,AS56:AW59,3,FALSE)</f>
        <v>1</v>
      </c>
      <c r="BE59" s="71">
        <f>VLOOKUP(4,AS56:AW59,4,FALSE)</f>
        <v>3</v>
      </c>
      <c r="BF59" s="199" t="s">
        <v>12</v>
      </c>
      <c r="BG59" s="71">
        <f>VLOOKUP(4,AS56:AW59,5,FALSE)</f>
        <v>6</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0</v>
      </c>
      <c r="F60" s="401" t="s">
        <v>12</v>
      </c>
      <c r="G60" s="398">
        <v>0</v>
      </c>
      <c r="H60" s="108" t="str">
        <f>H57</f>
        <v>Italien</v>
      </c>
      <c r="I60" s="109"/>
      <c r="J60" s="182"/>
      <c r="K60" s="182" t="s">
        <v>81</v>
      </c>
      <c r="L60" s="182">
        <f t="shared" si="16"/>
        <v>0</v>
      </c>
      <c r="M60" s="182">
        <f>IF($E60="",0,IF($E60&gt;$G60,3,IF($E60=G60,1,0)))</f>
        <v>1</v>
      </c>
      <c r="N60" s="182"/>
      <c r="O60" s="182"/>
      <c r="P60" s="182">
        <f>IF($G60="",0,IF($E60&gt;$G60,0,IF($E60=$G60,1,3)))</f>
        <v>1</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18027</v>
      </c>
      <c r="AO60" s="335">
        <f>SUM(AO56:AO59)</f>
        <v>27081</v>
      </c>
      <c r="AP60" s="335">
        <f>SUM(AP56:AP59)</f>
        <v>8859</v>
      </c>
      <c r="AQ60" s="335">
        <f>SUM(AQ56:AQ59)</f>
        <v>20994</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2</v>
      </c>
      <c r="F61" s="401" t="s">
        <v>12</v>
      </c>
      <c r="G61" s="398">
        <v>4</v>
      </c>
      <c r="H61" s="110" t="str">
        <f>C57</f>
        <v>Belgien</v>
      </c>
      <c r="I61" s="111"/>
      <c r="J61" s="182"/>
      <c r="K61" s="182" t="s">
        <v>81</v>
      </c>
      <c r="L61" s="182">
        <f t="shared" si="16"/>
        <v>-1</v>
      </c>
      <c r="M61" s="182"/>
      <c r="N61" s="182">
        <f>IF($E61="",0,IF($E61&gt;$G61,3,IF($E61=$G61,1,0)))</f>
        <v>0</v>
      </c>
      <c r="O61" s="182">
        <f>IF($G61="",0,IF($E61&gt;$G61,0,IF($E61=$G61,1,3)))</f>
        <v>3</v>
      </c>
      <c r="P61" s="182"/>
      <c r="Q61" s="182"/>
      <c r="R61" s="182">
        <f>E61</f>
        <v>2</v>
      </c>
      <c r="S61" s="182">
        <f>G61</f>
        <v>4</v>
      </c>
      <c r="T61" s="182"/>
      <c r="U61" s="182"/>
      <c r="V61" s="182">
        <f>G61</f>
        <v>4</v>
      </c>
      <c r="W61" s="182">
        <f>E61</f>
        <v>2</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4</v>
      </c>
      <c r="N62" s="182">
        <f t="shared" si="19"/>
        <v>1</v>
      </c>
      <c r="O62" s="182">
        <f t="shared" si="19"/>
        <v>7</v>
      </c>
      <c r="P62" s="182">
        <f t="shared" si="19"/>
        <v>3</v>
      </c>
      <c r="Q62" s="182">
        <f t="shared" si="19"/>
        <v>1</v>
      </c>
      <c r="R62" s="182">
        <f t="shared" si="19"/>
        <v>3</v>
      </c>
      <c r="S62" s="182">
        <f t="shared" si="19"/>
        <v>7</v>
      </c>
      <c r="T62" s="182">
        <f t="shared" si="19"/>
        <v>2</v>
      </c>
      <c r="U62" s="182">
        <f t="shared" si="19"/>
        <v>2</v>
      </c>
      <c r="V62" s="182">
        <f t="shared" si="19"/>
        <v>6</v>
      </c>
      <c r="W62" s="182">
        <f t="shared" si="19"/>
        <v>3</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24</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0</v>
      </c>
      <c r="S67" s="182"/>
      <c r="T67" s="182"/>
      <c r="U67" s="182">
        <f>G67</f>
        <v>0</v>
      </c>
      <c r="V67" s="182">
        <f>E67</f>
        <v>2</v>
      </c>
      <c r="W67" s="182"/>
      <c r="X67" s="182"/>
      <c r="Y67" s="182"/>
      <c r="Z67" s="182">
        <f>M73</f>
        <v>7</v>
      </c>
      <c r="AA67" s="182">
        <f>Q73</f>
        <v>6</v>
      </c>
      <c r="AB67" s="182">
        <f>U73</f>
        <v>3</v>
      </c>
      <c r="AC67" s="182">
        <f>AA67-AB67</f>
        <v>3</v>
      </c>
      <c r="AD67" s="182">
        <f>IF(Z67&gt;Z68,-1,0)</f>
        <v>-1</v>
      </c>
      <c r="AE67" s="182">
        <f>IF(Z67&gt;Z69,-1,0)</f>
        <v>-1</v>
      </c>
      <c r="AF67" s="182">
        <f>IF(Z67&gt;Z70,-1,0)</f>
        <v>-1</v>
      </c>
      <c r="AG67" s="329">
        <f>10000-(AJ67*1000+AM67*10+AK67)</f>
        <v>2964</v>
      </c>
      <c r="AH67" s="330">
        <f>RANK(AG67,AG67:AG70,1)</f>
        <v>1</v>
      </c>
      <c r="AI67" s="281" t="str">
        <f>C67</f>
        <v>Österreich</v>
      </c>
      <c r="AJ67" s="281">
        <f t="shared" ref="AJ67:AL70" si="21">Z67</f>
        <v>7</v>
      </c>
      <c r="AK67" s="281">
        <f t="shared" si="21"/>
        <v>6</v>
      </c>
      <c r="AL67" s="281">
        <f t="shared" si="21"/>
        <v>3</v>
      </c>
      <c r="AM67" s="281">
        <f>AK67-AL67</f>
        <v>3</v>
      </c>
      <c r="AN67" s="337"/>
      <c r="AO67" s="329">
        <f>IF(Z68&lt;&gt;Z67,AG68,IF(G67&gt;E67,AG68-2000,AG68))</f>
        <v>6007</v>
      </c>
      <c r="AP67" s="329">
        <f>IF(Z69&lt;&gt;Z67,AG69,IF(G69&gt;E69,AG69-2000,AG69))</f>
        <v>4954</v>
      </c>
      <c r="AQ67" s="329">
        <f>IF(Z70&lt;&gt;Z67,AG70,IF(G71&gt;E71,AG70-2000,AG70))</f>
        <v>10057</v>
      </c>
      <c r="AR67" s="332">
        <f>AN71</f>
        <v>8892</v>
      </c>
      <c r="AS67" s="330">
        <f>RANK(AR67,AR67:AR70,1)</f>
        <v>1</v>
      </c>
      <c r="AT67" s="281" t="str">
        <f t="shared" ref="AT67:AW70" si="22">AI67</f>
        <v>Österreich</v>
      </c>
      <c r="AU67" s="281">
        <f t="shared" si="22"/>
        <v>7</v>
      </c>
      <c r="AV67" s="281">
        <f t="shared" si="22"/>
        <v>6</v>
      </c>
      <c r="AW67" s="281">
        <f t="shared" si="22"/>
        <v>3</v>
      </c>
      <c r="AX67" s="182"/>
      <c r="AY67" s="182"/>
      <c r="AZ67" s="182"/>
      <c r="BA67" s="119">
        <v>1</v>
      </c>
      <c r="BB67" s="117" t="str">
        <f>VLOOKUP(1,AS67:AT70,2,FALSE)</f>
        <v>Österreich</v>
      </c>
      <c r="BC67" s="118"/>
      <c r="BD67" s="120">
        <f>VLOOKUP(1,AS67:AW70,3,FALSE)</f>
        <v>7</v>
      </c>
      <c r="BE67" s="121">
        <f>VLOOKUP(1,AS67:AW70,4,FALSE)</f>
        <v>6</v>
      </c>
      <c r="BF67" s="199" t="s">
        <v>12</v>
      </c>
      <c r="BG67" s="121">
        <f>VLOOKUP(1,AS67:AW70,5,FALSE)</f>
        <v>3</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4</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4</v>
      </c>
      <c r="T68" s="182">
        <f>G68</f>
        <v>0</v>
      </c>
      <c r="U68" s="182"/>
      <c r="V68" s="182"/>
      <c r="W68" s="182">
        <f>G68</f>
        <v>0</v>
      </c>
      <c r="X68" s="182">
        <f>E68</f>
        <v>4</v>
      </c>
      <c r="Y68" s="182"/>
      <c r="Z68" s="182">
        <f>N73</f>
        <v>4</v>
      </c>
      <c r="AA68" s="182">
        <f>R73</f>
        <v>3</v>
      </c>
      <c r="AB68" s="182">
        <f>V73</f>
        <v>4</v>
      </c>
      <c r="AC68" s="182">
        <f>AA68-AB68</f>
        <v>-1</v>
      </c>
      <c r="AD68" s="182">
        <f>IF(Z68&gt;Z67,-1,0)</f>
        <v>0</v>
      </c>
      <c r="AE68" s="182">
        <f>IF(Z68&gt;Z69,-1,0)</f>
        <v>0</v>
      </c>
      <c r="AF68" s="182">
        <f>IF(Z68&gt;Z70,-1,0)</f>
        <v>-1</v>
      </c>
      <c r="AG68" s="329">
        <f>10000-(AJ68*1000+AM68*10+AK68)</f>
        <v>6007</v>
      </c>
      <c r="AH68" s="330">
        <f>RANK(AG68,AG67:AG70,1)</f>
        <v>3</v>
      </c>
      <c r="AI68" s="281" t="str">
        <f>H67</f>
        <v>Ungarn</v>
      </c>
      <c r="AJ68" s="281">
        <f t="shared" si="21"/>
        <v>4</v>
      </c>
      <c r="AK68" s="281">
        <f t="shared" si="21"/>
        <v>3</v>
      </c>
      <c r="AL68" s="281">
        <f t="shared" si="21"/>
        <v>4</v>
      </c>
      <c r="AM68" s="281">
        <f>AK68-AL68</f>
        <v>-1</v>
      </c>
      <c r="AN68" s="329">
        <f>IF(Z67&lt;&gt;Z68,AG67,IF(E67&gt;G67,AG67-2000,AG67))</f>
        <v>2964</v>
      </c>
      <c r="AO68" s="337"/>
      <c r="AP68" s="329">
        <f>IF(Z68&lt;&gt;Z69,AG69,IF(G72&gt;E72,AG69-2000,AG69))</f>
        <v>4954</v>
      </c>
      <c r="AQ68" s="329">
        <f>IF(Z70&lt;&gt;Z68,AG70,IF(G70&gt;E70,AG70-2000,AG70))</f>
        <v>10057</v>
      </c>
      <c r="AR68" s="333">
        <f>AO71</f>
        <v>18021</v>
      </c>
      <c r="AS68" s="330">
        <f>RANK(AR68,AR67:AR70,1)</f>
        <v>3</v>
      </c>
      <c r="AT68" s="281" t="str">
        <f t="shared" si="22"/>
        <v>Ungarn</v>
      </c>
      <c r="AU68" s="281">
        <f t="shared" si="22"/>
        <v>4</v>
      </c>
      <c r="AV68" s="281">
        <f t="shared" si="22"/>
        <v>3</v>
      </c>
      <c r="AW68" s="281">
        <f t="shared" si="22"/>
        <v>4</v>
      </c>
      <c r="AX68" s="182"/>
      <c r="AY68" s="182"/>
      <c r="AZ68" s="182"/>
      <c r="BA68" s="119">
        <v>2</v>
      </c>
      <c r="BB68" s="117" t="str">
        <f>VLOOKUP(2,AS67:AT70,2,FALSE)</f>
        <v>Portugal</v>
      </c>
      <c r="BC68" s="118"/>
      <c r="BD68" s="120">
        <f>VLOOKUP(2,AS67:AW70,3,FALSE)</f>
        <v>5</v>
      </c>
      <c r="BE68" s="121">
        <f>VLOOKUP(2,AS67:AW70,4,FALSE)</f>
        <v>6</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1</v>
      </c>
      <c r="F69" s="401" t="s">
        <v>12</v>
      </c>
      <c r="G69" s="398">
        <v>1</v>
      </c>
      <c r="H69" s="117" t="str">
        <f>C68</f>
        <v>Portugal</v>
      </c>
      <c r="I69" s="118"/>
      <c r="J69" s="182"/>
      <c r="K69" s="182" t="s">
        <v>84</v>
      </c>
      <c r="L69" s="182">
        <f t="shared" si="20"/>
        <v>0</v>
      </c>
      <c r="M69" s="182">
        <f>IF($E69="",0,IF($E69&gt;$G69,3,IF($E69=G69,1,0)))</f>
        <v>1</v>
      </c>
      <c r="N69" s="182"/>
      <c r="O69" s="182">
        <f>IF($G69="",0,IF($E69&gt;$G69,0,IF($E69=$G69,1,3)))</f>
        <v>1</v>
      </c>
      <c r="P69" s="182"/>
      <c r="Q69" s="182">
        <f>E69</f>
        <v>1</v>
      </c>
      <c r="R69" s="182"/>
      <c r="S69" s="182">
        <f>G69</f>
        <v>1</v>
      </c>
      <c r="T69" s="182"/>
      <c r="U69" s="182">
        <f>G69</f>
        <v>1</v>
      </c>
      <c r="V69" s="182"/>
      <c r="W69" s="182">
        <f>E69</f>
        <v>1</v>
      </c>
      <c r="X69" s="182"/>
      <c r="Y69" s="182"/>
      <c r="Z69" s="182">
        <f>O73</f>
        <v>5</v>
      </c>
      <c r="AA69" s="182">
        <f>S73</f>
        <v>6</v>
      </c>
      <c r="AB69" s="182">
        <f>W73</f>
        <v>2</v>
      </c>
      <c r="AC69" s="182">
        <f>AA69-AB69</f>
        <v>4</v>
      </c>
      <c r="AD69" s="182">
        <f>IF(Z69&gt;Z67,-1,0)</f>
        <v>0</v>
      </c>
      <c r="AE69" s="182">
        <f>IF(Z69&gt;Z68,-1,0)</f>
        <v>-1</v>
      </c>
      <c r="AF69" s="182">
        <f>IF(Z69&gt;Z70,-1,0)</f>
        <v>-1</v>
      </c>
      <c r="AG69" s="329">
        <f>10000-(AJ69*1000+AM69*10+AK69)</f>
        <v>4954</v>
      </c>
      <c r="AH69" s="330">
        <f>RANK(AG69,AG67:AG70,1)</f>
        <v>2</v>
      </c>
      <c r="AI69" s="281" t="str">
        <f>C68</f>
        <v>Portugal</v>
      </c>
      <c r="AJ69" s="281">
        <f t="shared" si="21"/>
        <v>5</v>
      </c>
      <c r="AK69" s="281">
        <f t="shared" si="21"/>
        <v>6</v>
      </c>
      <c r="AL69" s="281">
        <f t="shared" si="21"/>
        <v>2</v>
      </c>
      <c r="AM69" s="281">
        <f>AK69-AL69</f>
        <v>4</v>
      </c>
      <c r="AN69" s="329">
        <f>IF(Z67&lt;&gt;Z69,AG67,IF(E69&gt;G69,AG67-2000,AG67))</f>
        <v>2964</v>
      </c>
      <c r="AO69" s="329">
        <f>IF(Z68&lt;&gt;Z69,AG68,IF(E72&gt;G72,AG68-2000,AG68))</f>
        <v>6007</v>
      </c>
      <c r="AP69" s="337"/>
      <c r="AQ69" s="329">
        <f>IF(Z70&lt;&gt;Z69,AG70,IF(G68&gt;E68,AG70-2000,AG70))</f>
        <v>10057</v>
      </c>
      <c r="AR69" s="333">
        <f>AP71</f>
        <v>14862</v>
      </c>
      <c r="AS69" s="330">
        <f>RANK(AR69,AR67:AR70,1)</f>
        <v>2</v>
      </c>
      <c r="AT69" s="281" t="str">
        <f t="shared" si="22"/>
        <v>Portugal</v>
      </c>
      <c r="AU69" s="281">
        <f t="shared" si="22"/>
        <v>5</v>
      </c>
      <c r="AV69" s="281">
        <f t="shared" si="22"/>
        <v>6</v>
      </c>
      <c r="AW69" s="281">
        <f t="shared" si="22"/>
        <v>2</v>
      </c>
      <c r="AX69" s="182"/>
      <c r="AY69" s="182"/>
      <c r="AZ69" s="182"/>
      <c r="BA69" s="162">
        <v>3</v>
      </c>
      <c r="BB69" s="175" t="str">
        <f>VLOOKUP(3,AS67:AT70,2,FALSE)</f>
        <v>Ungarn</v>
      </c>
      <c r="BC69" s="163"/>
      <c r="BD69" s="145">
        <f>VLOOKUP(3,AS67:AW70,3,FALSE)</f>
        <v>4</v>
      </c>
      <c r="BE69" s="145">
        <f>VLOOKUP(3,AS67:AW70,4,FALSE)</f>
        <v>3</v>
      </c>
      <c r="BF69" s="199" t="s">
        <v>12</v>
      </c>
      <c r="BG69" s="145">
        <f>VLOOKUP(3,AS67:AW70,5,FALSE)</f>
        <v>4</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2</v>
      </c>
      <c r="F70" s="401" t="s">
        <v>12</v>
      </c>
      <c r="G70" s="398">
        <v>1</v>
      </c>
      <c r="H70" s="123" t="str">
        <f>H68</f>
        <v>Island</v>
      </c>
      <c r="I70" s="124"/>
      <c r="J70" s="182"/>
      <c r="K70" s="182" t="s">
        <v>85</v>
      </c>
      <c r="L70" s="182">
        <f t="shared" si="20"/>
        <v>1</v>
      </c>
      <c r="M70" s="182"/>
      <c r="N70" s="182">
        <f>IF($E70="",0,IF($E70&gt;$G70,3,IF($E70=$G70,1,0)))</f>
        <v>3</v>
      </c>
      <c r="O70" s="182"/>
      <c r="P70" s="182">
        <f>IF($G70="",0,IF($E70&gt;$G70,0,IF($E70=$G70,1,3)))</f>
        <v>0</v>
      </c>
      <c r="Q70" s="182"/>
      <c r="R70" s="182">
        <f>E70</f>
        <v>2</v>
      </c>
      <c r="S70" s="182"/>
      <c r="T70" s="182">
        <f>G70</f>
        <v>1</v>
      </c>
      <c r="U70" s="182"/>
      <c r="V70" s="182">
        <f>G70</f>
        <v>1</v>
      </c>
      <c r="W70" s="182"/>
      <c r="X70" s="182">
        <f>E70</f>
        <v>2</v>
      </c>
      <c r="Y70" s="182"/>
      <c r="Z70" s="182">
        <f>P73</f>
        <v>0</v>
      </c>
      <c r="AA70" s="182">
        <f>T73</f>
        <v>3</v>
      </c>
      <c r="AB70" s="182">
        <f>X73</f>
        <v>9</v>
      </c>
      <c r="AC70" s="182">
        <f>AA70-AB70</f>
        <v>-6</v>
      </c>
      <c r="AD70" s="182">
        <f>IF(Z70&gt;Z67,-1,0)</f>
        <v>0</v>
      </c>
      <c r="AE70" s="182">
        <f>IF(Z70&gt;Z68,-1,0)</f>
        <v>0</v>
      </c>
      <c r="AF70" s="182">
        <f>IF(Z70&gt;Z69,-1,0)</f>
        <v>0</v>
      </c>
      <c r="AG70" s="329">
        <f>10000-(AJ70*1000+AM70*10+AK70)</f>
        <v>10057</v>
      </c>
      <c r="AH70" s="330">
        <f>RANK(AG70,AG67:AG70,1)</f>
        <v>4</v>
      </c>
      <c r="AI70" s="281" t="str">
        <f>H68</f>
        <v>Island</v>
      </c>
      <c r="AJ70" s="281">
        <f t="shared" si="21"/>
        <v>0</v>
      </c>
      <c r="AK70" s="281">
        <f t="shared" si="21"/>
        <v>3</v>
      </c>
      <c r="AL70" s="281">
        <f t="shared" si="21"/>
        <v>9</v>
      </c>
      <c r="AM70" s="281">
        <f>AK70-AL70</f>
        <v>-6</v>
      </c>
      <c r="AN70" s="329">
        <f>IF(Z67&lt;&gt;Z70,AG67,IF(E71&gt;G71,AG67-2000,AG67))</f>
        <v>2964</v>
      </c>
      <c r="AO70" s="329">
        <f>IF(Z68&lt;&gt;Z70,AG68,IF(E70&gt;G70,AG68-2000,AG68))</f>
        <v>6007</v>
      </c>
      <c r="AP70" s="329">
        <f>IF(Z69&lt;&gt;Z70,AG69,IF(E68&gt;G68,AG69-2000,AG69))</f>
        <v>4954</v>
      </c>
      <c r="AQ70" s="337"/>
      <c r="AR70" s="333">
        <f>AQ71</f>
        <v>30171</v>
      </c>
      <c r="AS70" s="330">
        <f>RANK(AR70,AR67:AR70,1)</f>
        <v>4</v>
      </c>
      <c r="AT70" s="281" t="str">
        <f t="shared" si="22"/>
        <v>Island</v>
      </c>
      <c r="AU70" s="281">
        <f t="shared" si="22"/>
        <v>0</v>
      </c>
      <c r="AV70" s="281">
        <f t="shared" si="22"/>
        <v>3</v>
      </c>
      <c r="AW70" s="281">
        <f t="shared" si="22"/>
        <v>9</v>
      </c>
      <c r="AX70" s="182"/>
      <c r="AY70" s="182"/>
      <c r="AZ70" s="182"/>
      <c r="BA70" s="68">
        <v>4</v>
      </c>
      <c r="BB70" s="69" t="str">
        <f>VLOOKUP(4,AS67:AT70,2,FALSE)</f>
        <v>Island</v>
      </c>
      <c r="BC70" s="70"/>
      <c r="BD70" s="71">
        <f>VLOOKUP(4,AS67:AW70,3,FALSE)</f>
        <v>0</v>
      </c>
      <c r="BE70" s="71">
        <f>VLOOKUP(4,AS67:AW70,4,FALSE)</f>
        <v>3</v>
      </c>
      <c r="BF70" s="199" t="s">
        <v>12</v>
      </c>
      <c r="BG70" s="71">
        <f>VLOOKUP(4,AS67:AW70,5,FALSE)</f>
        <v>9</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1</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3</v>
      </c>
      <c r="F71" s="401" t="s">
        <v>12</v>
      </c>
      <c r="G71" s="398">
        <v>2</v>
      </c>
      <c r="H71" s="117" t="str">
        <f>H68</f>
        <v>Island</v>
      </c>
      <c r="I71" s="118"/>
      <c r="J71" s="182"/>
      <c r="K71" s="182" t="s">
        <v>86</v>
      </c>
      <c r="L71" s="182">
        <f t="shared" si="20"/>
        <v>1</v>
      </c>
      <c r="M71" s="182">
        <f>IF($E71="",0,IF($E71&gt;$G71,3,IF($E71=G71,1,0)))</f>
        <v>3</v>
      </c>
      <c r="N71" s="182"/>
      <c r="O71" s="182"/>
      <c r="P71" s="182">
        <f>IF($G71="",0,IF($E71&gt;$G71,0,IF($E71=$G71,1,3)))</f>
        <v>0</v>
      </c>
      <c r="Q71" s="182">
        <f>E71</f>
        <v>3</v>
      </c>
      <c r="R71" s="182"/>
      <c r="S71" s="182"/>
      <c r="T71" s="182">
        <f>G71</f>
        <v>2</v>
      </c>
      <c r="U71" s="182">
        <f>G71</f>
        <v>2</v>
      </c>
      <c r="V71" s="182"/>
      <c r="W71" s="182"/>
      <c r="X71" s="182">
        <f>E71</f>
        <v>3</v>
      </c>
      <c r="Y71" s="182"/>
      <c r="Z71" s="182"/>
      <c r="AA71" s="182"/>
      <c r="AB71" s="182"/>
      <c r="AC71" s="182"/>
      <c r="AD71" s="182"/>
      <c r="AE71" s="182"/>
      <c r="AF71" s="182"/>
      <c r="AG71" s="281"/>
      <c r="AH71" s="281"/>
      <c r="AI71" s="281"/>
      <c r="AJ71" s="281"/>
      <c r="AK71" s="281"/>
      <c r="AL71" s="281"/>
      <c r="AM71" s="281"/>
      <c r="AN71" s="334">
        <f>SUM(AN67:AN70)</f>
        <v>8892</v>
      </c>
      <c r="AO71" s="335">
        <f>SUM(AO67:AO70)</f>
        <v>18021</v>
      </c>
      <c r="AP71" s="335">
        <f>SUM(AP67:AP70)</f>
        <v>14862</v>
      </c>
      <c r="AQ71" s="335">
        <f>SUM(AQ67:AQ70)</f>
        <v>30171</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1</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1</v>
      </c>
      <c r="F72" s="401" t="s">
        <v>12</v>
      </c>
      <c r="G72" s="398">
        <v>1</v>
      </c>
      <c r="H72" s="123" t="str">
        <f>C68</f>
        <v>Portugal</v>
      </c>
      <c r="I72" s="124"/>
      <c r="J72" s="182"/>
      <c r="K72" s="182" t="s">
        <v>86</v>
      </c>
      <c r="L72" s="182">
        <f t="shared" si="20"/>
        <v>0</v>
      </c>
      <c r="M72" s="182"/>
      <c r="N72" s="182">
        <f>IF($E72="",0,IF($E72&gt;$G72,3,IF($E72=$G72,1,0)))</f>
        <v>1</v>
      </c>
      <c r="O72" s="182">
        <f>IF($G72="",0,IF($E72&gt;$G72,0,IF($E72=$G72,1,3)))</f>
        <v>1</v>
      </c>
      <c r="P72" s="182"/>
      <c r="Q72" s="182"/>
      <c r="R72" s="182">
        <f>E72</f>
        <v>1</v>
      </c>
      <c r="S72" s="182">
        <f>G72</f>
        <v>1</v>
      </c>
      <c r="T72" s="182"/>
      <c r="U72" s="182"/>
      <c r="V72" s="182">
        <f>G72</f>
        <v>1</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7</v>
      </c>
      <c r="N73" s="182">
        <f t="shared" si="23"/>
        <v>4</v>
      </c>
      <c r="O73" s="182">
        <f t="shared" si="23"/>
        <v>5</v>
      </c>
      <c r="P73" s="182">
        <f t="shared" si="23"/>
        <v>0</v>
      </c>
      <c r="Q73" s="182">
        <f t="shared" si="23"/>
        <v>6</v>
      </c>
      <c r="R73" s="182">
        <f t="shared" si="23"/>
        <v>3</v>
      </c>
      <c r="S73" s="182">
        <f t="shared" si="23"/>
        <v>6</v>
      </c>
      <c r="T73" s="182">
        <f t="shared" si="23"/>
        <v>3</v>
      </c>
      <c r="U73" s="182">
        <f t="shared" si="23"/>
        <v>3</v>
      </c>
      <c r="V73" s="182">
        <f t="shared" si="23"/>
        <v>4</v>
      </c>
      <c r="W73" s="182">
        <f t="shared" si="23"/>
        <v>2</v>
      </c>
      <c r="X73" s="182">
        <f t="shared" si="23"/>
        <v>9</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22</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11</v>
      </c>
      <c r="N74" s="182">
        <f t="shared" si="23"/>
        <v>8</v>
      </c>
      <c r="O74" s="182">
        <f t="shared" si="23"/>
        <v>10</v>
      </c>
      <c r="P74" s="182">
        <f t="shared" si="23"/>
        <v>0</v>
      </c>
      <c r="Q74" s="182">
        <f t="shared" si="23"/>
        <v>10</v>
      </c>
      <c r="R74" s="182">
        <f t="shared" si="23"/>
        <v>6</v>
      </c>
      <c r="S74" s="182">
        <f t="shared" si="23"/>
        <v>12</v>
      </c>
      <c r="T74" s="182">
        <f t="shared" si="23"/>
        <v>6</v>
      </c>
      <c r="U74" s="182">
        <f t="shared" si="23"/>
        <v>6</v>
      </c>
      <c r="V74" s="182">
        <f t="shared" si="23"/>
        <v>6</v>
      </c>
      <c r="W74" s="182">
        <f t="shared" si="23"/>
        <v>4</v>
      </c>
      <c r="X74" s="182">
        <f t="shared" si="23"/>
        <v>18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162</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2</v>
      </c>
      <c r="E78" s="160">
        <f>BE14</f>
        <v>4</v>
      </c>
      <c r="F78" s="199" t="s">
        <v>12</v>
      </c>
      <c r="G78" s="160">
        <f>BG14</f>
        <v>5</v>
      </c>
      <c r="H78" s="161">
        <f>D78*1000+(E78-G78)*10+E78</f>
        <v>1994</v>
      </c>
      <c r="I78" s="249" t="s">
        <v>254</v>
      </c>
      <c r="J78" s="164">
        <f t="shared" ref="J78:J83" si="24">IF(H78="","",RANK(H78,H$78:H$83,0)+ROW(A1)%%)</f>
        <v>5.0000999999999998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v>
      </c>
      <c r="BB78" s="159" t="str">
        <f>IF($BA78="","",INDEX(C$78:C$83,MATCH($BA78,$J$78:$J$83,0)))</f>
        <v>Spanien</v>
      </c>
      <c r="BC78" s="201"/>
      <c r="BD78" s="202">
        <f>IF($BA78="","",INDEX(D$78:D$83,MATCH($BA78,$J$78:$J$83,0)))</f>
        <v>4</v>
      </c>
      <c r="BE78" s="150">
        <f>IF($BA78="","",INDEX(E$78:E$83,MATCH($BA78,$J$78:$J$83,0)))</f>
        <v>4</v>
      </c>
      <c r="BF78" s="199" t="s">
        <v>12</v>
      </c>
      <c r="BG78" s="202">
        <f t="shared" ref="BG78:BG83" si="26">IF($BA78="","",INDEX(G$78:G$83,MATCH($BA78,$J$78:$J$83,0)))</f>
        <v>4</v>
      </c>
      <c r="BH78" s="150" t="str">
        <f>IF($BA78="","",INDEX(I$78:I$83,MATCH($BA78,$J$78:$J$83,0)))</f>
        <v>D</v>
      </c>
      <c r="BI78" s="231">
        <f>IF(BH78="A",0,IF(BH78="B",1,IF(BH78="C",2,IF(BH78="D",4,IF(BH78="E",8,IF(BH78="F",16,777777777))))))</f>
        <v>4</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3</v>
      </c>
      <c r="E79" s="160">
        <f>BE25</f>
        <v>4</v>
      </c>
      <c r="F79" s="199" t="s">
        <v>12</v>
      </c>
      <c r="G79" s="160">
        <f>BG25</f>
        <v>5</v>
      </c>
      <c r="H79" s="161">
        <f t="shared" ref="H79:H83" si="27">D79*1000+(E79-G79)*10+E79</f>
        <v>2994</v>
      </c>
      <c r="I79" s="250" t="s">
        <v>255</v>
      </c>
      <c r="J79" s="164">
        <f t="shared" si="24"/>
        <v>4.0002000000000004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2.0005999999999999</v>
      </c>
      <c r="BB79" s="159" t="str">
        <f t="shared" ref="BB79:BB83" si="28">IF($BA79="","",INDEX(C$78:C$83,MATCH($BA79,$J$78:$J$83,0)))</f>
        <v>Ungarn</v>
      </c>
      <c r="BC79" s="201"/>
      <c r="BD79" s="202">
        <f t="shared" ref="BD79:BD83" si="29">IF($BA79="","",INDEX(D$78:D$83,MATCH($BA79,$J$78:$J$83,0)))</f>
        <v>4</v>
      </c>
      <c r="BE79" s="150">
        <f>IF($BA79="","",INDEX(E$78:E$83,MATCH($BA79,$J$78:$J$83,0)))</f>
        <v>3</v>
      </c>
      <c r="BF79" s="199" t="s">
        <v>12</v>
      </c>
      <c r="BG79" s="202">
        <f t="shared" si="26"/>
        <v>4</v>
      </c>
      <c r="BH79" s="150" t="str">
        <f t="shared" ref="BH79:BH83" si="30">IF($BA79="","",INDEX(I$78:I$83,MATCH($BA79,$J$78:$J$83,0)))</f>
        <v>F</v>
      </c>
      <c r="BI79" s="231">
        <f t="shared" ref="BI79:BI81" si="31">IF(BH79="A",0,IF(BH79="B",1,IF(BH79="C",2,IF(BH79="D",4,IF(BH79="E",8,IF(BH79="F",16,777777777))))))</f>
        <v>16</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130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2</v>
      </c>
      <c r="E80" s="160">
        <f>BE36</f>
        <v>2</v>
      </c>
      <c r="F80" s="199" t="s">
        <v>12</v>
      </c>
      <c r="G80" s="160">
        <f>BG36</f>
        <v>5</v>
      </c>
      <c r="H80" s="161">
        <f t="shared" si="27"/>
        <v>1972</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3.0005000000000002</v>
      </c>
      <c r="BB80" s="159" t="str">
        <f t="shared" si="28"/>
        <v>Italien</v>
      </c>
      <c r="BC80" s="201"/>
      <c r="BD80" s="202">
        <f t="shared" si="29"/>
        <v>3</v>
      </c>
      <c r="BE80" s="150">
        <f>IF($BA80="","",INDEX(E$78:E$83,MATCH($BA80,$J$78:$J$83,0)))</f>
        <v>2</v>
      </c>
      <c r="BF80" s="199" t="s">
        <v>12</v>
      </c>
      <c r="BG80" s="202">
        <f t="shared" si="26"/>
        <v>2</v>
      </c>
      <c r="BH80" s="150" t="str">
        <f t="shared" si="30"/>
        <v>E</v>
      </c>
      <c r="BI80" s="231">
        <f t="shared" si="31"/>
        <v>8</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1</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Spanien</v>
      </c>
      <c r="D81" s="160">
        <f>BD47</f>
        <v>4</v>
      </c>
      <c r="E81" s="160">
        <f>BE47</f>
        <v>4</v>
      </c>
      <c r="F81" s="199" t="s">
        <v>12</v>
      </c>
      <c r="G81" s="160">
        <f>BG47</f>
        <v>4</v>
      </c>
      <c r="H81" s="161">
        <f t="shared" si="27"/>
        <v>4004</v>
      </c>
      <c r="I81" s="250" t="s">
        <v>257</v>
      </c>
      <c r="J81" s="164">
        <f t="shared" si="24"/>
        <v>1.0004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4.0002000000000004</v>
      </c>
      <c r="BB81" s="159" t="str">
        <f t="shared" si="28"/>
        <v>Russland</v>
      </c>
      <c r="BC81" s="201"/>
      <c r="BD81" s="202">
        <f t="shared" si="29"/>
        <v>3</v>
      </c>
      <c r="BE81" s="150">
        <f>IF($BA81="","",INDEX(E$78:E$83,MATCH($BA81,$J$78:$J$83,0)))</f>
        <v>4</v>
      </c>
      <c r="BF81" s="199" t="s">
        <v>12</v>
      </c>
      <c r="BG81" s="202">
        <f t="shared" si="26"/>
        <v>5</v>
      </c>
      <c r="BH81" s="150" t="str">
        <f t="shared" si="30"/>
        <v>B</v>
      </c>
      <c r="BI81" s="231">
        <f t="shared" si="31"/>
        <v>1</v>
      </c>
      <c r="BJ81" s="61">
        <f>IF(E81&gt;G81,IF(Spielplan!E81&gt;Spielplan!G81,Punktemodus!$B$3,0),0)</f>
        <v>0</v>
      </c>
      <c r="BK81" s="61">
        <f>IF(E81=G81,IF(Spielplan!E81=Spielplan!G81,Punktemodus!$B$3,0),0)</f>
        <v>0</v>
      </c>
      <c r="BL81" s="61">
        <f>IF(E81&lt;G81,IF(Spielplan!E81&lt;Spielplan!G81,Punktemodus!$B$3,0),0)</f>
        <v>0</v>
      </c>
      <c r="BM81" s="61">
        <f>IF(E81=Spielplan!E81,IF(G81=Spielplan!G81,Punktemodus!$B$5,0),0)</f>
        <v>0</v>
      </c>
      <c r="BN81" s="61">
        <f>IF(E81=Spielplan!E81,Punktemodus!$B$7,0)</f>
        <v>0</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3</v>
      </c>
      <c r="E82" s="160">
        <f>BE58</f>
        <v>2</v>
      </c>
      <c r="F82" s="199" t="s">
        <v>12</v>
      </c>
      <c r="G82" s="160">
        <f>BG58</f>
        <v>2</v>
      </c>
      <c r="H82" s="161">
        <f t="shared" si="27"/>
        <v>3002</v>
      </c>
      <c r="I82" s="250" t="s">
        <v>258</v>
      </c>
      <c r="J82" s="164">
        <f t="shared" si="24"/>
        <v>3.0005000000000002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5.0000999999999998</v>
      </c>
      <c r="BB82" s="175" t="str">
        <f t="shared" si="28"/>
        <v>Albanien</v>
      </c>
      <c r="BC82" s="163"/>
      <c r="BD82" s="145">
        <f t="shared" si="29"/>
        <v>2</v>
      </c>
      <c r="BE82" s="145">
        <f>IF($BA82="","",INDEX(E$78:E$83,MATCH($BA82,$J$78:$J$83,0)))</f>
        <v>4</v>
      </c>
      <c r="BF82" s="199" t="s">
        <v>12</v>
      </c>
      <c r="BG82" s="145">
        <f t="shared" si="26"/>
        <v>5</v>
      </c>
      <c r="BH82" s="145" t="str">
        <f t="shared" si="30"/>
        <v>A</v>
      </c>
      <c r="BI82" s="182"/>
      <c r="BJ82" s="61">
        <f>IF(E82&gt;G82,IF(Spielplan!E82&gt;Spielplan!G82,Punktemodus!$B$3,0),0)</f>
        <v>0</v>
      </c>
      <c r="BK82" s="61">
        <f>IF(E82=G82,IF(Spielplan!E82=Spielplan!G82,Punktemodus!$B$3,0),0)</f>
        <v>0</v>
      </c>
      <c r="BL82" s="61">
        <f>IF(E82&lt;G82,IF(Spielplan!E82&lt;Spielplan!G82,Punktemodus!$B$3,0),0)</f>
        <v>0</v>
      </c>
      <c r="BM82" s="61">
        <f>IF(E82=Spielplan!E82,IF(G82=Spielplan!G82,Punktemodus!$B$5,0),0)</f>
        <v>0</v>
      </c>
      <c r="BN82" s="61">
        <f>IF(E82=Spielplan!E82,Punktemodus!$B$7,0)</f>
        <v>1</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4</v>
      </c>
      <c r="E83" s="160">
        <f>BE69</f>
        <v>3</v>
      </c>
      <c r="F83" s="199" t="s">
        <v>12</v>
      </c>
      <c r="G83" s="160">
        <f>BG69</f>
        <v>4</v>
      </c>
      <c r="H83" s="161">
        <f t="shared" si="27"/>
        <v>3993</v>
      </c>
      <c r="I83" s="181" t="s">
        <v>259</v>
      </c>
      <c r="J83" s="164">
        <f t="shared" si="24"/>
        <v>2.0005999999999999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Ukraine</v>
      </c>
      <c r="BC83" s="163"/>
      <c r="BD83" s="145">
        <f t="shared" si="29"/>
        <v>2</v>
      </c>
      <c r="BE83" s="145">
        <f>IF($BA83="","",INDEX(E$78:E$83,MATCH($BA83,$J$78:$J$83,0)))</f>
        <v>2</v>
      </c>
      <c r="BF83" s="199" t="s">
        <v>12</v>
      </c>
      <c r="BG83" s="145">
        <f t="shared" si="26"/>
        <v>5</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29</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Spanien</v>
      </c>
      <c r="E86" s="459"/>
      <c r="F86" s="479" t="str">
        <f>$C$78</f>
        <v>Albanien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162</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Russland</v>
      </c>
      <c r="G87" s="461"/>
      <c r="H87" s="246" t="str">
        <f>$C$82</f>
        <v>Italien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Italien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Russland</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Spanien</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Spanien</v>
      </c>
      <c r="D89" s="471" t="str">
        <f>$C$78</f>
        <v>Albanien</v>
      </c>
      <c r="E89" s="461"/>
      <c r="F89" s="470" t="str">
        <f>$C$79</f>
        <v>Russland</v>
      </c>
      <c r="G89" s="461"/>
      <c r="H89" s="246" t="str">
        <f>$C$82</f>
        <v>Italien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Spanien</v>
      </c>
      <c r="D90" s="471" t="str">
        <f>$C$78</f>
        <v>Albanien</v>
      </c>
      <c r="E90" s="461"/>
      <c r="F90" s="470" t="str">
        <f>$C$79</f>
        <v>Russland</v>
      </c>
      <c r="G90" s="461"/>
      <c r="H90" s="247" t="str">
        <f>$C$83</f>
        <v>Ungarn</v>
      </c>
      <c r="I90" s="182"/>
      <c r="J90" s="85"/>
      <c r="K90" s="257" t="str">
        <f>BB45</f>
        <v>Kroatien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Albanien</v>
      </c>
      <c r="E91" s="461"/>
      <c r="F91" s="470" t="str">
        <f>$C$79</f>
        <v>Russland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Spanien</v>
      </c>
      <c r="E92" s="459"/>
      <c r="F92" s="471" t="str">
        <f>$C$78</f>
        <v>Albanien</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452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Spanien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Ungarn</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Spanien</v>
      </c>
      <c r="D95" s="471" t="str">
        <f>$C$78</f>
        <v>Albanien</v>
      </c>
      <c r="E95" s="461"/>
      <c r="F95" s="460" t="str">
        <f>$C$83</f>
        <v>Ungarn</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Spanien</v>
      </c>
      <c r="E96" s="459"/>
      <c r="F96" s="470" t="str">
        <f>$C$79</f>
        <v>Russland</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Spanien</v>
      </c>
      <c r="E97" s="459"/>
      <c r="F97" s="470" t="str">
        <f>$C$79</f>
        <v>Russland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Ukraine</v>
      </c>
      <c r="E98" s="461"/>
      <c r="F98" s="470" t="str">
        <f>$C$79</f>
        <v>Russland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Spanien</v>
      </c>
      <c r="E99" s="459"/>
      <c r="F99" s="470" t="str">
        <f>$C$79</f>
        <v>Russland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Spanien</v>
      </c>
      <c r="E100" s="459"/>
      <c r="F100" s="460" t="str">
        <f>$C$83</f>
        <v>Ungarn</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371</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400</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2</v>
      </c>
      <c r="H12" s="6" t="str">
        <f>Spielplan!$H$12</f>
        <v>Rumänien</v>
      </c>
      <c r="I12" s="32"/>
      <c r="J12" s="182"/>
      <c r="K12" s="182" t="s">
        <v>50</v>
      </c>
      <c r="L12" s="182">
        <f t="shared" ref="L12:L17" si="0">IF(E12-G12&gt;0,1,IF(G12=E12,0,-1))</f>
        <v>0</v>
      </c>
      <c r="M12" s="182">
        <f>IF($E12="",0,IF($E12&gt;$G12,3,IF($E12=G12,1,0)))</f>
        <v>1</v>
      </c>
      <c r="N12" s="182">
        <f>IF($G12="",0,IF($E12&gt;$G12,0,IF($E12=G12,1,3)))</f>
        <v>1</v>
      </c>
      <c r="O12" s="182"/>
      <c r="P12" s="182"/>
      <c r="Q12" s="182">
        <f>E12</f>
        <v>2</v>
      </c>
      <c r="R12" s="182">
        <f>G12</f>
        <v>2</v>
      </c>
      <c r="S12" s="182"/>
      <c r="T12" s="182"/>
      <c r="U12" s="182">
        <f>G12</f>
        <v>2</v>
      </c>
      <c r="V12" s="182">
        <f>E12</f>
        <v>2</v>
      </c>
      <c r="W12" s="182"/>
      <c r="X12" s="182"/>
      <c r="Y12" s="182"/>
      <c r="Z12" s="182">
        <f>M18</f>
        <v>7</v>
      </c>
      <c r="AA12" s="182">
        <f>Q18</f>
        <v>5</v>
      </c>
      <c r="AB12" s="182">
        <f>U18</f>
        <v>3</v>
      </c>
      <c r="AC12" s="182">
        <f>AA12-AB12</f>
        <v>2</v>
      </c>
      <c r="AD12" s="182">
        <f>IF(Z12&gt;Z13,-1,0)</f>
        <v>-1</v>
      </c>
      <c r="AE12" s="182">
        <f>IF(Z12&gt;Z14,-1,0)</f>
        <v>-1</v>
      </c>
      <c r="AF12" s="182">
        <f>IF(Z12&gt;Z15,-1,0)</f>
        <v>-1</v>
      </c>
      <c r="AG12" s="329">
        <f>10000-(AJ12*1000+AM12*10+AK12)</f>
        <v>2975</v>
      </c>
      <c r="AH12" s="330">
        <f>RANK(AG12,AG12:AG15,1)</f>
        <v>1</v>
      </c>
      <c r="AI12" s="281" t="str">
        <f>C12</f>
        <v>Frankreich</v>
      </c>
      <c r="AJ12" s="281">
        <f t="shared" ref="AJ12:AL15" si="1">Z12</f>
        <v>7</v>
      </c>
      <c r="AK12" s="281">
        <f t="shared" si="1"/>
        <v>5</v>
      </c>
      <c r="AL12" s="281">
        <f t="shared" si="1"/>
        <v>3</v>
      </c>
      <c r="AM12" s="281">
        <f>AK12-AL12</f>
        <v>2</v>
      </c>
      <c r="AN12" s="337"/>
      <c r="AO12" s="329">
        <f>IF(Z13&lt;&gt;Z12,AG13,IF(G12&gt;E12,AG13-2000,AG13))</f>
        <v>6006</v>
      </c>
      <c r="AP12" s="329">
        <f>IF(Z14&lt;&gt;Z12,AG14,IF(G14&gt;E14,AG14-2000,AG14))</f>
        <v>9017</v>
      </c>
      <c r="AQ12" s="329">
        <f>IF(Z15&lt;&gt;Z12,AG15,IF(G16&gt;E16,AG15-2000,AG15))</f>
        <v>5987</v>
      </c>
      <c r="AR12" s="332">
        <f>AN16</f>
        <v>8925</v>
      </c>
      <c r="AS12" s="330">
        <f>RANK(AR12,AR12:AR15,1)</f>
        <v>1</v>
      </c>
      <c r="AT12" s="281" t="str">
        <f t="shared" ref="AT12:AW15" si="2">AI12</f>
        <v>Frankreich</v>
      </c>
      <c r="AU12" s="281">
        <f t="shared" si="2"/>
        <v>7</v>
      </c>
      <c r="AV12" s="281">
        <f t="shared" si="2"/>
        <v>5</v>
      </c>
      <c r="AW12" s="281">
        <f t="shared" si="2"/>
        <v>3</v>
      </c>
      <c r="AX12" s="182"/>
      <c r="AY12" s="182"/>
      <c r="AZ12" s="182"/>
      <c r="BA12" s="3">
        <v>1</v>
      </c>
      <c r="BB12" s="6" t="str">
        <f>VLOOKUP(1,AS12:AT15,2,FALSE)</f>
        <v>Frankreich</v>
      </c>
      <c r="BC12" s="2"/>
      <c r="BD12" s="5">
        <f>VLOOKUP(1,AS12:AW15,3,FALSE)</f>
        <v>7</v>
      </c>
      <c r="BE12" s="4">
        <f>VLOOKUP(1,AS12:AW15,4,FALSE)</f>
        <v>5</v>
      </c>
      <c r="BF12" s="199" t="s">
        <v>12</v>
      </c>
      <c r="BG12" s="4">
        <f>VLOOKUP(1,AS12:AW15,5,FALSE)</f>
        <v>3</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v>
      </c>
      <c r="BQ12" s="182"/>
      <c r="BR12" s="213"/>
      <c r="BS12" s="146" t="s">
        <v>90</v>
      </c>
      <c r="BT12" s="158" t="str">
        <f>BB13</f>
        <v>Schweiz</v>
      </c>
      <c r="BU12" s="163"/>
      <c r="BV12" s="40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4</v>
      </c>
      <c r="AA13" s="182">
        <f>R18</f>
        <v>4</v>
      </c>
      <c r="AB13" s="182">
        <f>V18</f>
        <v>5</v>
      </c>
      <c r="AC13" s="182">
        <f>AA13-AB13</f>
        <v>-1</v>
      </c>
      <c r="AD13" s="182">
        <f>IF(Z13&gt;Z12,-1,0)</f>
        <v>0</v>
      </c>
      <c r="AE13" s="182">
        <f>IF(Z13&gt;Z14,-1,0)</f>
        <v>-1</v>
      </c>
      <c r="AF13" s="182">
        <f>IF(Z13&gt;Z15,-1,0)</f>
        <v>0</v>
      </c>
      <c r="AG13" s="329">
        <f>10000-(AJ13*1000+AM13*10+AK13)</f>
        <v>6006</v>
      </c>
      <c r="AH13" s="330">
        <f>RANK(AG13,AG12:AG15,1)</f>
        <v>3</v>
      </c>
      <c r="AI13" s="281" t="str">
        <f>H12</f>
        <v>Rumänien</v>
      </c>
      <c r="AJ13" s="281">
        <f t="shared" si="1"/>
        <v>4</v>
      </c>
      <c r="AK13" s="281">
        <f t="shared" si="1"/>
        <v>4</v>
      </c>
      <c r="AL13" s="281">
        <f t="shared" si="1"/>
        <v>5</v>
      </c>
      <c r="AM13" s="281">
        <f>AK13-AL13</f>
        <v>-1</v>
      </c>
      <c r="AN13" s="329">
        <f>IF(Z12&lt;&gt;Z13,AG12,IF(E12&gt;G12,AG12-2000,AG12))</f>
        <v>2975</v>
      </c>
      <c r="AO13" s="337"/>
      <c r="AP13" s="329">
        <f>IF(Z13&lt;&gt;Z14,AG14,IF(G17&gt;E17,AG14-2000,AG14))</f>
        <v>9017</v>
      </c>
      <c r="AQ13" s="329">
        <f>IF(Z15&lt;&gt;Z13,AG15,IF(G15&gt;E15,AG15-2000,AG15))</f>
        <v>3987</v>
      </c>
      <c r="AR13" s="333">
        <f>AO16</f>
        <v>18018</v>
      </c>
      <c r="AS13" s="330">
        <f>RANK(AR13,AR12:AR15,1)</f>
        <v>3</v>
      </c>
      <c r="AT13" s="281" t="str">
        <f t="shared" si="2"/>
        <v>Rumänien</v>
      </c>
      <c r="AU13" s="281">
        <f t="shared" si="2"/>
        <v>4</v>
      </c>
      <c r="AV13" s="281">
        <f t="shared" si="2"/>
        <v>4</v>
      </c>
      <c r="AW13" s="281">
        <f t="shared" si="2"/>
        <v>5</v>
      </c>
      <c r="AX13" s="182"/>
      <c r="AY13" s="182"/>
      <c r="AZ13" s="182"/>
      <c r="BA13" s="3">
        <v>2</v>
      </c>
      <c r="BB13" s="6" t="str">
        <f>VLOOKUP(2,AS12:AT15,2,FALSE)</f>
        <v>Schweiz</v>
      </c>
      <c r="BC13" s="2"/>
      <c r="BD13" s="5">
        <f>VLOOKUP(2,AS12:AW15,3,FALSE)</f>
        <v>4</v>
      </c>
      <c r="BE13" s="4">
        <f>VLOOKUP(2,AS12:AW15,4,FALSE)</f>
        <v>3</v>
      </c>
      <c r="BF13" s="199" t="s">
        <v>12</v>
      </c>
      <c r="BG13" s="4">
        <f>VLOOKUP(2,AS12:AW15,5,FALSE)</f>
        <v>2</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40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2</v>
      </c>
      <c r="F14" s="411" t="s">
        <v>12</v>
      </c>
      <c r="G14" s="40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1</v>
      </c>
      <c r="AA14" s="182">
        <f>S18</f>
        <v>3</v>
      </c>
      <c r="AB14" s="182">
        <f>W18</f>
        <v>5</v>
      </c>
      <c r="AC14" s="182">
        <f>AA14-AB14</f>
        <v>-2</v>
      </c>
      <c r="AD14" s="182">
        <f>IF(Z14&gt;Z12,-1,0)</f>
        <v>0</v>
      </c>
      <c r="AE14" s="182">
        <f>IF(Z14&gt;Z13,-1,0)</f>
        <v>0</v>
      </c>
      <c r="AF14" s="182">
        <f>IF(Z14&gt;Z15,-1,0)</f>
        <v>0</v>
      </c>
      <c r="AG14" s="329">
        <f>10000-(AJ14*1000+AM14*10+AK14)</f>
        <v>9017</v>
      </c>
      <c r="AH14" s="330">
        <f>RANK(AG14,AG12:AG15,1)</f>
        <v>4</v>
      </c>
      <c r="AI14" s="281" t="str">
        <f>C13</f>
        <v>Albanien</v>
      </c>
      <c r="AJ14" s="281">
        <f t="shared" si="1"/>
        <v>1</v>
      </c>
      <c r="AK14" s="281">
        <f t="shared" si="1"/>
        <v>3</v>
      </c>
      <c r="AL14" s="281">
        <f t="shared" si="1"/>
        <v>5</v>
      </c>
      <c r="AM14" s="281">
        <f>AK14-AL14</f>
        <v>-2</v>
      </c>
      <c r="AN14" s="329">
        <f>IF(Z12&lt;&gt;Z14,AG12,IF(E14&gt;G14,AG12-2000,AG12))</f>
        <v>2975</v>
      </c>
      <c r="AO14" s="329">
        <f>IF(Z13&lt;&gt;Z14,AG13,IF(E17&gt;G17,AG13-2000,AG13))</f>
        <v>6006</v>
      </c>
      <c r="AP14" s="337"/>
      <c r="AQ14" s="329">
        <f>IF(Z15&lt;&gt;Z14,AG15,IF(G13&gt;E13,AG15-2000,AG15))</f>
        <v>5987</v>
      </c>
      <c r="AR14" s="333">
        <f>AP16</f>
        <v>27051</v>
      </c>
      <c r="AS14" s="330">
        <f>RANK(AR14,AR12:AR15,1)</f>
        <v>4</v>
      </c>
      <c r="AT14" s="281" t="str">
        <f t="shared" si="2"/>
        <v>Albanien</v>
      </c>
      <c r="AU14" s="281">
        <f t="shared" si="2"/>
        <v>1</v>
      </c>
      <c r="AV14" s="281">
        <f t="shared" si="2"/>
        <v>3</v>
      </c>
      <c r="AW14" s="281">
        <f t="shared" si="2"/>
        <v>5</v>
      </c>
      <c r="AX14" s="182"/>
      <c r="AY14" s="182"/>
      <c r="AZ14" s="182"/>
      <c r="BA14" s="162">
        <v>3</v>
      </c>
      <c r="BB14" s="175" t="str">
        <f>VLOOKUP(3,AS12:AT15,2,FALSE)</f>
        <v>Rumänien</v>
      </c>
      <c r="BC14" s="163"/>
      <c r="BD14" s="145">
        <f>VLOOKUP(3,AS12:AW15,3,FALSE)</f>
        <v>4</v>
      </c>
      <c r="BE14" s="145">
        <f>VLOOKUP(3,AS12:AW15,4,FALSE)</f>
        <v>4</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409"/>
      <c r="BW14" s="182"/>
      <c r="BX14" s="182"/>
      <c r="BY14" s="182"/>
      <c r="BZ14" s="144">
        <v>49</v>
      </c>
      <c r="CA14" s="158" t="str">
        <f>IF(BX12="",IF(BV12&gt;BV13,BT12,BT13),IF(BX12&gt;BX13,BT12,BT13))</f>
        <v>Schweiz</v>
      </c>
      <c r="CB14" s="163"/>
      <c r="CC14" s="40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0</v>
      </c>
      <c r="F15" s="411" t="s">
        <v>12</v>
      </c>
      <c r="G15" s="408">
        <v>2</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2</v>
      </c>
      <c r="U15" s="182"/>
      <c r="V15" s="182">
        <f>G15</f>
        <v>2</v>
      </c>
      <c r="W15" s="182"/>
      <c r="X15" s="182">
        <f>E15</f>
        <v>0</v>
      </c>
      <c r="Y15" s="182"/>
      <c r="Z15" s="182">
        <f>P18</f>
        <v>4</v>
      </c>
      <c r="AA15" s="182">
        <f>T18</f>
        <v>3</v>
      </c>
      <c r="AB15" s="182">
        <f>X18</f>
        <v>2</v>
      </c>
      <c r="AC15" s="182">
        <f>AA15-AB15</f>
        <v>1</v>
      </c>
      <c r="AD15" s="182">
        <f>IF(Z15&gt;Z12,-1,0)</f>
        <v>0</v>
      </c>
      <c r="AE15" s="182">
        <f>IF(Z15&gt;Z13,-1,0)</f>
        <v>0</v>
      </c>
      <c r="AF15" s="182">
        <f>IF(Z15&gt;Z14,-1,0)</f>
        <v>-1</v>
      </c>
      <c r="AG15" s="329">
        <f>10000-(AJ15*1000+AM15*10+AK15)</f>
        <v>5987</v>
      </c>
      <c r="AH15" s="330">
        <f>RANK(AG15,AG12:AG15,1)</f>
        <v>2</v>
      </c>
      <c r="AI15" s="281" t="str">
        <f>H13</f>
        <v>Schweiz</v>
      </c>
      <c r="AJ15" s="281">
        <f t="shared" si="1"/>
        <v>4</v>
      </c>
      <c r="AK15" s="281">
        <f t="shared" si="1"/>
        <v>3</v>
      </c>
      <c r="AL15" s="281">
        <f t="shared" si="1"/>
        <v>2</v>
      </c>
      <c r="AM15" s="281">
        <f>AK15-AL15</f>
        <v>1</v>
      </c>
      <c r="AN15" s="329">
        <f>IF(Z12&lt;&gt;Z15,AG12,IF(E16&gt;G16,AG12-2000,AG12))</f>
        <v>2975</v>
      </c>
      <c r="AO15" s="329">
        <f>IF(Z13&lt;&gt;Z15,AG13,IF(E15&gt;G15,AG13-2000,AG13))</f>
        <v>6006</v>
      </c>
      <c r="AP15" s="329">
        <f>IF(Z14&lt;&gt;Z15,AG14,IF(E13&gt;G13,AG14-2000,AG14))</f>
        <v>9017</v>
      </c>
      <c r="AQ15" s="337"/>
      <c r="AR15" s="333">
        <f>AQ16</f>
        <v>15961</v>
      </c>
      <c r="AS15" s="330">
        <f>RANK(AR15,AR12:AR15,1)</f>
        <v>2</v>
      </c>
      <c r="AT15" s="281" t="str">
        <f t="shared" si="2"/>
        <v>Schweiz</v>
      </c>
      <c r="AU15" s="281">
        <f t="shared" si="2"/>
        <v>4</v>
      </c>
      <c r="AV15" s="281">
        <f t="shared" si="2"/>
        <v>3</v>
      </c>
      <c r="AW15" s="281">
        <f t="shared" si="2"/>
        <v>2</v>
      </c>
      <c r="AX15" s="182"/>
      <c r="AY15" s="182"/>
      <c r="AZ15" s="182"/>
      <c r="BA15" s="68">
        <v>4</v>
      </c>
      <c r="BB15" s="69" t="str">
        <f>VLOOKUP(4,AS12:AT15,2,FALSE)</f>
        <v>Albanien</v>
      </c>
      <c r="BC15" s="70"/>
      <c r="BD15" s="71">
        <f>VLOOKUP(4,AS12:AW15,3,FALSE)</f>
        <v>1</v>
      </c>
      <c r="BE15" s="71">
        <f>VLOOKUP(4,AS12:AW15,4,FALSE)</f>
        <v>3</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0</v>
      </c>
      <c r="BQ15" s="182"/>
      <c r="BR15" s="213"/>
      <c r="BS15" s="182"/>
      <c r="BT15" s="182"/>
      <c r="BU15" s="182"/>
      <c r="BV15" s="409"/>
      <c r="BW15" s="182"/>
      <c r="BX15" s="182"/>
      <c r="BY15" s="182"/>
      <c r="BZ15" s="144">
        <v>50</v>
      </c>
      <c r="CA15" s="158" t="str">
        <f>IF(BX16="",IF(BV16&gt;BV17,BT16,BT17),IF(BX16&gt;BX17,BT16,BT17))</f>
        <v>Italien</v>
      </c>
      <c r="CB15" s="163"/>
      <c r="CC15" s="40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1</v>
      </c>
      <c r="F16" s="411" t="s">
        <v>12</v>
      </c>
      <c r="G16" s="408">
        <v>0</v>
      </c>
      <c r="H16" s="6" t="str">
        <f>H13</f>
        <v>Schweiz</v>
      </c>
      <c r="I16" s="32"/>
      <c r="J16" s="182"/>
      <c r="K16" s="182" t="s">
        <v>54</v>
      </c>
      <c r="L16" s="182">
        <f t="shared" si="0"/>
        <v>1</v>
      </c>
      <c r="M16" s="182">
        <f>IF($E16="",0,IF($E16&gt;$G16,3,IF($E16=G16,1,0)))</f>
        <v>3</v>
      </c>
      <c r="N16" s="182"/>
      <c r="O16" s="182"/>
      <c r="P16" s="182">
        <f>IF($G16="",0,IF($E16&gt;$G16,0,IF($E16=$G16,1,3)))</f>
        <v>0</v>
      </c>
      <c r="Q16" s="182">
        <f>E16</f>
        <v>1</v>
      </c>
      <c r="R16" s="182"/>
      <c r="S16" s="182"/>
      <c r="T16" s="182">
        <f>G16</f>
        <v>0</v>
      </c>
      <c r="U16" s="182">
        <f>G16</f>
        <v>0</v>
      </c>
      <c r="V16" s="182"/>
      <c r="W16" s="182"/>
      <c r="X16" s="182">
        <f>E16</f>
        <v>1</v>
      </c>
      <c r="Y16" s="182"/>
      <c r="Z16" s="182"/>
      <c r="AA16" s="182"/>
      <c r="AB16" s="182"/>
      <c r="AC16" s="182"/>
      <c r="AD16" s="182"/>
      <c r="AE16" s="182"/>
      <c r="AF16" s="182"/>
      <c r="AG16" s="281"/>
      <c r="AH16" s="281"/>
      <c r="AI16" s="281"/>
      <c r="AJ16" s="281"/>
      <c r="AK16" s="281"/>
      <c r="AL16" s="281"/>
      <c r="AM16" s="281"/>
      <c r="AN16" s="334">
        <f>SUM(AN12:AN15)</f>
        <v>8925</v>
      </c>
      <c r="AO16" s="335">
        <f>SUM(AO12:AO15)</f>
        <v>18018</v>
      </c>
      <c r="AP16" s="335">
        <f>SUM(AP12:AP15)</f>
        <v>27051</v>
      </c>
      <c r="AQ16" s="335">
        <f>SUM(AQ12:AQ15)</f>
        <v>15961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408">
        <v>0</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2</v>
      </c>
      <c r="F17" s="411" t="s">
        <v>12</v>
      </c>
      <c r="G17" s="408">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3E</v>
      </c>
      <c r="BT17" s="158" t="str">
        <f>BB90</f>
        <v>Italien</v>
      </c>
      <c r="BU17" s="163"/>
      <c r="BV17" s="408">
        <v>1</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7</v>
      </c>
      <c r="N18" s="182">
        <f t="shared" si="3"/>
        <v>4</v>
      </c>
      <c r="O18" s="182">
        <f t="shared" si="3"/>
        <v>1</v>
      </c>
      <c r="P18" s="182">
        <f t="shared" si="3"/>
        <v>4</v>
      </c>
      <c r="Q18" s="182">
        <f t="shared" si="3"/>
        <v>5</v>
      </c>
      <c r="R18" s="182">
        <f t="shared" si="3"/>
        <v>4</v>
      </c>
      <c r="S18" s="182">
        <f t="shared" si="3"/>
        <v>3</v>
      </c>
      <c r="T18" s="182">
        <f t="shared" si="3"/>
        <v>3</v>
      </c>
      <c r="U18" s="182">
        <f t="shared" si="3"/>
        <v>3</v>
      </c>
      <c r="V18" s="182">
        <f t="shared" si="3"/>
        <v>5</v>
      </c>
      <c r="W18" s="182">
        <f t="shared" si="3"/>
        <v>5</v>
      </c>
      <c r="X18" s="182">
        <f t="shared" si="3"/>
        <v>2</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15</v>
      </c>
      <c r="BQ18" s="182"/>
      <c r="BR18" s="213"/>
      <c r="BS18" s="182"/>
      <c r="BT18" s="182"/>
      <c r="BU18" s="182"/>
      <c r="BV18" s="409"/>
      <c r="BW18" s="182"/>
      <c r="BX18" s="182"/>
      <c r="BY18" s="182"/>
      <c r="BZ18" s="182"/>
      <c r="CA18" s="182"/>
      <c r="CB18" s="182"/>
      <c r="CC18" s="409"/>
      <c r="CD18" s="182"/>
      <c r="CE18" s="144">
        <v>58</v>
      </c>
      <c r="CF18" s="158" t="str">
        <f>IF(CE14="",IF(CC14&gt;CC15,CA14,CA15),IF(CE14&gt;CE15,CA14,CA15))</f>
        <v>Italien</v>
      </c>
      <c r="CG18" s="163"/>
      <c r="CH18" s="408">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Belgien</v>
      </c>
      <c r="CG19" s="163"/>
      <c r="CH19" s="40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1</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408">
        <v>0</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0</v>
      </c>
      <c r="CD22" s="182"/>
      <c r="CE22" s="63"/>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2</v>
      </c>
      <c r="F23" s="411" t="s">
        <v>12</v>
      </c>
      <c r="G23" s="408">
        <v>2</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2</v>
      </c>
      <c r="R23" s="182">
        <f>G23</f>
        <v>2</v>
      </c>
      <c r="S23" s="182"/>
      <c r="T23" s="182"/>
      <c r="U23" s="182">
        <f>G23</f>
        <v>2</v>
      </c>
      <c r="V23" s="182">
        <f>E23</f>
        <v>2</v>
      </c>
      <c r="W23" s="182"/>
      <c r="X23" s="182"/>
      <c r="Y23" s="182"/>
      <c r="Z23" s="182">
        <f>M29</f>
        <v>4</v>
      </c>
      <c r="AA23" s="182">
        <f>Q29</f>
        <v>6</v>
      </c>
      <c r="AB23" s="182">
        <f>U29</f>
        <v>5</v>
      </c>
      <c r="AC23" s="182">
        <f>AA23-AB23</f>
        <v>1</v>
      </c>
      <c r="AD23" s="182">
        <f>IF(Z23&gt;Z24,-1,0)</f>
        <v>-1</v>
      </c>
      <c r="AE23" s="182">
        <f>IF(Z23&gt;Z25,-1,0)</f>
        <v>0</v>
      </c>
      <c r="AF23" s="182">
        <f>IF(Z23&gt;Z26,-1,0)</f>
        <v>-1</v>
      </c>
      <c r="AG23" s="329">
        <f>10000-(AJ23*1000+AM23*10+AK23)</f>
        <v>5984</v>
      </c>
      <c r="AH23" s="330">
        <f>RANK(AG23,AG23:AG26,1)</f>
        <v>2</v>
      </c>
      <c r="AI23" s="281" t="str">
        <f>C23</f>
        <v>Wales</v>
      </c>
      <c r="AJ23" s="281">
        <f t="shared" ref="AJ23:AL26" si="5">Z23</f>
        <v>4</v>
      </c>
      <c r="AK23" s="281">
        <f t="shared" si="5"/>
        <v>6</v>
      </c>
      <c r="AL23" s="281">
        <f t="shared" si="5"/>
        <v>5</v>
      </c>
      <c r="AM23" s="281">
        <f>AK23-AL23</f>
        <v>1</v>
      </c>
      <c r="AN23" s="337"/>
      <c r="AO23" s="329">
        <f>IF(Z24&lt;&gt;Z23,AG24,IF(G23&gt;E23,AG24-2000,AG24))</f>
        <v>8006</v>
      </c>
      <c r="AP23" s="329">
        <f>IF(Z25&lt;&gt;Z23,AG25,IF(G25&gt;E25,AG25-2000,AG25))</f>
        <v>2975</v>
      </c>
      <c r="AQ23" s="329">
        <f>IF(Z26&lt;&gt;Z23,AG26,IF(G27&gt;E27,AG26-2000,AG26))</f>
        <v>7016</v>
      </c>
      <c r="AR23" s="332">
        <f>AN27</f>
        <v>17952</v>
      </c>
      <c r="AS23" s="330">
        <f>RANK(AR23,AR23:AR26,1)</f>
        <v>2</v>
      </c>
      <c r="AT23" s="281" t="str">
        <f t="shared" ref="AT23:AW26" si="6">AI23</f>
        <v>Wales</v>
      </c>
      <c r="AU23" s="281">
        <f t="shared" si="6"/>
        <v>4</v>
      </c>
      <c r="AV23" s="281">
        <f t="shared" si="6"/>
        <v>6</v>
      </c>
      <c r="AW23" s="281">
        <f t="shared" si="6"/>
        <v>5</v>
      </c>
      <c r="AX23" s="182"/>
      <c r="AY23" s="182"/>
      <c r="AZ23" s="182"/>
      <c r="BA23" s="54">
        <v>1</v>
      </c>
      <c r="BB23" s="52" t="str">
        <f>VLOOKUP(1,AS23:AT26,2,FALSE)</f>
        <v>England</v>
      </c>
      <c r="BC23" s="53"/>
      <c r="BD23" s="55">
        <f>VLOOKUP(1,AS23:AW26,3,FALSE)</f>
        <v>7</v>
      </c>
      <c r="BE23" s="56">
        <f>VLOOKUP(1,AS23:AW26,4,FALSE)</f>
        <v>5</v>
      </c>
      <c r="BF23" s="199" t="s">
        <v>12</v>
      </c>
      <c r="BG23" s="56">
        <f>VLOOKUP(1,AS23:AW26,5,FALSE)</f>
        <v>3</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1</v>
      </c>
      <c r="BO23" s="61">
        <f>IF(G23=Spielplan!G23,Punktemodus!$B$7,0)</f>
        <v>0</v>
      </c>
      <c r="BP23" s="81">
        <f>IF(Spielplan!E23="",0,SUM(BJ23:BO23))</f>
        <v>1</v>
      </c>
      <c r="BQ23" s="182"/>
      <c r="BR23" s="213"/>
      <c r="BS23" s="182"/>
      <c r="BT23" s="182"/>
      <c r="BU23" s="182"/>
      <c r="BV23" s="409"/>
      <c r="BW23" s="182"/>
      <c r="BX23" s="182"/>
      <c r="BY23" s="182"/>
      <c r="BZ23" s="144">
        <v>54</v>
      </c>
      <c r="CA23" s="158" t="str">
        <f>IF(BX24="",IF(BV24&gt;BV25,BT24,BT25),IF(BX24&gt;BX25,BT24,BT25))</f>
        <v>Belgien</v>
      </c>
      <c r="CB23" s="163"/>
      <c r="CC23" s="408">
        <v>1</v>
      </c>
      <c r="CD23" s="182"/>
      <c r="CE23" s="63"/>
      <c r="CF23" s="182"/>
      <c r="CG23" s="182"/>
      <c r="CH23" s="409"/>
      <c r="CI23" s="182"/>
      <c r="CJ23" s="144" t="s">
        <v>93</v>
      </c>
      <c r="CK23" s="158" t="str">
        <f>IF(CJ18="",IF(CH18&gt;CH19,CF18,CF19),IF(CJ18&gt;CJ19,CF18,CF19))</f>
        <v>Belgien</v>
      </c>
      <c r="CL23" s="163"/>
      <c r="CM23" s="63">
        <v>1</v>
      </c>
      <c r="CN23" s="182"/>
      <c r="CO23" s="63"/>
      <c r="CP23" s="182"/>
      <c r="CQ23" s="511" t="str">
        <f>IF(CO23="",IF(CM23&gt;CM24,CK23,CK24),IF(CO23&gt;CO24,CK23,CK24))</f>
        <v>Belgien</v>
      </c>
      <c r="CR23" s="512"/>
      <c r="CS23" s="512"/>
      <c r="CT23" s="512"/>
      <c r="CU23" s="512"/>
      <c r="CV23" s="513"/>
      <c r="CW23" s="182"/>
    </row>
    <row r="24" spans="1:101" ht="18.75" customHeight="1" thickBot="1" x14ac:dyDescent="0.3">
      <c r="A24" s="182"/>
      <c r="B24" s="182"/>
      <c r="C24" s="45" t="str">
        <f>Spielplan!$C$24</f>
        <v>England</v>
      </c>
      <c r="D24" s="51"/>
      <c r="E24" s="408">
        <v>2</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2</v>
      </c>
      <c r="AA24" s="182">
        <f>R29</f>
        <v>4</v>
      </c>
      <c r="AB24" s="182">
        <f>V29</f>
        <v>5</v>
      </c>
      <c r="AC24" s="182">
        <f>AA24-AB24</f>
        <v>-1</v>
      </c>
      <c r="AD24" s="182">
        <f>IF(Z24&gt;Z23,-1,0)</f>
        <v>0</v>
      </c>
      <c r="AE24" s="182">
        <f>IF(Z24&gt;Z25,-1,0)</f>
        <v>0</v>
      </c>
      <c r="AF24" s="182">
        <f>IF(Z24&gt;Z26,-1,0)</f>
        <v>0</v>
      </c>
      <c r="AG24" s="329">
        <f>10000-(AJ24*1000+AM24*10+AK24)</f>
        <v>8006</v>
      </c>
      <c r="AH24" s="330">
        <f>RANK(AG24,AG23:AG26,1)</f>
        <v>4</v>
      </c>
      <c r="AI24" s="281" t="str">
        <f>H23</f>
        <v>Slowakei</v>
      </c>
      <c r="AJ24" s="281">
        <f t="shared" si="5"/>
        <v>2</v>
      </c>
      <c r="AK24" s="281">
        <f t="shared" si="5"/>
        <v>4</v>
      </c>
      <c r="AL24" s="281">
        <f t="shared" si="5"/>
        <v>5</v>
      </c>
      <c r="AM24" s="281">
        <f>AK24-AL24</f>
        <v>-1</v>
      </c>
      <c r="AN24" s="329">
        <f>IF(Z23&lt;&gt;Z24,AG23,IF(E23&gt;G23,AG23-2000,AG23))</f>
        <v>5984</v>
      </c>
      <c r="AO24" s="337"/>
      <c r="AP24" s="329">
        <f>IF(Z24&lt;&gt;Z25,AG25,IF(G28&gt;E28,AG25-2000,AG25))</f>
        <v>2975</v>
      </c>
      <c r="AQ24" s="329">
        <f>IF(Z26&lt;&gt;Z24,AG26,IF(G26&gt;E26,AG26-2000,AG26))</f>
        <v>7016</v>
      </c>
      <c r="AR24" s="333">
        <f>AO27</f>
        <v>24018</v>
      </c>
      <c r="AS24" s="330">
        <f>RANK(AR24,AR23:AR26,1)</f>
        <v>4</v>
      </c>
      <c r="AT24" s="281" t="str">
        <f t="shared" si="6"/>
        <v>Slowakei</v>
      </c>
      <c r="AU24" s="281">
        <f t="shared" si="6"/>
        <v>2</v>
      </c>
      <c r="AV24" s="281">
        <f t="shared" si="6"/>
        <v>4</v>
      </c>
      <c r="AW24" s="281">
        <f t="shared" si="6"/>
        <v>5</v>
      </c>
      <c r="AX24" s="182"/>
      <c r="AY24" s="182"/>
      <c r="AZ24" s="182"/>
      <c r="BA24" s="54">
        <v>2</v>
      </c>
      <c r="BB24" s="52" t="str">
        <f>VLOOKUP(2,AS23:AT26,2,FALSE)</f>
        <v>Wales</v>
      </c>
      <c r="BC24" s="53"/>
      <c r="BD24" s="55">
        <f>VLOOKUP(2,AS23:AW26,3,FALSE)</f>
        <v>4</v>
      </c>
      <c r="BE24" s="56">
        <f>VLOOKUP(2,AS23:AW26,4,FALSE)</f>
        <v>6</v>
      </c>
      <c r="BF24" s="199" t="s">
        <v>12</v>
      </c>
      <c r="BG24" s="56">
        <f>VLOOKUP(2,AS23:AW26,5,FALSE)</f>
        <v>5</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408">
        <v>0</v>
      </c>
      <c r="BW24" s="182"/>
      <c r="BX24" s="63"/>
      <c r="BY24" s="182"/>
      <c r="BZ24" s="182"/>
      <c r="CA24" s="182"/>
      <c r="CB24" s="182"/>
      <c r="CC24" s="409"/>
      <c r="CD24" s="182"/>
      <c r="CE24" s="182"/>
      <c r="CF24" s="182"/>
      <c r="CG24" s="182"/>
      <c r="CH24" s="409"/>
      <c r="CI24" s="182"/>
      <c r="CJ24" s="144" t="s">
        <v>94</v>
      </c>
      <c r="CK24" s="158" t="str">
        <f>IF(CJ34="",IF(CH34&gt;CH35,CF34,CF35),IF(CJ34&gt;CJ35,CF34,CF35))</f>
        <v>Deutschland</v>
      </c>
      <c r="CL24" s="163"/>
      <c r="CM24" s="63">
        <v>0</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1</v>
      </c>
      <c r="F25" s="411" t="s">
        <v>12</v>
      </c>
      <c r="G25" s="408">
        <v>2</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2</v>
      </c>
      <c r="T25" s="182"/>
      <c r="U25" s="182">
        <f>G25</f>
        <v>2</v>
      </c>
      <c r="V25" s="182"/>
      <c r="W25" s="182">
        <f>E25</f>
        <v>1</v>
      </c>
      <c r="X25" s="182"/>
      <c r="Y25" s="182"/>
      <c r="Z25" s="182">
        <f>O29</f>
        <v>7</v>
      </c>
      <c r="AA25" s="182">
        <f>S29</f>
        <v>5</v>
      </c>
      <c r="AB25" s="182">
        <f>W29</f>
        <v>3</v>
      </c>
      <c r="AC25" s="182">
        <f>AA25-AB25</f>
        <v>2</v>
      </c>
      <c r="AD25" s="182">
        <f>IF(Z25&gt;Z23,-1,0)</f>
        <v>-1</v>
      </c>
      <c r="AE25" s="182">
        <f>IF(Z25&gt;Z24,-1,0)</f>
        <v>-1</v>
      </c>
      <c r="AF25" s="182">
        <f>IF(Z25&gt;Z26,-1,0)</f>
        <v>-1</v>
      </c>
      <c r="AG25" s="329">
        <f>10000-(AJ25*1000+AM25*10+AK25)</f>
        <v>2975</v>
      </c>
      <c r="AH25" s="330">
        <f>RANK(AG25,AG23:AG26,1)</f>
        <v>1</v>
      </c>
      <c r="AI25" s="281" t="str">
        <f>C24</f>
        <v>England</v>
      </c>
      <c r="AJ25" s="281">
        <f t="shared" si="5"/>
        <v>7</v>
      </c>
      <c r="AK25" s="281">
        <f t="shared" si="5"/>
        <v>5</v>
      </c>
      <c r="AL25" s="281">
        <f t="shared" si="5"/>
        <v>3</v>
      </c>
      <c r="AM25" s="281">
        <f>AK25-AL25</f>
        <v>2</v>
      </c>
      <c r="AN25" s="329">
        <f>IF(Z23&lt;&gt;Z25,AG23,IF(E25&gt;G25,AG23-2000,AG23))</f>
        <v>5984</v>
      </c>
      <c r="AO25" s="329">
        <f>IF(Z24&lt;&gt;Z25,AG24,IF(E28&gt;G28,AG24-2000,AG24))</f>
        <v>8006</v>
      </c>
      <c r="AP25" s="337"/>
      <c r="AQ25" s="329">
        <f>IF(Z26&lt;&gt;Z25,AG26,IF(G24&gt;E24,AG26-2000,AG26))</f>
        <v>7016</v>
      </c>
      <c r="AR25" s="333">
        <f>AP27</f>
        <v>8925</v>
      </c>
      <c r="AS25" s="330">
        <f>RANK(AR25,AR23:AR26,1)</f>
        <v>1</v>
      </c>
      <c r="AT25" s="281" t="str">
        <f t="shared" si="6"/>
        <v>England</v>
      </c>
      <c r="AU25" s="281">
        <f t="shared" si="6"/>
        <v>7</v>
      </c>
      <c r="AV25" s="281">
        <f t="shared" si="6"/>
        <v>5</v>
      </c>
      <c r="AW25" s="281">
        <f t="shared" si="6"/>
        <v>3</v>
      </c>
      <c r="AX25" s="182"/>
      <c r="AY25" s="182"/>
      <c r="AZ25" s="182"/>
      <c r="BA25" s="162">
        <v>3</v>
      </c>
      <c r="BB25" s="175" t="str">
        <f>VLOOKUP(3,AS23:AT26,2,FALSE)</f>
        <v>Russland</v>
      </c>
      <c r="BC25" s="163"/>
      <c r="BD25" s="145">
        <f>VLOOKUP(3,AS23:AW26,3,FALSE)</f>
        <v>3</v>
      </c>
      <c r="BE25" s="145">
        <f>VLOOKUP(3,AS23:AW26,4,FALSE)</f>
        <v>4</v>
      </c>
      <c r="BF25" s="199" t="s">
        <v>12</v>
      </c>
      <c r="BG25" s="145">
        <f>VLOOKUP(3,AS23:AW26,5,FALSE)</f>
        <v>6</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3</v>
      </c>
      <c r="BN25" s="61">
        <f>IF(E25=Spielplan!E25,Punktemodus!$B$7,0)</f>
        <v>1</v>
      </c>
      <c r="BO25" s="61">
        <f>IF(G25=Spielplan!G25,Punktemodus!$B$7,0)</f>
        <v>1</v>
      </c>
      <c r="BP25" s="81">
        <f>IF(Spielplan!E25="",0,SUM(BJ25:BO25))</f>
        <v>15</v>
      </c>
      <c r="BQ25" s="182"/>
      <c r="BR25" s="213"/>
      <c r="BS25" s="153" t="s">
        <v>246</v>
      </c>
      <c r="BT25" s="158" t="str">
        <f>BB57</f>
        <v>Belgien</v>
      </c>
      <c r="BU25" s="163"/>
      <c r="BV25" s="408">
        <v>1</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1</v>
      </c>
      <c r="F26" s="411" t="s">
        <v>12</v>
      </c>
      <c r="G26" s="408">
        <v>2</v>
      </c>
      <c r="H26" s="45" t="str">
        <f>H24</f>
        <v>Russland</v>
      </c>
      <c r="I26" s="51"/>
      <c r="J26" s="182"/>
      <c r="K26" s="182" t="s">
        <v>60</v>
      </c>
      <c r="L26" s="182">
        <f t="shared" si="4"/>
        <v>-1</v>
      </c>
      <c r="M26" s="182"/>
      <c r="N26" s="182">
        <f>IF($E26="",0,IF($E26&gt;$G26,3,IF($E26=$G26,1,0)))</f>
        <v>0</v>
      </c>
      <c r="O26" s="182"/>
      <c r="P26" s="182">
        <f>IF($G26="",0,IF($E26&gt;$G26,0,IF($E26=$G26,1,3)))</f>
        <v>3</v>
      </c>
      <c r="Q26" s="182"/>
      <c r="R26" s="182">
        <f>E26</f>
        <v>1</v>
      </c>
      <c r="S26" s="182"/>
      <c r="T26" s="182">
        <f>G26</f>
        <v>2</v>
      </c>
      <c r="U26" s="182"/>
      <c r="V26" s="182">
        <f>G26</f>
        <v>2</v>
      </c>
      <c r="W26" s="182"/>
      <c r="X26" s="182">
        <f>E26</f>
        <v>1</v>
      </c>
      <c r="Y26" s="182"/>
      <c r="Z26" s="182">
        <f>P29</f>
        <v>3</v>
      </c>
      <c r="AA26" s="182">
        <f>T29</f>
        <v>4</v>
      </c>
      <c r="AB26" s="182">
        <f>X29</f>
        <v>6</v>
      </c>
      <c r="AC26" s="182">
        <f>AA26-AB26</f>
        <v>-2</v>
      </c>
      <c r="AD26" s="182">
        <f>IF(Z26&gt;Z23,-1,0)</f>
        <v>0</v>
      </c>
      <c r="AE26" s="182">
        <f>IF(Z26&gt;Z24,-1,0)</f>
        <v>-1</v>
      </c>
      <c r="AF26" s="182">
        <f>IF(Z26&gt;Z25,-1,0)</f>
        <v>0</v>
      </c>
      <c r="AG26" s="329">
        <f>10000-(AJ26*1000+AM26*10+AK26)</f>
        <v>7016</v>
      </c>
      <c r="AH26" s="330">
        <f>RANK(AG26,AG23:AG26,1)</f>
        <v>3</v>
      </c>
      <c r="AI26" s="281" t="str">
        <f>H24</f>
        <v>Russland</v>
      </c>
      <c r="AJ26" s="281">
        <f t="shared" si="5"/>
        <v>3</v>
      </c>
      <c r="AK26" s="281">
        <f t="shared" si="5"/>
        <v>4</v>
      </c>
      <c r="AL26" s="281">
        <f t="shared" si="5"/>
        <v>6</v>
      </c>
      <c r="AM26" s="281">
        <f>AK26-AL26</f>
        <v>-2</v>
      </c>
      <c r="AN26" s="329">
        <f>IF(Z23&lt;&gt;Z26,AG23,IF(E27&gt;G27,AG23-2000,AG23))</f>
        <v>5984</v>
      </c>
      <c r="AO26" s="329">
        <f>IF(Z24&lt;&gt;Z26,AG24,IF(E26&gt;G26,AG24-2000,AG24))</f>
        <v>8006</v>
      </c>
      <c r="AP26" s="329">
        <f>IF(Z25&lt;&gt;Z26,AG25,IF(E24&gt;G24,AG25-2000,AG25))</f>
        <v>2975</v>
      </c>
      <c r="AQ26" s="337"/>
      <c r="AR26" s="333">
        <f>AQ27</f>
        <v>21048</v>
      </c>
      <c r="AS26" s="330">
        <f>RANK(AR26,AR23:AR26,1)</f>
        <v>3</v>
      </c>
      <c r="AT26" s="281" t="str">
        <f t="shared" si="6"/>
        <v>Russland</v>
      </c>
      <c r="AU26" s="281">
        <f t="shared" si="6"/>
        <v>3</v>
      </c>
      <c r="AV26" s="281">
        <f t="shared" si="6"/>
        <v>4</v>
      </c>
      <c r="AW26" s="281">
        <f t="shared" si="6"/>
        <v>6</v>
      </c>
      <c r="AX26" s="182"/>
      <c r="AY26" s="182"/>
      <c r="AZ26" s="182"/>
      <c r="BA26" s="68">
        <v>4</v>
      </c>
      <c r="BB26" s="69" t="str">
        <f>VLOOKUP(4,AS23:AT26,2,FALSE)</f>
        <v>Slowakei</v>
      </c>
      <c r="BC26" s="70"/>
      <c r="BD26" s="71">
        <f>VLOOKUP(4,AS23:AW26,3,FALSE)</f>
        <v>2</v>
      </c>
      <c r="BE26" s="71">
        <f>VLOOKUP(4,AS23:AW26,4,FALSE)</f>
        <v>4</v>
      </c>
      <c r="BF26" s="199" t="s">
        <v>12</v>
      </c>
      <c r="BG26" s="71">
        <f>VLOOKUP(4,AS23:AW26,5,FALSE)</f>
        <v>5</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3</v>
      </c>
      <c r="F27" s="411" t="s">
        <v>12</v>
      </c>
      <c r="G27" s="408">
        <v>1</v>
      </c>
      <c r="H27" s="52" t="str">
        <f>H24</f>
        <v>Russland</v>
      </c>
      <c r="I27" s="53"/>
      <c r="J27" s="182"/>
      <c r="K27" s="182" t="s">
        <v>61</v>
      </c>
      <c r="L27" s="182">
        <f t="shared" si="4"/>
        <v>1</v>
      </c>
      <c r="M27" s="182">
        <f>IF($E27="",0,IF($E27&gt;$G27,3,IF($E27=G27,1,0)))</f>
        <v>3</v>
      </c>
      <c r="N27" s="182"/>
      <c r="O27" s="182"/>
      <c r="P27" s="182">
        <f>IF($G27="",0,IF($E27&gt;$G27,0,IF($E27=$G27,1,3)))</f>
        <v>0</v>
      </c>
      <c r="Q27" s="182">
        <f>E27</f>
        <v>3</v>
      </c>
      <c r="R27" s="182"/>
      <c r="S27" s="182"/>
      <c r="T27" s="182">
        <f>G27</f>
        <v>1</v>
      </c>
      <c r="U27" s="182">
        <f>G27</f>
        <v>1</v>
      </c>
      <c r="V27" s="182"/>
      <c r="W27" s="182"/>
      <c r="X27" s="182">
        <f>E27</f>
        <v>3</v>
      </c>
      <c r="Y27" s="182"/>
      <c r="Z27" s="182"/>
      <c r="AA27" s="182"/>
      <c r="AB27" s="182"/>
      <c r="AC27" s="182"/>
      <c r="AD27" s="182"/>
      <c r="AE27" s="182"/>
      <c r="AF27" s="182"/>
      <c r="AG27" s="281"/>
      <c r="AH27" s="281"/>
      <c r="AI27" s="281"/>
      <c r="AJ27" s="281"/>
      <c r="AK27" s="281"/>
      <c r="AL27" s="281"/>
      <c r="AM27" s="281"/>
      <c r="AN27" s="334">
        <f>SUM(AN23:AN26)</f>
        <v>17952</v>
      </c>
      <c r="AO27" s="335">
        <f>SUM(AO23:AO26)</f>
        <v>24018</v>
      </c>
      <c r="AP27" s="335">
        <f>SUM(AP23:AP26)</f>
        <v>8925</v>
      </c>
      <c r="AQ27" s="335">
        <f>SUM(AQ23:AQ26)</f>
        <v>21048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1</v>
      </c>
      <c r="BO27" s="61">
        <f>IF(G27=Spielplan!G27,Punktemodus!$B$7,0)</f>
        <v>0</v>
      </c>
      <c r="BP27" s="81">
        <f>IF(Spielplan!E27="",0,SUM(BJ27:BO27))</f>
        <v>11</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1</v>
      </c>
      <c r="H28" s="45" t="str">
        <f>C24</f>
        <v>England</v>
      </c>
      <c r="I28" s="51"/>
      <c r="J28" s="182"/>
      <c r="K28" s="182" t="s">
        <v>61</v>
      </c>
      <c r="L28" s="182">
        <f t="shared" si="4"/>
        <v>0</v>
      </c>
      <c r="M28" s="182"/>
      <c r="N28" s="182">
        <f>IF($E28="",0,IF($E28&gt;$G28,3,IF($E28=$G28,1,0)))</f>
        <v>1</v>
      </c>
      <c r="O28" s="182">
        <f>IF($G28="",0,IF($E28&gt;$G28,0,IF($E28=$G28,1,3)))</f>
        <v>1</v>
      </c>
      <c r="P28" s="182"/>
      <c r="Q28" s="182"/>
      <c r="R28" s="182">
        <f>E28</f>
        <v>1</v>
      </c>
      <c r="S28" s="182">
        <f>G28</f>
        <v>1</v>
      </c>
      <c r="T28" s="182"/>
      <c r="U28" s="182"/>
      <c r="V28" s="182">
        <f>G28</f>
        <v>1</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10</v>
      </c>
      <c r="BQ28" s="182"/>
      <c r="BR28" s="213"/>
      <c r="BS28" s="147" t="s">
        <v>247</v>
      </c>
      <c r="BT28" s="158" t="str">
        <f>BB34</f>
        <v>Deutschland</v>
      </c>
      <c r="BU28" s="163"/>
      <c r="BV28" s="408">
        <v>1</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4</v>
      </c>
      <c r="N29" s="182">
        <f t="shared" si="7"/>
        <v>2</v>
      </c>
      <c r="O29" s="182">
        <f t="shared" si="7"/>
        <v>7</v>
      </c>
      <c r="P29" s="182">
        <f t="shared" si="7"/>
        <v>3</v>
      </c>
      <c r="Q29" s="182">
        <f t="shared" si="7"/>
        <v>6</v>
      </c>
      <c r="R29" s="182">
        <f t="shared" si="7"/>
        <v>4</v>
      </c>
      <c r="S29" s="182">
        <f t="shared" si="7"/>
        <v>5</v>
      </c>
      <c r="T29" s="182">
        <f t="shared" si="7"/>
        <v>4</v>
      </c>
      <c r="U29" s="182">
        <f t="shared" si="7"/>
        <v>5</v>
      </c>
      <c r="V29" s="182">
        <f t="shared" si="7"/>
        <v>5</v>
      </c>
      <c r="W29" s="182">
        <f t="shared" si="7"/>
        <v>3</v>
      </c>
      <c r="X29" s="182">
        <f t="shared" si="7"/>
        <v>6</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38</v>
      </c>
      <c r="BQ29" s="182"/>
      <c r="BR29" s="213"/>
      <c r="BS29" s="150" t="str">
        <f>"3"&amp;BD89</f>
        <v>3B</v>
      </c>
      <c r="BT29" s="158" t="str">
        <f>BB89</f>
        <v>Russland</v>
      </c>
      <c r="BU29" s="163"/>
      <c r="BV29" s="408">
        <v>0</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1</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Tschechien</v>
      </c>
      <c r="CB31" s="163"/>
      <c r="CC31" s="408">
        <v>0</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Schweden</v>
      </c>
      <c r="BU32" s="163"/>
      <c r="BV32" s="408">
        <v>0</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408">
        <v>1</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1</v>
      </c>
      <c r="F34" s="411" t="s">
        <v>12</v>
      </c>
      <c r="G34" s="40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1</v>
      </c>
      <c r="R34" s="182">
        <f>G34</f>
        <v>0</v>
      </c>
      <c r="S34" s="182"/>
      <c r="T34" s="182"/>
      <c r="U34" s="182">
        <f>G34</f>
        <v>0</v>
      </c>
      <c r="V34" s="182">
        <f>E34</f>
        <v>1</v>
      </c>
      <c r="W34" s="182"/>
      <c r="X34" s="182"/>
      <c r="Y34" s="182"/>
      <c r="Z34" s="182">
        <f>M40</f>
        <v>5</v>
      </c>
      <c r="AA34" s="182">
        <f>Q40</f>
        <v>4</v>
      </c>
      <c r="AB34" s="182">
        <f>U40</f>
        <v>3</v>
      </c>
      <c r="AC34" s="182">
        <f>AA34-AB34</f>
        <v>1</v>
      </c>
      <c r="AD34" s="182">
        <f>IF(Z34&gt;Z35,-1,0)</f>
        <v>-1</v>
      </c>
      <c r="AE34" s="182">
        <f>IF(Z34&gt;Z36,-1,0)</f>
        <v>0</v>
      </c>
      <c r="AF34" s="182">
        <f>IF(Z34&gt;Z37,-1,0)</f>
        <v>-1</v>
      </c>
      <c r="AG34" s="329">
        <f>10000-(AJ34*1000+AM34*10+AK34)</f>
        <v>4986</v>
      </c>
      <c r="AH34" s="330">
        <f>RANK(AG34,AG34:AG37,1)</f>
        <v>2</v>
      </c>
      <c r="AI34" s="281" t="str">
        <f>C34</f>
        <v>Polen</v>
      </c>
      <c r="AJ34" s="281">
        <f t="shared" ref="AJ34:AL37" si="9">Z34</f>
        <v>5</v>
      </c>
      <c r="AK34" s="281">
        <f t="shared" si="9"/>
        <v>4</v>
      </c>
      <c r="AL34" s="281">
        <f t="shared" si="9"/>
        <v>3</v>
      </c>
      <c r="AM34" s="281">
        <f>AK34-AL34</f>
        <v>1</v>
      </c>
      <c r="AN34" s="337"/>
      <c r="AO34" s="329">
        <f>IF(Z35&lt;&gt;Z34,AG35,IF(G34&gt;E34,AG35-2000,AG35))</f>
        <v>10039</v>
      </c>
      <c r="AP34" s="329">
        <f>IF(Z36&lt;&gt;Z34,AG36,IF(G36&gt;E36,AG36-2000,AG36))</f>
        <v>2963</v>
      </c>
      <c r="AQ34" s="329">
        <f>IF(Z37&lt;&gt;Z34,AG37,IF(G38&gt;E38,AG37-2000,AG37))</f>
        <v>5997</v>
      </c>
      <c r="AR34" s="332">
        <f>AN38</f>
        <v>14958</v>
      </c>
      <c r="AS34" s="330">
        <f>RANK(AR34,AR34:AR37,1)</f>
        <v>2</v>
      </c>
      <c r="AT34" s="281" t="str">
        <f t="shared" ref="AT34:AW37" si="10">AI34</f>
        <v>Polen</v>
      </c>
      <c r="AU34" s="281">
        <f t="shared" si="10"/>
        <v>5</v>
      </c>
      <c r="AV34" s="281">
        <f t="shared" si="10"/>
        <v>4</v>
      </c>
      <c r="AW34" s="281">
        <f t="shared" si="10"/>
        <v>3</v>
      </c>
      <c r="AX34" s="182"/>
      <c r="AY34" s="182"/>
      <c r="AZ34" s="182"/>
      <c r="BA34" s="17">
        <v>1</v>
      </c>
      <c r="BB34" s="18" t="str">
        <f>VLOOKUP(1,AS34:AT37,2,FALSE)</f>
        <v>Deutschland</v>
      </c>
      <c r="BC34" s="16"/>
      <c r="BD34" s="19">
        <f>VLOOKUP(1,AS34:AW37,3,FALSE)</f>
        <v>7</v>
      </c>
      <c r="BE34" s="20">
        <f>VLOOKUP(1,AS34:AW37,4,FALSE)</f>
        <v>7</v>
      </c>
      <c r="BF34" s="199" t="s">
        <v>12</v>
      </c>
      <c r="BG34" s="20">
        <f>VLOOKUP(1,AS34:AW37,5,FALSE)</f>
        <v>4</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3</v>
      </c>
      <c r="BN34" s="61">
        <f>IF(E34=Spielplan!E34,Punktemodus!$B$7,0)</f>
        <v>1</v>
      </c>
      <c r="BO34" s="61">
        <f>IF(G34=Spielplan!G34,Punktemodus!$B$7,0)</f>
        <v>1</v>
      </c>
      <c r="BP34" s="81">
        <f>IF(Spielplan!E34="",0,SUM(BJ34:BO34))</f>
        <v>15</v>
      </c>
      <c r="BQ34" s="183"/>
      <c r="BR34" s="213"/>
      <c r="BS34" s="182"/>
      <c r="BT34" s="182"/>
      <c r="BU34" s="182"/>
      <c r="BV34" s="409"/>
      <c r="BW34" s="182"/>
      <c r="BX34" s="182"/>
      <c r="BY34" s="182"/>
      <c r="BZ34" s="182"/>
      <c r="CA34" s="182"/>
      <c r="CB34" s="182"/>
      <c r="CC34" s="409"/>
      <c r="CD34" s="182"/>
      <c r="CE34" s="144">
        <v>59</v>
      </c>
      <c r="CF34" s="158" t="str">
        <f>IF(CE30="",IF(CC30&gt;CC31,CA30,CA31),IF(CE30&gt;CE31,CA30,CA31))</f>
        <v>Deutschland</v>
      </c>
      <c r="CG34" s="163"/>
      <c r="CH34" s="40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2</v>
      </c>
      <c r="F35" s="411" t="s">
        <v>12</v>
      </c>
      <c r="G35" s="40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1</v>
      </c>
      <c r="U35" s="182"/>
      <c r="V35" s="182"/>
      <c r="W35" s="182">
        <f>G35</f>
        <v>1</v>
      </c>
      <c r="X35" s="182">
        <f>E35</f>
        <v>2</v>
      </c>
      <c r="Y35" s="182"/>
      <c r="Z35" s="182">
        <f>N40</f>
        <v>0</v>
      </c>
      <c r="AA35" s="182">
        <f>R40</f>
        <v>1</v>
      </c>
      <c r="AB35" s="182">
        <f>V40</f>
        <v>5</v>
      </c>
      <c r="AC35" s="182">
        <f>AA35-AB35</f>
        <v>-4</v>
      </c>
      <c r="AD35" s="182">
        <f>IF(Z35&gt;Z34,-1,0)</f>
        <v>0</v>
      </c>
      <c r="AE35" s="182">
        <f>IF(Z35&gt;Z36,-1,0)</f>
        <v>0</v>
      </c>
      <c r="AF35" s="182">
        <f>IF(Z35&gt;Z37,-1,0)</f>
        <v>0</v>
      </c>
      <c r="AG35" s="329">
        <f>10000-(AJ35*1000+AM35*10+AK35)</f>
        <v>10039</v>
      </c>
      <c r="AH35" s="330">
        <f>RANK(AG35,AG34:AG37,1)</f>
        <v>4</v>
      </c>
      <c r="AI35" s="281" t="str">
        <f>H34</f>
        <v>Nordirland</v>
      </c>
      <c r="AJ35" s="281">
        <f t="shared" si="9"/>
        <v>0</v>
      </c>
      <c r="AK35" s="281">
        <f t="shared" si="9"/>
        <v>1</v>
      </c>
      <c r="AL35" s="281">
        <f t="shared" si="9"/>
        <v>5</v>
      </c>
      <c r="AM35" s="281">
        <f>AK35-AL35</f>
        <v>-4</v>
      </c>
      <c r="AN35" s="329">
        <f>IF(Z34&lt;&gt;Z35,AG34,IF(E34&gt;G34,AG34-2000,AG34))</f>
        <v>4986</v>
      </c>
      <c r="AO35" s="337"/>
      <c r="AP35" s="329">
        <f>IF(Z35&lt;&gt;Z36,AG36,IF(G39&gt;E39,AG36-2000,AG36))</f>
        <v>2963</v>
      </c>
      <c r="AQ35" s="329">
        <f>IF(Z37&lt;&gt;Z35,AG37,IF(G37&gt;E37,AG37-2000,AG37))</f>
        <v>5997</v>
      </c>
      <c r="AR35" s="333">
        <f>AO38</f>
        <v>30117</v>
      </c>
      <c r="AS35" s="330">
        <f>RANK(AR35,AR34:AR37,1)</f>
        <v>4</v>
      </c>
      <c r="AT35" s="281" t="str">
        <f t="shared" si="10"/>
        <v>Nordirland</v>
      </c>
      <c r="AU35" s="281">
        <f t="shared" si="10"/>
        <v>0</v>
      </c>
      <c r="AV35" s="281">
        <f t="shared" si="10"/>
        <v>1</v>
      </c>
      <c r="AW35" s="281">
        <f t="shared" si="10"/>
        <v>5</v>
      </c>
      <c r="AX35" s="182"/>
      <c r="AY35" s="182"/>
      <c r="AZ35" s="182"/>
      <c r="BA35" s="17">
        <v>2</v>
      </c>
      <c r="BB35" s="18" t="str">
        <f>VLOOKUP(2,AS34:AT37,2,FALSE)</f>
        <v>Polen</v>
      </c>
      <c r="BC35" s="16"/>
      <c r="BD35" s="19">
        <f>VLOOKUP(2,AS34:AW37,3,FALSE)</f>
        <v>5</v>
      </c>
      <c r="BE35" s="20">
        <f>VLOOKUP(2,AS34:AW37,4,FALSE)</f>
        <v>4</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1</v>
      </c>
      <c r="BO35" s="61">
        <f>IF(G35=Spielplan!G35,Punktemodus!$B$7,0)</f>
        <v>0</v>
      </c>
      <c r="BP35" s="81">
        <f>IF(Spielplan!E35="",0,SUM(BJ35:BO35))</f>
        <v>11</v>
      </c>
      <c r="BQ35" s="183"/>
      <c r="BR35" s="213"/>
      <c r="BS35" s="182"/>
      <c r="BT35" s="182"/>
      <c r="BU35" s="182"/>
      <c r="BV35" s="409"/>
      <c r="BW35" s="182"/>
      <c r="BX35" s="182"/>
      <c r="BY35" s="182"/>
      <c r="BZ35" s="182"/>
      <c r="CA35" s="182"/>
      <c r="CB35" s="182"/>
      <c r="CC35" s="409"/>
      <c r="CD35" s="182"/>
      <c r="CE35" s="144">
        <v>60</v>
      </c>
      <c r="CF35" s="158" t="str">
        <f>IF(CE38="",IF(CC38&gt;CC39,CA38,CA39),IF(CE38&gt;CE39,CA38,CA39))</f>
        <v>Wales</v>
      </c>
      <c r="CG35" s="163"/>
      <c r="CH35" s="408">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2</v>
      </c>
      <c r="F36" s="411" t="s">
        <v>12</v>
      </c>
      <c r="G36" s="408">
        <v>2</v>
      </c>
      <c r="H36" s="18" t="str">
        <f>C35</f>
        <v>Deutschland</v>
      </c>
      <c r="I36" s="33"/>
      <c r="J36" s="182"/>
      <c r="K36" s="182" t="s">
        <v>68</v>
      </c>
      <c r="L36" s="182">
        <f t="shared" si="8"/>
        <v>0</v>
      </c>
      <c r="M36" s="182">
        <f>IF($E36="",0,IF($E36&gt;$G36,3,IF($E36=G36,1,0)))</f>
        <v>1</v>
      </c>
      <c r="N36" s="182"/>
      <c r="O36" s="182">
        <f>IF($G36="",0,IF($E36&gt;$G36,0,IF($E36=$G36,1,3)))</f>
        <v>1</v>
      </c>
      <c r="P36" s="182"/>
      <c r="Q36" s="182">
        <f>E36</f>
        <v>2</v>
      </c>
      <c r="R36" s="182"/>
      <c r="S36" s="182">
        <f>G36</f>
        <v>2</v>
      </c>
      <c r="T36" s="182"/>
      <c r="U36" s="182">
        <f>G36</f>
        <v>2</v>
      </c>
      <c r="V36" s="182"/>
      <c r="W36" s="182">
        <f>E36</f>
        <v>2</v>
      </c>
      <c r="X36" s="182"/>
      <c r="Y36" s="182"/>
      <c r="Z36" s="182">
        <f>O40</f>
        <v>7</v>
      </c>
      <c r="AA36" s="182">
        <f>S40</f>
        <v>7</v>
      </c>
      <c r="AB36" s="182">
        <f>W40</f>
        <v>4</v>
      </c>
      <c r="AC36" s="182">
        <f>AA36-AB36</f>
        <v>3</v>
      </c>
      <c r="AD36" s="182">
        <f>IF(Z36&gt;Z34,-1,0)</f>
        <v>-1</v>
      </c>
      <c r="AE36" s="182">
        <f>IF(Z36&gt;Z35,-1,0)</f>
        <v>-1</v>
      </c>
      <c r="AF36" s="182">
        <f>IF(Z36&gt;Z37,-1,0)</f>
        <v>-1</v>
      </c>
      <c r="AG36" s="329">
        <f>10000-(AJ36*1000+AM36*10+AK36)</f>
        <v>2963</v>
      </c>
      <c r="AH36" s="330">
        <f>RANK(AG36,AG34:AG37,1)</f>
        <v>1</v>
      </c>
      <c r="AI36" s="281" t="str">
        <f>C35</f>
        <v>Deutschland</v>
      </c>
      <c r="AJ36" s="281">
        <f t="shared" si="9"/>
        <v>7</v>
      </c>
      <c r="AK36" s="281">
        <f t="shared" si="9"/>
        <v>7</v>
      </c>
      <c r="AL36" s="281">
        <f t="shared" si="9"/>
        <v>4</v>
      </c>
      <c r="AM36" s="281">
        <f>AK36-AL36</f>
        <v>3</v>
      </c>
      <c r="AN36" s="329">
        <f>IF(Z34&lt;&gt;Z36,AG34,IF(E36&gt;G36,AG34-2000,AG34))</f>
        <v>4986</v>
      </c>
      <c r="AO36" s="329">
        <f>IF(Z35&lt;&gt;Z36,AG35,IF(E39&gt;G39,AG35-2000,AG35))</f>
        <v>10039</v>
      </c>
      <c r="AP36" s="337"/>
      <c r="AQ36" s="329">
        <f>IF(Z37&lt;&gt;Z36,AG37,IF(G35&gt;E35,AG37-2000,AG37))</f>
        <v>5997</v>
      </c>
      <c r="AR36" s="333">
        <f>AP38</f>
        <v>8889</v>
      </c>
      <c r="AS36" s="330">
        <f>RANK(AR36,AR34:AR37,1)</f>
        <v>1</v>
      </c>
      <c r="AT36" s="281" t="str">
        <f t="shared" si="10"/>
        <v>Deutschland</v>
      </c>
      <c r="AU36" s="281">
        <f t="shared" si="10"/>
        <v>7</v>
      </c>
      <c r="AV36" s="281">
        <f t="shared" si="10"/>
        <v>7</v>
      </c>
      <c r="AW36" s="281">
        <f t="shared" si="10"/>
        <v>4</v>
      </c>
      <c r="AX36" s="182"/>
      <c r="AY36" s="182"/>
      <c r="AZ36" s="182"/>
      <c r="BA36" s="162">
        <v>3</v>
      </c>
      <c r="BB36" s="175" t="str">
        <f>VLOOKUP(3,AS34:AT37,2,FALSE)</f>
        <v>Ukraine</v>
      </c>
      <c r="BC36" s="163"/>
      <c r="BD36" s="145">
        <f>VLOOKUP(3,AS34:AW37,3,FALSE)</f>
        <v>4</v>
      </c>
      <c r="BE36" s="145">
        <f>VLOOKUP(3,AS34:AW37,4,FALSE)</f>
        <v>3</v>
      </c>
      <c r="BF36" s="199" t="s">
        <v>12</v>
      </c>
      <c r="BG36" s="145">
        <f>VLOOKUP(3,AS34:AW37,5,FALSE)</f>
        <v>3</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408">
        <v>1</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0</v>
      </c>
      <c r="F37" s="411" t="s">
        <v>12</v>
      </c>
      <c r="G37" s="408">
        <v>1</v>
      </c>
      <c r="H37" s="13" t="str">
        <f>H35</f>
        <v>Ukraine</v>
      </c>
      <c r="I37" s="34"/>
      <c r="J37" s="182"/>
      <c r="K37" s="182" t="s">
        <v>67</v>
      </c>
      <c r="L37" s="182">
        <f t="shared" si="8"/>
        <v>-1</v>
      </c>
      <c r="M37" s="182"/>
      <c r="N37" s="182">
        <f>IF($E37="",0,IF($E37&gt;$G37,3,IF($E37=$G37,1,0)))</f>
        <v>0</v>
      </c>
      <c r="O37" s="182"/>
      <c r="P37" s="182">
        <f>IF($G37="",0,IF($E37&gt;$G37,0,IF($E37=$G37,1,3)))</f>
        <v>3</v>
      </c>
      <c r="Q37" s="182"/>
      <c r="R37" s="182">
        <f>E37</f>
        <v>0</v>
      </c>
      <c r="S37" s="182"/>
      <c r="T37" s="182">
        <f>G37</f>
        <v>1</v>
      </c>
      <c r="U37" s="182"/>
      <c r="V37" s="182">
        <f>G37</f>
        <v>1</v>
      </c>
      <c r="W37" s="182"/>
      <c r="X37" s="182">
        <f>E37</f>
        <v>0</v>
      </c>
      <c r="Y37" s="182"/>
      <c r="Z37" s="182">
        <f>P40</f>
        <v>4</v>
      </c>
      <c r="AA37" s="182">
        <f>T40</f>
        <v>3</v>
      </c>
      <c r="AB37" s="182">
        <f>X40</f>
        <v>3</v>
      </c>
      <c r="AC37" s="182">
        <f>AA37-AB37</f>
        <v>0</v>
      </c>
      <c r="AD37" s="182">
        <f>IF(Z37&gt;Z34,-1,0)</f>
        <v>0</v>
      </c>
      <c r="AE37" s="182">
        <f>IF(Z37&gt;Z35,-1,0)</f>
        <v>-1</v>
      </c>
      <c r="AF37" s="182">
        <f>IF(Z37&gt;Z36,-1,0)</f>
        <v>0</v>
      </c>
      <c r="AG37" s="329">
        <f>10000-(AJ37*1000+AM37*10+AK37)</f>
        <v>5997</v>
      </c>
      <c r="AH37" s="330">
        <f>RANK(AG37,AG34:AG37,1)</f>
        <v>3</v>
      </c>
      <c r="AI37" s="281" t="str">
        <f>H35</f>
        <v>Ukraine</v>
      </c>
      <c r="AJ37" s="281">
        <f t="shared" si="9"/>
        <v>4</v>
      </c>
      <c r="AK37" s="281">
        <f t="shared" si="9"/>
        <v>3</v>
      </c>
      <c r="AL37" s="281">
        <f t="shared" si="9"/>
        <v>3</v>
      </c>
      <c r="AM37" s="281">
        <f>AK37-AL37</f>
        <v>0</v>
      </c>
      <c r="AN37" s="329">
        <f>IF(Z34&lt;&gt;Z37,AG34,IF(E38&gt;G38,AG34-2000,AG34))</f>
        <v>4986</v>
      </c>
      <c r="AO37" s="329">
        <f>IF(Z35&lt;&gt;Z37,AG35,IF(E37&gt;G37,AG35-2000,AG35))</f>
        <v>10039</v>
      </c>
      <c r="AP37" s="329">
        <f>IF(Z36&lt;&gt;Z37,AG36,IF(E35&gt;G35,AG36-2000,AG36))</f>
        <v>2963</v>
      </c>
      <c r="AQ37" s="337"/>
      <c r="AR37" s="333">
        <f>AQ38</f>
        <v>17991</v>
      </c>
      <c r="AS37" s="330">
        <f>RANK(AR37,AR34:AR37,1)</f>
        <v>3</v>
      </c>
      <c r="AT37" s="281" t="str">
        <f t="shared" si="10"/>
        <v>Ukraine</v>
      </c>
      <c r="AU37" s="281">
        <f t="shared" si="10"/>
        <v>4</v>
      </c>
      <c r="AV37" s="281">
        <f t="shared" si="10"/>
        <v>3</v>
      </c>
      <c r="AW37" s="281">
        <f t="shared" si="10"/>
        <v>3</v>
      </c>
      <c r="AX37" s="182"/>
      <c r="AY37" s="182"/>
      <c r="AZ37" s="182"/>
      <c r="BA37" s="68">
        <v>4</v>
      </c>
      <c r="BB37" s="69" t="str">
        <f>VLOOKUP(4,AS34:AT37,2,FALSE)</f>
        <v>Nordirland</v>
      </c>
      <c r="BC37" s="70"/>
      <c r="BD37" s="71">
        <f>VLOOKUP(4,AS34:AW37,3,FALSE)</f>
        <v>0</v>
      </c>
      <c r="BE37" s="71">
        <f>VLOOKUP(4,AS34:AW37,4,FALSE)</f>
        <v>1</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408">
        <v>0</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14958</v>
      </c>
      <c r="AO38" s="335">
        <f>SUM(AO34:AO37)</f>
        <v>30117</v>
      </c>
      <c r="AP38" s="335">
        <f>SUM(AP34:AP37)</f>
        <v>8889</v>
      </c>
      <c r="AQ38" s="335">
        <f>SUM(AQ34:AQ37)</f>
        <v>17991</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409"/>
      <c r="BW38" s="182"/>
      <c r="BX38" s="182"/>
      <c r="BY38" s="182"/>
      <c r="BZ38" s="144">
        <v>55</v>
      </c>
      <c r="CA38" s="158" t="str">
        <f>IF(BX36="",IF(BV36&gt;BV37,BT36,BT37),IF(BX36&gt;BX37,BT36,BT37))</f>
        <v>Frankreich</v>
      </c>
      <c r="CB38" s="163"/>
      <c r="CC38" s="408">
        <v>0</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1</v>
      </c>
      <c r="F39" s="411" t="s">
        <v>12</v>
      </c>
      <c r="G39" s="408">
        <v>3</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3</v>
      </c>
      <c r="T39" s="182"/>
      <c r="U39" s="182"/>
      <c r="V39" s="182">
        <f>G39</f>
        <v>3</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9"/>
      <c r="BW39" s="182"/>
      <c r="BX39" s="182"/>
      <c r="BY39" s="182"/>
      <c r="BZ39" s="144">
        <v>56</v>
      </c>
      <c r="CA39" s="158" t="str">
        <f>IF(BX40="",IF(BV40&gt;BV41,BT40,BT41),IF(BX40&gt;BX41,BT40,BT41))</f>
        <v>Wales</v>
      </c>
      <c r="CB39" s="163"/>
      <c r="CC39" s="408">
        <v>1</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5</v>
      </c>
      <c r="N40" s="182">
        <f t="shared" si="11"/>
        <v>0</v>
      </c>
      <c r="O40" s="182">
        <f t="shared" si="11"/>
        <v>7</v>
      </c>
      <c r="P40" s="182">
        <f t="shared" si="11"/>
        <v>4</v>
      </c>
      <c r="Q40" s="182">
        <f t="shared" si="11"/>
        <v>4</v>
      </c>
      <c r="R40" s="182">
        <f t="shared" si="11"/>
        <v>1</v>
      </c>
      <c r="S40" s="182">
        <f t="shared" si="11"/>
        <v>7</v>
      </c>
      <c r="T40" s="182">
        <f t="shared" si="11"/>
        <v>3</v>
      </c>
      <c r="U40" s="182">
        <f t="shared" si="11"/>
        <v>3</v>
      </c>
      <c r="V40" s="182">
        <f t="shared" si="11"/>
        <v>5</v>
      </c>
      <c r="W40" s="182">
        <f t="shared" si="11"/>
        <v>4</v>
      </c>
      <c r="X40" s="182">
        <f t="shared" si="11"/>
        <v>3</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47</v>
      </c>
      <c r="BQ40" s="182"/>
      <c r="BR40" s="213"/>
      <c r="BS40" s="151" t="s">
        <v>252</v>
      </c>
      <c r="BT40" s="158" t="str">
        <f>BB24</f>
        <v>Wales</v>
      </c>
      <c r="BU40" s="163"/>
      <c r="BV40" s="408">
        <v>1</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Ungarn</v>
      </c>
      <c r="BU41" s="163"/>
      <c r="BV41" s="408">
        <v>0</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1</v>
      </c>
      <c r="F45" s="411" t="s">
        <v>12</v>
      </c>
      <c r="G45" s="408">
        <v>1</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1</v>
      </c>
      <c r="R45" s="182">
        <f>G45</f>
        <v>1</v>
      </c>
      <c r="S45" s="182"/>
      <c r="T45" s="182"/>
      <c r="U45" s="182">
        <f>G45</f>
        <v>1</v>
      </c>
      <c r="V45" s="182">
        <f>E45</f>
        <v>1</v>
      </c>
      <c r="W45" s="182"/>
      <c r="X45" s="182"/>
      <c r="Y45" s="182"/>
      <c r="Z45" s="182">
        <f>M51</f>
        <v>2</v>
      </c>
      <c r="AA45" s="182">
        <f>Q51</f>
        <v>3</v>
      </c>
      <c r="AB45" s="182">
        <f>U51</f>
        <v>5</v>
      </c>
      <c r="AC45" s="182">
        <f>AA45-AB45</f>
        <v>-2</v>
      </c>
      <c r="AD45" s="182">
        <f>IF(Z45&gt;Z46,-1,0)</f>
        <v>-1</v>
      </c>
      <c r="AE45" s="182">
        <f>IF(Z45&gt;Z47,-1,0)</f>
        <v>0</v>
      </c>
      <c r="AF45" s="182">
        <f>IF(Z45&gt;Z48,-1,0)</f>
        <v>0</v>
      </c>
      <c r="AG45" s="329">
        <f>10000-(AJ45*1000+AM45*10+AK45)</f>
        <v>8017</v>
      </c>
      <c r="AH45" s="330">
        <f>RANK(AG45,AG45:AG48,1)</f>
        <v>3</v>
      </c>
      <c r="AI45" s="281" t="str">
        <f>C45</f>
        <v>Türkei</v>
      </c>
      <c r="AJ45" s="281">
        <f t="shared" ref="AJ45:AL48" si="13">Z45</f>
        <v>2</v>
      </c>
      <c r="AK45" s="281">
        <f t="shared" si="13"/>
        <v>3</v>
      </c>
      <c r="AL45" s="281">
        <f t="shared" si="13"/>
        <v>5</v>
      </c>
      <c r="AM45" s="281">
        <f>AK45-AL45</f>
        <v>-2</v>
      </c>
      <c r="AN45" s="337"/>
      <c r="AO45" s="329">
        <f>IF(Z46&lt;&gt;Z45,AG46,IF(G45&gt;E45,AG46-2000,AG46))</f>
        <v>9016</v>
      </c>
      <c r="AP45" s="329">
        <f>IF(Z47&lt;&gt;Z45,AG47,IF(G47&gt;E47,AG47-2000,AG47))</f>
        <v>2962</v>
      </c>
      <c r="AQ45" s="329">
        <f>IF(Z48&lt;&gt;Z45,AG48,IF(G49&gt;E49,AG48-2000,AG48))</f>
        <v>4985</v>
      </c>
      <c r="AR45" s="332">
        <f>AN49</f>
        <v>24051</v>
      </c>
      <c r="AS45" s="330">
        <f>RANK(AR45,AR45:AR48,1)</f>
        <v>3</v>
      </c>
      <c r="AT45" s="281" t="str">
        <f t="shared" ref="AT45:AW48" si="14">AI45</f>
        <v>Türkei</v>
      </c>
      <c r="AU45" s="281">
        <f t="shared" si="14"/>
        <v>2</v>
      </c>
      <c r="AV45" s="281">
        <f t="shared" si="14"/>
        <v>3</v>
      </c>
      <c r="AW45" s="281">
        <f t="shared" si="14"/>
        <v>5</v>
      </c>
      <c r="AX45" s="182"/>
      <c r="AY45" s="182"/>
      <c r="AZ45" s="182"/>
      <c r="BA45" s="42">
        <v>1</v>
      </c>
      <c r="BB45" s="40" t="str">
        <f>VLOOKUP(1,AS45:AT48,2,FALSE)</f>
        <v>Spanien</v>
      </c>
      <c r="BC45" s="41"/>
      <c r="BD45" s="43">
        <f>VLOOKUP(1,AS45:AW48,3,FALSE)</f>
        <v>7</v>
      </c>
      <c r="BE45" s="44">
        <f>VLOOKUP(1,AS45:AW48,4,FALSE)</f>
        <v>8</v>
      </c>
      <c r="BF45" s="199" t="s">
        <v>12</v>
      </c>
      <c r="BG45" s="44">
        <f>VLOOKUP(1,AS45:AW48,5,FALSE)</f>
        <v>5</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1</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2</v>
      </c>
      <c r="F46" s="411" t="s">
        <v>12</v>
      </c>
      <c r="G46" s="408">
        <v>2</v>
      </c>
      <c r="H46" s="125" t="str">
        <f>Spielplan!$H$46</f>
        <v>Tschechien</v>
      </c>
      <c r="I46" s="126"/>
      <c r="J46" s="182"/>
      <c r="K46" s="182" t="s">
        <v>71</v>
      </c>
      <c r="L46" s="182">
        <f t="shared" si="12"/>
        <v>0</v>
      </c>
      <c r="M46" s="182"/>
      <c r="N46" s="182"/>
      <c r="O46" s="182">
        <f>IF($E46="",0,IF($E46&gt;$G46,3,IF($E46=$G46,1,0)))</f>
        <v>1</v>
      </c>
      <c r="P46" s="182">
        <f>IF($G46="",0,IF($E46&gt;$G46,0,IF($E46=$G46,1,3)))</f>
        <v>1</v>
      </c>
      <c r="Q46" s="182"/>
      <c r="R46" s="182"/>
      <c r="S46" s="182">
        <f>E46</f>
        <v>2</v>
      </c>
      <c r="T46" s="182">
        <f>G46</f>
        <v>2</v>
      </c>
      <c r="U46" s="182"/>
      <c r="V46" s="182"/>
      <c r="W46" s="182">
        <f>G46</f>
        <v>2</v>
      </c>
      <c r="X46" s="182">
        <f>E46</f>
        <v>2</v>
      </c>
      <c r="Y46" s="182"/>
      <c r="Z46" s="182">
        <f>N51</f>
        <v>1</v>
      </c>
      <c r="AA46" s="182">
        <f>R51</f>
        <v>4</v>
      </c>
      <c r="AB46" s="182">
        <f>V51</f>
        <v>6</v>
      </c>
      <c r="AC46" s="182">
        <f>AA46-AB46</f>
        <v>-2</v>
      </c>
      <c r="AD46" s="182">
        <f>IF(Z46&gt;Z45,-1,0)</f>
        <v>0</v>
      </c>
      <c r="AE46" s="182">
        <f>IF(Z46&gt;Z47,-1,0)</f>
        <v>0</v>
      </c>
      <c r="AF46" s="182">
        <f>IF(Z46&gt;Z48,-1,0)</f>
        <v>0</v>
      </c>
      <c r="AG46" s="329">
        <f>10000-(AJ46*1000+AM46*10+AK46)</f>
        <v>9016</v>
      </c>
      <c r="AH46" s="330">
        <f>RANK(AG46,AG45:AG48,1)</f>
        <v>4</v>
      </c>
      <c r="AI46" s="281" t="str">
        <f>H45</f>
        <v>Kroatien</v>
      </c>
      <c r="AJ46" s="281">
        <f t="shared" si="13"/>
        <v>1</v>
      </c>
      <c r="AK46" s="281">
        <f t="shared" si="13"/>
        <v>4</v>
      </c>
      <c r="AL46" s="281">
        <f t="shared" si="13"/>
        <v>6</v>
      </c>
      <c r="AM46" s="281">
        <f>AK46-AL46</f>
        <v>-2</v>
      </c>
      <c r="AN46" s="329">
        <f>IF(Z45&lt;&gt;Z46,AG45,IF(E45&gt;G45,AG45-2000,AG45))</f>
        <v>8017</v>
      </c>
      <c r="AO46" s="337"/>
      <c r="AP46" s="329">
        <f>IF(Z46&lt;&gt;Z47,AG47,IF(G50&gt;E50,AG47-2000,AG47))</f>
        <v>2962</v>
      </c>
      <c r="AQ46" s="329">
        <f>IF(Z48&lt;&gt;Z46,AG48,IF(G48&gt;E48,AG48-2000,AG48))</f>
        <v>4985</v>
      </c>
      <c r="AR46" s="333">
        <f>AO49</f>
        <v>27048</v>
      </c>
      <c r="AS46" s="330">
        <f>RANK(AR46,AR45:AR48,1)</f>
        <v>4</v>
      </c>
      <c r="AT46" s="281" t="str">
        <f t="shared" si="14"/>
        <v>Kroatien</v>
      </c>
      <c r="AU46" s="281">
        <f t="shared" si="14"/>
        <v>1</v>
      </c>
      <c r="AV46" s="281">
        <f t="shared" si="14"/>
        <v>4</v>
      </c>
      <c r="AW46" s="281">
        <f t="shared" si="14"/>
        <v>6</v>
      </c>
      <c r="AX46" s="182"/>
      <c r="AY46" s="182"/>
      <c r="AZ46" s="182"/>
      <c r="BA46" s="42">
        <v>2</v>
      </c>
      <c r="BB46" s="40" t="str">
        <f>VLOOKUP(2,AS45:AT48,2,FALSE)</f>
        <v>Tschechien</v>
      </c>
      <c r="BC46" s="41"/>
      <c r="BD46" s="43">
        <f>VLOOKUP(2,AS45:AW48,3,FALSE)</f>
        <v>5</v>
      </c>
      <c r="BE46" s="44">
        <f>VLOOKUP(2,AS45:AW48,4,FALSE)</f>
        <v>5</v>
      </c>
      <c r="BF46" s="199" t="s">
        <v>12</v>
      </c>
      <c r="BG46" s="44">
        <f>VLOOKUP(2,AS45:AW48,5,FALSE)</f>
        <v>4</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3</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3</v>
      </c>
      <c r="T47" s="182"/>
      <c r="U47" s="182">
        <f>G47</f>
        <v>3</v>
      </c>
      <c r="V47" s="182"/>
      <c r="W47" s="182">
        <f>E47</f>
        <v>1</v>
      </c>
      <c r="X47" s="182"/>
      <c r="Y47" s="182"/>
      <c r="Z47" s="182">
        <f>O51</f>
        <v>7</v>
      </c>
      <c r="AA47" s="182">
        <f>S51</f>
        <v>8</v>
      </c>
      <c r="AB47" s="182">
        <f>W51</f>
        <v>5</v>
      </c>
      <c r="AC47" s="182">
        <f>AA47-AB47</f>
        <v>3</v>
      </c>
      <c r="AD47" s="182">
        <f>IF(Z47&gt;Z45,-1,0)</f>
        <v>-1</v>
      </c>
      <c r="AE47" s="182">
        <f>IF(Z47&gt;Z46,-1,0)</f>
        <v>-1</v>
      </c>
      <c r="AF47" s="182">
        <f>IF(Z47&gt;Z48,-1,0)</f>
        <v>-1</v>
      </c>
      <c r="AG47" s="329">
        <f>10000-(AJ47*1000+AM47*10+AK47)</f>
        <v>2962</v>
      </c>
      <c r="AH47" s="330">
        <f>RANK(AG47,AG45:AG48,1)</f>
        <v>1</v>
      </c>
      <c r="AI47" s="281" t="str">
        <f>C46</f>
        <v>Spanien</v>
      </c>
      <c r="AJ47" s="281">
        <f t="shared" si="13"/>
        <v>7</v>
      </c>
      <c r="AK47" s="281">
        <f t="shared" si="13"/>
        <v>8</v>
      </c>
      <c r="AL47" s="281">
        <f t="shared" si="13"/>
        <v>5</v>
      </c>
      <c r="AM47" s="281">
        <f>AK47-AL47</f>
        <v>3</v>
      </c>
      <c r="AN47" s="329">
        <f>IF(Z45&lt;&gt;Z47,AG45,IF(E47&gt;G47,AG45-2000,AG45))</f>
        <v>8017</v>
      </c>
      <c r="AO47" s="329">
        <f>IF(Z46&lt;&gt;Z47,AG46,IF(E50&gt;G50,AG46-2000,AG46))</f>
        <v>9016</v>
      </c>
      <c r="AP47" s="337"/>
      <c r="AQ47" s="329">
        <f>IF(Z48&lt;&gt;Z47,AG48,IF(G46&gt;E46,AG48-2000,AG48))</f>
        <v>4985</v>
      </c>
      <c r="AR47" s="333">
        <f>AP49</f>
        <v>8886</v>
      </c>
      <c r="AS47" s="330">
        <f>RANK(AR47,AR45:AR48,1)</f>
        <v>1</v>
      </c>
      <c r="AT47" s="281" t="str">
        <f t="shared" si="14"/>
        <v>Spanien</v>
      </c>
      <c r="AU47" s="281">
        <f t="shared" si="14"/>
        <v>7</v>
      </c>
      <c r="AV47" s="281">
        <f t="shared" si="14"/>
        <v>8</v>
      </c>
      <c r="AW47" s="281">
        <f t="shared" si="14"/>
        <v>5</v>
      </c>
      <c r="AX47" s="182"/>
      <c r="AY47" s="182"/>
      <c r="AZ47" s="182"/>
      <c r="BA47" s="162">
        <v>3</v>
      </c>
      <c r="BB47" s="175" t="str">
        <f>VLOOKUP(3,AS45:AT48,2,FALSE)</f>
        <v>Türkei</v>
      </c>
      <c r="BC47" s="163"/>
      <c r="BD47" s="145">
        <f>VLOOKUP(3,AS45:AW48,3,FALSE)</f>
        <v>2</v>
      </c>
      <c r="BE47" s="145">
        <f>VLOOKUP(3,AS45:AW48,4,FALSE)</f>
        <v>3</v>
      </c>
      <c r="BF47" s="199" t="s">
        <v>12</v>
      </c>
      <c r="BG47" s="145">
        <f>VLOOKUP(3,AS45:AW48,5,FALSE)</f>
        <v>5</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1</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2</v>
      </c>
      <c r="H48" s="125" t="str">
        <f>H46</f>
        <v>Tschechien</v>
      </c>
      <c r="I48" s="126"/>
      <c r="J48" s="182"/>
      <c r="K48" s="182" t="s">
        <v>73</v>
      </c>
      <c r="L48" s="182">
        <f t="shared" si="12"/>
        <v>-1</v>
      </c>
      <c r="M48" s="182"/>
      <c r="N48" s="182">
        <f>IF($E48="",0,IF($E48&gt;$G48,3,IF($E48=$G48,1,0)))</f>
        <v>0</v>
      </c>
      <c r="O48" s="182"/>
      <c r="P48" s="182">
        <f>IF($G48="",0,IF($E48&gt;$G48,0,IF($E48=$G48,1,3)))</f>
        <v>3</v>
      </c>
      <c r="Q48" s="182"/>
      <c r="R48" s="182">
        <f>E48</f>
        <v>1</v>
      </c>
      <c r="S48" s="182"/>
      <c r="T48" s="182">
        <f>G48</f>
        <v>2</v>
      </c>
      <c r="U48" s="182"/>
      <c r="V48" s="182">
        <f>G48</f>
        <v>2</v>
      </c>
      <c r="W48" s="182"/>
      <c r="X48" s="182">
        <f>E48</f>
        <v>1</v>
      </c>
      <c r="Y48" s="182"/>
      <c r="Z48" s="182">
        <f>P51</f>
        <v>5</v>
      </c>
      <c r="AA48" s="182">
        <f>T51</f>
        <v>5</v>
      </c>
      <c r="AB48" s="182">
        <f>X51</f>
        <v>4</v>
      </c>
      <c r="AC48" s="182">
        <f>AA48-AB48</f>
        <v>1</v>
      </c>
      <c r="AD48" s="182">
        <f>IF(Z48&gt;Z45,-1,0)</f>
        <v>-1</v>
      </c>
      <c r="AE48" s="182">
        <f>IF(Z48&gt;Z46,-1,0)</f>
        <v>-1</v>
      </c>
      <c r="AF48" s="182">
        <f>IF(Z48&gt;Z47,-1,0)</f>
        <v>0</v>
      </c>
      <c r="AG48" s="329">
        <f>10000-(AJ48*1000+AM48*10+AK48)</f>
        <v>4985</v>
      </c>
      <c r="AH48" s="330">
        <f>RANK(AG48,AG45:AG48,1)</f>
        <v>2</v>
      </c>
      <c r="AI48" s="281" t="str">
        <f>H46</f>
        <v>Tschechien</v>
      </c>
      <c r="AJ48" s="281">
        <f t="shared" si="13"/>
        <v>5</v>
      </c>
      <c r="AK48" s="281">
        <f t="shared" si="13"/>
        <v>5</v>
      </c>
      <c r="AL48" s="281">
        <f t="shared" si="13"/>
        <v>4</v>
      </c>
      <c r="AM48" s="281">
        <f>AK48-AL48</f>
        <v>1</v>
      </c>
      <c r="AN48" s="329">
        <f>IF(Z45&lt;&gt;Z48,AG45,IF(E49&gt;G49,AG45-2000,AG45))</f>
        <v>8017</v>
      </c>
      <c r="AO48" s="329">
        <f>IF(Z46&lt;&gt;Z48,AG46,IF(E48&gt;G48,AG46-2000,AG46))</f>
        <v>9016</v>
      </c>
      <c r="AP48" s="329">
        <f>IF(Z47&lt;&gt;Z48,AG47,IF(E46&gt;G46,AG47-2000,AG47))</f>
        <v>2962</v>
      </c>
      <c r="AQ48" s="337"/>
      <c r="AR48" s="333">
        <f>AQ49</f>
        <v>14955</v>
      </c>
      <c r="AS48" s="330">
        <f>RANK(AR48,AR45:AR48,1)</f>
        <v>2</v>
      </c>
      <c r="AT48" s="281" t="str">
        <f t="shared" si="14"/>
        <v>Tschechien</v>
      </c>
      <c r="AU48" s="281">
        <f t="shared" si="14"/>
        <v>5</v>
      </c>
      <c r="AV48" s="281">
        <f t="shared" si="14"/>
        <v>5</v>
      </c>
      <c r="AW48" s="281">
        <f t="shared" si="14"/>
        <v>4</v>
      </c>
      <c r="AX48" s="182"/>
      <c r="AY48" s="182"/>
      <c r="AZ48" s="182"/>
      <c r="BA48" s="68">
        <v>4</v>
      </c>
      <c r="BB48" s="69" t="str">
        <f>VLOOKUP(4,AS45:AT48,2,FALSE)</f>
        <v>Kroatien</v>
      </c>
      <c r="BC48" s="70"/>
      <c r="BD48" s="71">
        <f>VLOOKUP(4,AS45:AW48,3,FALSE)</f>
        <v>1</v>
      </c>
      <c r="BE48" s="71">
        <f>VLOOKUP(4,AS45:AW48,4,FALSE)</f>
        <v>4</v>
      </c>
      <c r="BF48" s="199" t="s">
        <v>12</v>
      </c>
      <c r="BG48" s="71">
        <f>VLOOKUP(4,AS45:AW48,5,FALSE)</f>
        <v>6</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1</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1</v>
      </c>
      <c r="F49" s="411" t="s">
        <v>12</v>
      </c>
      <c r="G49" s="40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24051</v>
      </c>
      <c r="AO49" s="335">
        <f>SUM(AO45:AO48)</f>
        <v>27048</v>
      </c>
      <c r="AP49" s="335">
        <f>SUM(AP45:AP48)</f>
        <v>8886</v>
      </c>
      <c r="AQ49" s="335">
        <f>SUM(AQ45:AQ48)</f>
        <v>14955</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2</v>
      </c>
      <c r="F50" s="411" t="s">
        <v>12</v>
      </c>
      <c r="G50" s="408">
        <v>3</v>
      </c>
      <c r="H50" s="125" t="str">
        <f>C46</f>
        <v>Spanien</v>
      </c>
      <c r="I50" s="126"/>
      <c r="J50" s="182"/>
      <c r="K50" s="182" t="s">
        <v>74</v>
      </c>
      <c r="L50" s="182">
        <f t="shared" si="12"/>
        <v>-1</v>
      </c>
      <c r="M50" s="182"/>
      <c r="N50" s="182">
        <f>IF($E50="",0,IF($E50&gt;$G50,3,IF($E50=$G50,1,0)))</f>
        <v>0</v>
      </c>
      <c r="O50" s="182">
        <f>IF($G50="",0,IF($E50&gt;$G50,0,IF($E50=$G50,1,3)))</f>
        <v>3</v>
      </c>
      <c r="P50" s="182"/>
      <c r="Q50" s="182"/>
      <c r="R50" s="182">
        <f>E50</f>
        <v>2</v>
      </c>
      <c r="S50" s="182">
        <f>G50</f>
        <v>3</v>
      </c>
      <c r="T50" s="182"/>
      <c r="U50" s="182"/>
      <c r="V50" s="182">
        <f>G50</f>
        <v>3</v>
      </c>
      <c r="W50" s="182">
        <f>E50</f>
        <v>2</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1</v>
      </c>
      <c r="BO50" s="61">
        <f>IF(G50=Spielplan!G50,Punktemodus!$B$7,0)</f>
        <v>0</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2</v>
      </c>
      <c r="N51" s="182">
        <f t="shared" si="15"/>
        <v>1</v>
      </c>
      <c r="O51" s="182">
        <f t="shared" si="15"/>
        <v>7</v>
      </c>
      <c r="P51" s="182">
        <f t="shared" si="15"/>
        <v>5</v>
      </c>
      <c r="Q51" s="182">
        <f t="shared" si="15"/>
        <v>3</v>
      </c>
      <c r="R51" s="182">
        <f t="shared" si="15"/>
        <v>4</v>
      </c>
      <c r="S51" s="182">
        <f t="shared" si="15"/>
        <v>8</v>
      </c>
      <c r="T51" s="182">
        <f t="shared" si="15"/>
        <v>5</v>
      </c>
      <c r="U51" s="182">
        <f t="shared" si="15"/>
        <v>5</v>
      </c>
      <c r="V51" s="182">
        <f t="shared" si="15"/>
        <v>6</v>
      </c>
      <c r="W51" s="182">
        <f t="shared" si="15"/>
        <v>5</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30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1</v>
      </c>
      <c r="F56" s="411" t="s">
        <v>12</v>
      </c>
      <c r="G56" s="40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3</v>
      </c>
      <c r="AA56" s="182">
        <f>Q62</f>
        <v>5</v>
      </c>
      <c r="AB56" s="182">
        <f>U62</f>
        <v>6</v>
      </c>
      <c r="AC56" s="182">
        <f>AA56-AB56</f>
        <v>-1</v>
      </c>
      <c r="AD56" s="182">
        <f>IF(Z56&gt;Z57,-1,0)</f>
        <v>0</v>
      </c>
      <c r="AE56" s="182">
        <f>IF(Z56&gt;Z58,-1,0)</f>
        <v>0</v>
      </c>
      <c r="AF56" s="182">
        <f>IF(Z56&gt;Z59,-1,0)</f>
        <v>0</v>
      </c>
      <c r="AG56" s="329">
        <f>10000-(AJ56*1000+AM56*10+AK56)</f>
        <v>7005</v>
      </c>
      <c r="AH56" s="330">
        <f>RANK(AG56,AG56:AG59,1)</f>
        <v>4</v>
      </c>
      <c r="AI56" s="281" t="str">
        <f>C56</f>
        <v>Irland</v>
      </c>
      <c r="AJ56" s="281">
        <f t="shared" ref="AJ56:AL59" si="17">Z56</f>
        <v>3</v>
      </c>
      <c r="AK56" s="281">
        <f t="shared" si="17"/>
        <v>5</v>
      </c>
      <c r="AL56" s="281">
        <f t="shared" si="17"/>
        <v>6</v>
      </c>
      <c r="AM56" s="281">
        <f>AK56-AL56</f>
        <v>-1</v>
      </c>
      <c r="AN56" s="337"/>
      <c r="AO56" s="329">
        <f>IF(Z57&lt;&gt;Z56,AG57,IF(G56&gt;E56,AG57-2000,AG57))</f>
        <v>4985</v>
      </c>
      <c r="AP56" s="329">
        <f>IF(Z58&lt;&gt;Z56,AG58,IF(G58&gt;E58,AG58-2000,AG58))</f>
        <v>5996</v>
      </c>
      <c r="AQ56" s="329">
        <f>IF(Z59&lt;&gt;Z56,AG59,IF(G60&gt;E60,AG59-2000,AG59))</f>
        <v>5994</v>
      </c>
      <c r="AR56" s="332">
        <f>AN60</f>
        <v>21015</v>
      </c>
      <c r="AS56" s="330">
        <f>RANK(AR56,AR56:AR59,1)</f>
        <v>4</v>
      </c>
      <c r="AT56" s="281" t="str">
        <f t="shared" ref="AT56:AW59" si="18">AI56</f>
        <v>Irland</v>
      </c>
      <c r="AU56" s="281">
        <f t="shared" si="18"/>
        <v>3</v>
      </c>
      <c r="AV56" s="281">
        <f t="shared" si="18"/>
        <v>5</v>
      </c>
      <c r="AW56" s="281">
        <f t="shared" si="18"/>
        <v>6</v>
      </c>
      <c r="AX56" s="182"/>
      <c r="AY56" s="182"/>
      <c r="AZ56" s="182"/>
      <c r="BA56" s="112">
        <v>1</v>
      </c>
      <c r="BB56" s="108" t="str">
        <f>VLOOKUP(1,AS56:AT59,2,FALSE)</f>
        <v>Schweden</v>
      </c>
      <c r="BC56" s="113"/>
      <c r="BD56" s="114">
        <f>VLOOKUP(1,AS56:AW59,3,FALSE)</f>
        <v>5</v>
      </c>
      <c r="BE56" s="115">
        <f>VLOOKUP(1,AS56:AW59,4,FALSE)</f>
        <v>5</v>
      </c>
      <c r="BF56" s="199" t="s">
        <v>12</v>
      </c>
      <c r="BG56" s="115">
        <f>VLOOKUP(1,AS56:AW59,5,FALSE)</f>
        <v>4</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2</v>
      </c>
      <c r="F57" s="411" t="s">
        <v>12</v>
      </c>
      <c r="G57" s="40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5</v>
      </c>
      <c r="AA57" s="182">
        <f>R62</f>
        <v>5</v>
      </c>
      <c r="AB57" s="182">
        <f>V62</f>
        <v>4</v>
      </c>
      <c r="AC57" s="182">
        <f>AA57-AB57</f>
        <v>1</v>
      </c>
      <c r="AD57" s="182">
        <f>IF(Z57&gt;Z56,-1,0)</f>
        <v>-1</v>
      </c>
      <c r="AE57" s="182">
        <f>IF(Z57&gt;Z58,-1,0)</f>
        <v>-1</v>
      </c>
      <c r="AF57" s="182">
        <f>IF(Z57&gt;Z59,-1,0)</f>
        <v>-1</v>
      </c>
      <c r="AG57" s="329">
        <f>10000-(AJ57*1000+AM57*10+AK57)</f>
        <v>4985</v>
      </c>
      <c r="AH57" s="330">
        <f>RANK(AG57,AG56:AG59,1)</f>
        <v>1</v>
      </c>
      <c r="AI57" s="281" t="str">
        <f>H56</f>
        <v>Schweden</v>
      </c>
      <c r="AJ57" s="281">
        <f t="shared" si="17"/>
        <v>5</v>
      </c>
      <c r="AK57" s="281">
        <f t="shared" si="17"/>
        <v>5</v>
      </c>
      <c r="AL57" s="281">
        <f t="shared" si="17"/>
        <v>4</v>
      </c>
      <c r="AM57" s="281">
        <f>AK57-AL57</f>
        <v>1</v>
      </c>
      <c r="AN57" s="329">
        <f>IF(Z56&lt;&gt;Z57,AG56,IF(E56&gt;G56,AG56-2000,AG56))</f>
        <v>7005</v>
      </c>
      <c r="AO57" s="337"/>
      <c r="AP57" s="329">
        <f>IF(Z57&lt;&gt;Z58,AG58,IF(G61&gt;E61,AG58-2000,AG58))</f>
        <v>5996</v>
      </c>
      <c r="AQ57" s="329">
        <f>IF(Z59&lt;&gt;Z57,AG59,IF(G59&gt;E59,AG59-2000,AG59))</f>
        <v>5994</v>
      </c>
      <c r="AR57" s="333">
        <f>AO60</f>
        <v>14955</v>
      </c>
      <c r="AS57" s="330">
        <f>RANK(AR57,AR56:AR59,1)</f>
        <v>1</v>
      </c>
      <c r="AT57" s="281" t="str">
        <f t="shared" si="18"/>
        <v>Schweden</v>
      </c>
      <c r="AU57" s="281">
        <f t="shared" si="18"/>
        <v>5</v>
      </c>
      <c r="AV57" s="281">
        <f t="shared" si="18"/>
        <v>5</v>
      </c>
      <c r="AW57" s="281">
        <f t="shared" si="18"/>
        <v>4</v>
      </c>
      <c r="AX57" s="182"/>
      <c r="AY57" s="182"/>
      <c r="AZ57" s="182"/>
      <c r="BA57" s="112">
        <v>2</v>
      </c>
      <c r="BB57" s="108" t="str">
        <f>VLOOKUP(2,AS56:AT59,2,FALSE)</f>
        <v>Belgien</v>
      </c>
      <c r="BC57" s="113"/>
      <c r="BD57" s="114">
        <f>VLOOKUP(2,AS56:AW59,3,FALSE)</f>
        <v>4</v>
      </c>
      <c r="BE57" s="115">
        <f>VLOOKUP(2,AS56:AW59,4,FALSE)</f>
        <v>4</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2</v>
      </c>
      <c r="F58" s="411" t="s">
        <v>12</v>
      </c>
      <c r="G58" s="408">
        <v>1</v>
      </c>
      <c r="H58" s="108" t="str">
        <f>C57</f>
        <v>Belgien</v>
      </c>
      <c r="I58" s="109"/>
      <c r="J58" s="182"/>
      <c r="K58" s="182" t="s">
        <v>79</v>
      </c>
      <c r="L58" s="182">
        <f t="shared" si="16"/>
        <v>1</v>
      </c>
      <c r="M58" s="182">
        <f>IF($E58="",0,IF($E58&gt;$G58,3,IF($E58=G58,1,0)))</f>
        <v>3</v>
      </c>
      <c r="N58" s="182"/>
      <c r="O58" s="182">
        <f>IF($G58="",0,IF($E58&gt;$G58,0,IF($E58=$G58,1,3)))</f>
        <v>0</v>
      </c>
      <c r="P58" s="182"/>
      <c r="Q58" s="182">
        <f>E58</f>
        <v>2</v>
      </c>
      <c r="R58" s="182"/>
      <c r="S58" s="182">
        <f>G58</f>
        <v>1</v>
      </c>
      <c r="T58" s="182"/>
      <c r="U58" s="182">
        <f>G58</f>
        <v>1</v>
      </c>
      <c r="V58" s="182"/>
      <c r="W58" s="182">
        <f>E58</f>
        <v>2</v>
      </c>
      <c r="X58" s="182"/>
      <c r="Y58" s="182"/>
      <c r="Z58" s="182">
        <f>O62</f>
        <v>4</v>
      </c>
      <c r="AA58" s="182">
        <f>S62</f>
        <v>4</v>
      </c>
      <c r="AB58" s="182">
        <f>W62</f>
        <v>4</v>
      </c>
      <c r="AC58" s="182">
        <f>AA58-AB58</f>
        <v>0</v>
      </c>
      <c r="AD58" s="182">
        <f>IF(Z58&gt;Z56,-1,0)</f>
        <v>-1</v>
      </c>
      <c r="AE58" s="182">
        <f>IF(Z58&gt;Z57,-1,0)</f>
        <v>0</v>
      </c>
      <c r="AF58" s="182">
        <f>IF(Z58&gt;Z59,-1,0)</f>
        <v>0</v>
      </c>
      <c r="AG58" s="329">
        <f>10000-(AJ58*1000+AM58*10+AK58)</f>
        <v>5996</v>
      </c>
      <c r="AH58" s="330">
        <f>RANK(AG58,AG56:AG59,1)</f>
        <v>3</v>
      </c>
      <c r="AI58" s="281" t="str">
        <f>C57</f>
        <v>Belgien</v>
      </c>
      <c r="AJ58" s="281">
        <f t="shared" si="17"/>
        <v>4</v>
      </c>
      <c r="AK58" s="281">
        <f t="shared" si="17"/>
        <v>4</v>
      </c>
      <c r="AL58" s="281">
        <f t="shared" si="17"/>
        <v>4</v>
      </c>
      <c r="AM58" s="281">
        <f>AK58-AL58</f>
        <v>0</v>
      </c>
      <c r="AN58" s="329">
        <f>IF(Z56&lt;&gt;Z58,AG56,IF(E58&gt;G58,AG56-2000,AG56))</f>
        <v>7005</v>
      </c>
      <c r="AO58" s="329">
        <f>IF(Z57&lt;&gt;Z58,AG57,IF(E61&gt;G61,AG57-2000,AG57))</f>
        <v>4985</v>
      </c>
      <c r="AP58" s="337"/>
      <c r="AQ58" s="329">
        <f>IF(Z59&lt;&gt;Z58,AG59,IF(G57&gt;E57,AG59-2000,AG59))</f>
        <v>5994</v>
      </c>
      <c r="AR58" s="333">
        <f>AP60</f>
        <v>15988</v>
      </c>
      <c r="AS58" s="330">
        <f>RANK(AR58,AR56:AR59,1)</f>
        <v>2</v>
      </c>
      <c r="AT58" s="281" t="str">
        <f t="shared" si="18"/>
        <v>Belgien</v>
      </c>
      <c r="AU58" s="281">
        <f t="shared" si="18"/>
        <v>4</v>
      </c>
      <c r="AV58" s="281">
        <f t="shared" si="18"/>
        <v>4</v>
      </c>
      <c r="AW58" s="281">
        <f t="shared" si="18"/>
        <v>4</v>
      </c>
      <c r="AX58" s="182"/>
      <c r="AY58" s="182"/>
      <c r="AZ58" s="182"/>
      <c r="BA58" s="162">
        <v>3</v>
      </c>
      <c r="BB58" s="175" t="str">
        <f>VLOOKUP(3,AS56:AT59,2,FALSE)</f>
        <v>Italien</v>
      </c>
      <c r="BC58" s="163"/>
      <c r="BD58" s="145">
        <f>VLOOKUP(3,AS56:AW59,3,FALSE)</f>
        <v>4</v>
      </c>
      <c r="BE58" s="145">
        <f>VLOOKUP(3,AS56:AW59,4,FALSE)</f>
        <v>6</v>
      </c>
      <c r="BF58" s="199" t="s">
        <v>12</v>
      </c>
      <c r="BG58" s="145">
        <f>VLOOKUP(3,AS56:AW59,5,FALSE)</f>
        <v>6</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0</v>
      </c>
      <c r="BO58" s="61">
        <f>IF(G58=Spielplan!G58,Punktemodus!$B$7,0)</f>
        <v>0</v>
      </c>
      <c r="BP58" s="81">
        <f>IF(Spielplan!E58="",0,SUM(BJ58:BO58))</f>
        <v>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2</v>
      </c>
      <c r="F59" s="411" t="s">
        <v>12</v>
      </c>
      <c r="G59" s="408">
        <v>2</v>
      </c>
      <c r="H59" s="110" t="str">
        <f>H57</f>
        <v>Italien</v>
      </c>
      <c r="I59" s="111"/>
      <c r="J59" s="182"/>
      <c r="K59" s="182" t="s">
        <v>80</v>
      </c>
      <c r="L59" s="182">
        <f t="shared" si="16"/>
        <v>0</v>
      </c>
      <c r="M59" s="182"/>
      <c r="N59" s="182">
        <f>IF($E59="",0,IF($E59&gt;$G59,3,IF($E59=$G59,1,0)))</f>
        <v>1</v>
      </c>
      <c r="O59" s="182"/>
      <c r="P59" s="182">
        <f>IF($G59="",0,IF($E59&gt;$G59,0,IF($E59=$G59,1,3)))</f>
        <v>1</v>
      </c>
      <c r="Q59" s="182"/>
      <c r="R59" s="182">
        <f>E59</f>
        <v>2</v>
      </c>
      <c r="S59" s="182"/>
      <c r="T59" s="182">
        <f>G59</f>
        <v>2</v>
      </c>
      <c r="U59" s="182"/>
      <c r="V59" s="182">
        <f>G59</f>
        <v>2</v>
      </c>
      <c r="W59" s="182"/>
      <c r="X59" s="182">
        <f>E59</f>
        <v>2</v>
      </c>
      <c r="Y59" s="182"/>
      <c r="Z59" s="182">
        <f>P62</f>
        <v>4</v>
      </c>
      <c r="AA59" s="182">
        <f>T62</f>
        <v>6</v>
      </c>
      <c r="AB59" s="182">
        <f>X62</f>
        <v>6</v>
      </c>
      <c r="AC59" s="182">
        <f>AA59-AB59</f>
        <v>0</v>
      </c>
      <c r="AD59" s="182">
        <f>IF(Z59&gt;Z56,-1,0)</f>
        <v>-1</v>
      </c>
      <c r="AE59" s="182">
        <f>IF(Z59&gt;Z57,-1,0)</f>
        <v>0</v>
      </c>
      <c r="AF59" s="182">
        <f>IF(Z59&gt;Z58,-1,0)</f>
        <v>0</v>
      </c>
      <c r="AG59" s="329">
        <f>10000-(AJ59*1000+AM59*10+AK59)</f>
        <v>5994</v>
      </c>
      <c r="AH59" s="330">
        <f>RANK(AG59,AG56:AG59,1)</f>
        <v>2</v>
      </c>
      <c r="AI59" s="281" t="str">
        <f>H57</f>
        <v>Italien</v>
      </c>
      <c r="AJ59" s="281">
        <f t="shared" si="17"/>
        <v>4</v>
      </c>
      <c r="AK59" s="281">
        <f t="shared" si="17"/>
        <v>6</v>
      </c>
      <c r="AL59" s="281">
        <f t="shared" si="17"/>
        <v>6</v>
      </c>
      <c r="AM59" s="281">
        <f>AK59-AL59</f>
        <v>0</v>
      </c>
      <c r="AN59" s="329">
        <f>IF(Z56&lt;&gt;Z59,AG56,IF(E60&gt;G60,AG56-2000,AG56))</f>
        <v>7005</v>
      </c>
      <c r="AO59" s="329">
        <f>IF(Z57&lt;&gt;Z59,AG57,IF(E59&gt;G59,AG57-2000,AG57))</f>
        <v>4985</v>
      </c>
      <c r="AP59" s="329">
        <f>IF(Z58&lt;&gt;Z59,AG58,IF(E57&gt;G57,AG58-2000,AG58))</f>
        <v>3996</v>
      </c>
      <c r="AQ59" s="337"/>
      <c r="AR59" s="333">
        <f>AQ60</f>
        <v>17982</v>
      </c>
      <c r="AS59" s="330">
        <f>RANK(AR59,AR56:AR59,1)</f>
        <v>3</v>
      </c>
      <c r="AT59" s="281" t="str">
        <f t="shared" si="18"/>
        <v>Italien</v>
      </c>
      <c r="AU59" s="281">
        <f t="shared" si="18"/>
        <v>4</v>
      </c>
      <c r="AV59" s="281">
        <f t="shared" si="18"/>
        <v>6</v>
      </c>
      <c r="AW59" s="281">
        <f t="shared" si="18"/>
        <v>6</v>
      </c>
      <c r="AX59" s="182"/>
      <c r="AY59" s="182"/>
      <c r="AZ59" s="182"/>
      <c r="BA59" s="68">
        <v>4</v>
      </c>
      <c r="BB59" s="69" t="str">
        <f>VLOOKUP(4,AS56:AT59,2,FALSE)</f>
        <v>Irland</v>
      </c>
      <c r="BC59" s="70"/>
      <c r="BD59" s="71">
        <f>VLOOKUP(4,AS56:AW59,3,FALSE)</f>
        <v>3</v>
      </c>
      <c r="BE59" s="71">
        <f>VLOOKUP(4,AS56:AW59,4,FALSE)</f>
        <v>5</v>
      </c>
      <c r="BF59" s="199" t="s">
        <v>12</v>
      </c>
      <c r="BG59" s="71">
        <f>VLOOKUP(4,AS56:AW59,5,FALSE)</f>
        <v>6</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0</v>
      </c>
      <c r="BP59" s="81">
        <f>IF(Spielplan!E59="",0,SUM(BJ59:BO59))</f>
        <v>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2</v>
      </c>
      <c r="F60" s="411" t="s">
        <v>12</v>
      </c>
      <c r="G60" s="408">
        <v>3</v>
      </c>
      <c r="H60" s="108" t="str">
        <f>H57</f>
        <v>Italien</v>
      </c>
      <c r="I60" s="109"/>
      <c r="J60" s="182"/>
      <c r="K60" s="182" t="s">
        <v>81</v>
      </c>
      <c r="L60" s="182">
        <f t="shared" si="16"/>
        <v>-1</v>
      </c>
      <c r="M60" s="182">
        <f>IF($E60="",0,IF($E60&gt;$G60,3,IF($E60=G60,1,0)))</f>
        <v>0</v>
      </c>
      <c r="N60" s="182"/>
      <c r="O60" s="182"/>
      <c r="P60" s="182">
        <f>IF($G60="",0,IF($E60&gt;$G60,0,IF($E60=$G60,1,3)))</f>
        <v>3</v>
      </c>
      <c r="Q60" s="182">
        <f>E60</f>
        <v>2</v>
      </c>
      <c r="R60" s="182"/>
      <c r="S60" s="182"/>
      <c r="T60" s="182">
        <f>G60</f>
        <v>3</v>
      </c>
      <c r="U60" s="182">
        <f>G60</f>
        <v>3</v>
      </c>
      <c r="V60" s="182"/>
      <c r="W60" s="182"/>
      <c r="X60" s="182">
        <f>E60</f>
        <v>2</v>
      </c>
      <c r="Y60" s="182"/>
      <c r="Z60" s="182"/>
      <c r="AA60" s="182"/>
      <c r="AB60" s="182"/>
      <c r="AC60" s="182"/>
      <c r="AD60" s="182"/>
      <c r="AE60" s="182"/>
      <c r="AF60" s="182"/>
      <c r="AG60" s="281"/>
      <c r="AH60" s="281"/>
      <c r="AI60" s="281"/>
      <c r="AJ60" s="281"/>
      <c r="AK60" s="281"/>
      <c r="AL60" s="281"/>
      <c r="AM60" s="281"/>
      <c r="AN60" s="334">
        <f>SUM(AN56:AN59)</f>
        <v>21015</v>
      </c>
      <c r="AO60" s="335">
        <f>SUM(AO56:AO59)</f>
        <v>14955</v>
      </c>
      <c r="AP60" s="335">
        <f>SUM(AP56:AP59)</f>
        <v>15988</v>
      </c>
      <c r="AQ60" s="335">
        <f>SUM(AQ56:AQ59)</f>
        <v>17982</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1</v>
      </c>
      <c r="F61" s="411" t="s">
        <v>12</v>
      </c>
      <c r="G61" s="408">
        <v>1</v>
      </c>
      <c r="H61" s="110" t="str">
        <f>C57</f>
        <v>Belgien</v>
      </c>
      <c r="I61" s="111"/>
      <c r="J61" s="182"/>
      <c r="K61" s="182" t="s">
        <v>81</v>
      </c>
      <c r="L61" s="182">
        <f t="shared" si="16"/>
        <v>0</v>
      </c>
      <c r="M61" s="182"/>
      <c r="N61" s="182">
        <f>IF($E61="",0,IF($E61&gt;$G61,3,IF($E61=$G61,1,0)))</f>
        <v>1</v>
      </c>
      <c r="O61" s="182">
        <f>IF($G61="",0,IF($E61&gt;$G61,0,IF($E61=$G61,1,3)))</f>
        <v>1</v>
      </c>
      <c r="P61" s="182"/>
      <c r="Q61" s="182"/>
      <c r="R61" s="182">
        <f>E61</f>
        <v>1</v>
      </c>
      <c r="S61" s="182">
        <f>G61</f>
        <v>1</v>
      </c>
      <c r="T61" s="182"/>
      <c r="U61" s="182"/>
      <c r="V61" s="182">
        <f>G61</f>
        <v>1</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1</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3</v>
      </c>
      <c r="N62" s="182">
        <f t="shared" si="19"/>
        <v>5</v>
      </c>
      <c r="O62" s="182">
        <f t="shared" si="19"/>
        <v>4</v>
      </c>
      <c r="P62" s="182">
        <f t="shared" si="19"/>
        <v>4</v>
      </c>
      <c r="Q62" s="182">
        <f t="shared" si="19"/>
        <v>5</v>
      </c>
      <c r="R62" s="182">
        <f t="shared" si="19"/>
        <v>5</v>
      </c>
      <c r="S62" s="182">
        <f t="shared" si="19"/>
        <v>4</v>
      </c>
      <c r="T62" s="182">
        <f t="shared" si="19"/>
        <v>6</v>
      </c>
      <c r="U62" s="182">
        <f t="shared" si="19"/>
        <v>6</v>
      </c>
      <c r="V62" s="182">
        <f t="shared" si="19"/>
        <v>4</v>
      </c>
      <c r="W62" s="182">
        <f t="shared" si="19"/>
        <v>4</v>
      </c>
      <c r="X62" s="182">
        <f t="shared" si="19"/>
        <v>6</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1</v>
      </c>
      <c r="F67" s="411" t="s">
        <v>12</v>
      </c>
      <c r="G67" s="408">
        <v>2</v>
      </c>
      <c r="H67" s="117" t="str">
        <f>Spielplan!$H$67</f>
        <v>Ungarn</v>
      </c>
      <c r="I67" s="118"/>
      <c r="J67" s="182"/>
      <c r="K67" s="182" t="s">
        <v>82</v>
      </c>
      <c r="L67" s="182">
        <f t="shared" ref="L67:L72" si="20">IF(E67-G67&gt;0,1,IF(G67=E67,0,-1))</f>
        <v>-1</v>
      </c>
      <c r="M67" s="182">
        <f>IF($E67="",0,IF($E67&gt;$G67,3,IF($E67=G67,1,0)))</f>
        <v>0</v>
      </c>
      <c r="N67" s="182">
        <f>IF($G67="",0,IF($E67&gt;$G67,0,IF($E67=G67,1,3)))</f>
        <v>3</v>
      </c>
      <c r="O67" s="182"/>
      <c r="P67" s="182"/>
      <c r="Q67" s="182">
        <f>E67</f>
        <v>1</v>
      </c>
      <c r="R67" s="182">
        <f>G67</f>
        <v>2</v>
      </c>
      <c r="S67" s="182"/>
      <c r="T67" s="182"/>
      <c r="U67" s="182">
        <f>G67</f>
        <v>2</v>
      </c>
      <c r="V67" s="182">
        <f>E67</f>
        <v>1</v>
      </c>
      <c r="W67" s="182"/>
      <c r="X67" s="182"/>
      <c r="Y67" s="182"/>
      <c r="Z67" s="182">
        <f>M73</f>
        <v>3</v>
      </c>
      <c r="AA67" s="182">
        <f>Q73</f>
        <v>2</v>
      </c>
      <c r="AB67" s="182">
        <f>U73</f>
        <v>4</v>
      </c>
      <c r="AC67" s="182">
        <f>AA67-AB67</f>
        <v>-2</v>
      </c>
      <c r="AD67" s="182">
        <f>IF(Z67&gt;Z68,-1,0)</f>
        <v>0</v>
      </c>
      <c r="AE67" s="182">
        <f>IF(Z67&gt;Z69,-1,0)</f>
        <v>0</v>
      </c>
      <c r="AF67" s="182">
        <f>IF(Z67&gt;Z70,-1,0)</f>
        <v>-1</v>
      </c>
      <c r="AG67" s="329">
        <f>10000-(AJ67*1000+AM67*10+AK67)</f>
        <v>7018</v>
      </c>
      <c r="AH67" s="330">
        <f>RANK(AG67,AG67:AG70,1)</f>
        <v>3</v>
      </c>
      <c r="AI67" s="281" t="str">
        <f>C67</f>
        <v>Österreich</v>
      </c>
      <c r="AJ67" s="281">
        <f t="shared" ref="AJ67:AL70" si="21">Z67</f>
        <v>3</v>
      </c>
      <c r="AK67" s="281">
        <f t="shared" si="21"/>
        <v>2</v>
      </c>
      <c r="AL67" s="281">
        <f t="shared" si="21"/>
        <v>4</v>
      </c>
      <c r="AM67" s="281">
        <f>AK67-AL67</f>
        <v>-2</v>
      </c>
      <c r="AN67" s="337"/>
      <c r="AO67" s="329">
        <f>IF(Z68&lt;&gt;Z67,AG68,IF(G67&gt;E67,AG68-2000,AG68))</f>
        <v>3975</v>
      </c>
      <c r="AP67" s="329">
        <f>IF(Z69&lt;&gt;Z67,AG69,IF(G69&gt;E69,AG69-2000,AG69))</f>
        <v>955</v>
      </c>
      <c r="AQ67" s="329">
        <f>IF(Z70&lt;&gt;Z67,AG70,IF(G71&gt;E71,AG70-2000,AG70))</f>
        <v>10040</v>
      </c>
      <c r="AR67" s="332">
        <f>AN71</f>
        <v>21054</v>
      </c>
      <c r="AS67" s="330">
        <f>RANK(AR67,AR67:AR70,1)</f>
        <v>3</v>
      </c>
      <c r="AT67" s="281" t="str">
        <f t="shared" ref="AT67:AW70" si="22">AI67</f>
        <v>Österreich</v>
      </c>
      <c r="AU67" s="281">
        <f t="shared" si="22"/>
        <v>3</v>
      </c>
      <c r="AV67" s="281">
        <f t="shared" si="22"/>
        <v>2</v>
      </c>
      <c r="AW67" s="281">
        <f t="shared" si="22"/>
        <v>4</v>
      </c>
      <c r="AX67" s="182"/>
      <c r="AY67" s="182"/>
      <c r="AZ67" s="182"/>
      <c r="BA67" s="119">
        <v>1</v>
      </c>
      <c r="BB67" s="117" t="str">
        <f>VLOOKUP(1,AS67:AT70,2,FALSE)</f>
        <v>Portugal</v>
      </c>
      <c r="BC67" s="118"/>
      <c r="BD67" s="120">
        <f>VLOOKUP(1,AS67:AW70,3,FALSE)</f>
        <v>9</v>
      </c>
      <c r="BE67" s="121">
        <f>VLOOKUP(1,AS67:AW70,4,FALSE)</f>
        <v>5</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10</v>
      </c>
      <c r="BM67" s="61">
        <f>IF(E67=Spielplan!E67,IF(G67=Spielplan!G67,Punktemodus!$B$5,0),0)</f>
        <v>0</v>
      </c>
      <c r="BN67" s="61">
        <f>IF(E67=Spielplan!E67,Punktemodus!$B$7,0)</f>
        <v>0</v>
      </c>
      <c r="BO67" s="61">
        <f>IF(G67=Spielplan!G67,Punktemodus!$B$7,0)</f>
        <v>1</v>
      </c>
      <c r="BP67" s="81">
        <f>IF(Spielplan!E67="",0,SUM(BJ67:BO67))</f>
        <v>11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1</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1</v>
      </c>
      <c r="T68" s="182">
        <f>G68</f>
        <v>0</v>
      </c>
      <c r="U68" s="182"/>
      <c r="V68" s="182"/>
      <c r="W68" s="182">
        <f>G68</f>
        <v>0</v>
      </c>
      <c r="X68" s="182">
        <f>E68</f>
        <v>1</v>
      </c>
      <c r="Y68" s="182"/>
      <c r="Z68" s="182">
        <f>N73</f>
        <v>6</v>
      </c>
      <c r="AA68" s="182">
        <f>R73</f>
        <v>5</v>
      </c>
      <c r="AB68" s="182">
        <f>V73</f>
        <v>3</v>
      </c>
      <c r="AC68" s="182">
        <f>AA68-AB68</f>
        <v>2</v>
      </c>
      <c r="AD68" s="182">
        <f>IF(Z68&gt;Z67,-1,0)</f>
        <v>-1</v>
      </c>
      <c r="AE68" s="182">
        <f>IF(Z68&gt;Z69,-1,0)</f>
        <v>0</v>
      </c>
      <c r="AF68" s="182">
        <f>IF(Z68&gt;Z70,-1,0)</f>
        <v>-1</v>
      </c>
      <c r="AG68" s="329">
        <f>10000-(AJ68*1000+AM68*10+AK68)</f>
        <v>3975</v>
      </c>
      <c r="AH68" s="330">
        <f>RANK(AG68,AG67:AG70,1)</f>
        <v>2</v>
      </c>
      <c r="AI68" s="281" t="str">
        <f>H67</f>
        <v>Ungarn</v>
      </c>
      <c r="AJ68" s="281">
        <f t="shared" si="21"/>
        <v>6</v>
      </c>
      <c r="AK68" s="281">
        <f t="shared" si="21"/>
        <v>5</v>
      </c>
      <c r="AL68" s="281">
        <f t="shared" si="21"/>
        <v>3</v>
      </c>
      <c r="AM68" s="281">
        <f>AK68-AL68</f>
        <v>2</v>
      </c>
      <c r="AN68" s="329">
        <f>IF(Z67&lt;&gt;Z68,AG67,IF(E67&gt;G67,AG67-2000,AG67))</f>
        <v>7018</v>
      </c>
      <c r="AO68" s="337"/>
      <c r="AP68" s="329">
        <f>IF(Z68&lt;&gt;Z69,AG69,IF(G72&gt;E72,AG69-2000,AG69))</f>
        <v>955</v>
      </c>
      <c r="AQ68" s="329">
        <f>IF(Z70&lt;&gt;Z68,AG70,IF(G70&gt;E70,AG70-2000,AG70))</f>
        <v>10040</v>
      </c>
      <c r="AR68" s="333">
        <f>AO71</f>
        <v>11925</v>
      </c>
      <c r="AS68" s="330">
        <f>RANK(AR68,AR67:AR70,1)</f>
        <v>2</v>
      </c>
      <c r="AT68" s="281" t="str">
        <f t="shared" si="22"/>
        <v>Ungarn</v>
      </c>
      <c r="AU68" s="281">
        <f t="shared" si="22"/>
        <v>6</v>
      </c>
      <c r="AV68" s="281">
        <f t="shared" si="22"/>
        <v>5</v>
      </c>
      <c r="AW68" s="281">
        <f t="shared" si="22"/>
        <v>3</v>
      </c>
      <c r="AX68" s="182"/>
      <c r="AY68" s="182"/>
      <c r="AZ68" s="182"/>
      <c r="BA68" s="119">
        <v>2</v>
      </c>
      <c r="BB68" s="117" t="str">
        <f>VLOOKUP(2,AS67:AT70,2,FALSE)</f>
        <v>Ungarn</v>
      </c>
      <c r="BC68" s="118"/>
      <c r="BD68" s="120">
        <f>VLOOKUP(2,AS67:AW70,3,FALSE)</f>
        <v>6</v>
      </c>
      <c r="BE68" s="121">
        <f>VLOOKUP(2,AS67:AW70,4,FALSE)</f>
        <v>5</v>
      </c>
      <c r="BF68" s="199" t="s">
        <v>12</v>
      </c>
      <c r="BG68" s="121">
        <f>VLOOKUP(2,AS67:AW70,5,FALSE)</f>
        <v>3</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1</v>
      </c>
      <c r="BO68" s="61">
        <f>IF(G68=Spielplan!G68,Punktemodus!$B$7,0)</f>
        <v>0</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0</v>
      </c>
      <c r="F69" s="411" t="s">
        <v>12</v>
      </c>
      <c r="G69" s="408">
        <v>2</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2</v>
      </c>
      <c r="T69" s="182"/>
      <c r="U69" s="182">
        <f>G69</f>
        <v>2</v>
      </c>
      <c r="V69" s="182"/>
      <c r="W69" s="182">
        <f>E69</f>
        <v>0</v>
      </c>
      <c r="X69" s="182"/>
      <c r="Y69" s="182"/>
      <c r="Z69" s="182">
        <f>O73</f>
        <v>9</v>
      </c>
      <c r="AA69" s="182">
        <f>S73</f>
        <v>5</v>
      </c>
      <c r="AB69" s="182">
        <f>W73</f>
        <v>1</v>
      </c>
      <c r="AC69" s="182">
        <f>AA69-AB69</f>
        <v>4</v>
      </c>
      <c r="AD69" s="182">
        <f>IF(Z69&gt;Z67,-1,0)</f>
        <v>-1</v>
      </c>
      <c r="AE69" s="182">
        <f>IF(Z69&gt;Z68,-1,0)</f>
        <v>-1</v>
      </c>
      <c r="AF69" s="182">
        <f>IF(Z69&gt;Z70,-1,0)</f>
        <v>-1</v>
      </c>
      <c r="AG69" s="329">
        <f>10000-(AJ69*1000+AM69*10+AK69)</f>
        <v>955</v>
      </c>
      <c r="AH69" s="330">
        <f>RANK(AG69,AG67:AG70,1)</f>
        <v>1</v>
      </c>
      <c r="AI69" s="281" t="str">
        <f>C68</f>
        <v>Portugal</v>
      </c>
      <c r="AJ69" s="281">
        <f t="shared" si="21"/>
        <v>9</v>
      </c>
      <c r="AK69" s="281">
        <f t="shared" si="21"/>
        <v>5</v>
      </c>
      <c r="AL69" s="281">
        <f t="shared" si="21"/>
        <v>1</v>
      </c>
      <c r="AM69" s="281">
        <f>AK69-AL69</f>
        <v>4</v>
      </c>
      <c r="AN69" s="329">
        <f>IF(Z67&lt;&gt;Z69,AG67,IF(E69&gt;G69,AG67-2000,AG67))</f>
        <v>7018</v>
      </c>
      <c r="AO69" s="329">
        <f>IF(Z68&lt;&gt;Z69,AG68,IF(E72&gt;G72,AG68-2000,AG68))</f>
        <v>3975</v>
      </c>
      <c r="AP69" s="337"/>
      <c r="AQ69" s="329">
        <f>IF(Z70&lt;&gt;Z69,AG70,IF(G68&gt;E68,AG70-2000,AG70))</f>
        <v>10040</v>
      </c>
      <c r="AR69" s="333">
        <f>AP71</f>
        <v>2865</v>
      </c>
      <c r="AS69" s="330">
        <f>RANK(AR69,AR67:AR70,1)</f>
        <v>1</v>
      </c>
      <c r="AT69" s="281" t="str">
        <f t="shared" si="22"/>
        <v>Portugal</v>
      </c>
      <c r="AU69" s="281">
        <f t="shared" si="22"/>
        <v>9</v>
      </c>
      <c r="AV69" s="281">
        <f t="shared" si="22"/>
        <v>5</v>
      </c>
      <c r="AW69" s="281">
        <f t="shared" si="22"/>
        <v>1</v>
      </c>
      <c r="AX69" s="182"/>
      <c r="AY69" s="182"/>
      <c r="AZ69" s="182"/>
      <c r="BA69" s="162">
        <v>3</v>
      </c>
      <c r="BB69" s="175" t="str">
        <f>VLOOKUP(3,AS67:AT70,2,FALSE)</f>
        <v>Österreich</v>
      </c>
      <c r="BC69" s="163"/>
      <c r="BD69" s="145">
        <f>VLOOKUP(3,AS67:AW70,3,FALSE)</f>
        <v>3</v>
      </c>
      <c r="BE69" s="145">
        <f>VLOOKUP(3,AS67:AW70,4,FALSE)</f>
        <v>2</v>
      </c>
      <c r="BF69" s="199" t="s">
        <v>12</v>
      </c>
      <c r="BG69" s="145">
        <f>VLOOKUP(3,AS67:AW70,5,FALSE)</f>
        <v>4</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2</v>
      </c>
      <c r="F70" s="411" t="s">
        <v>12</v>
      </c>
      <c r="G70" s="408">
        <v>0</v>
      </c>
      <c r="H70" s="123" t="str">
        <f>H68</f>
        <v>Island</v>
      </c>
      <c r="I70" s="124"/>
      <c r="J70" s="182"/>
      <c r="K70" s="182" t="s">
        <v>85</v>
      </c>
      <c r="L70" s="182">
        <f t="shared" si="20"/>
        <v>1</v>
      </c>
      <c r="M70" s="182"/>
      <c r="N70" s="182">
        <f>IF($E70="",0,IF($E70&gt;$G70,3,IF($E70=$G70,1,0)))</f>
        <v>3</v>
      </c>
      <c r="O70" s="182"/>
      <c r="P70" s="182">
        <f>IF($G70="",0,IF($E70&gt;$G70,0,IF($E70=$G70,1,3)))</f>
        <v>0</v>
      </c>
      <c r="Q70" s="182"/>
      <c r="R70" s="182">
        <f>E70</f>
        <v>2</v>
      </c>
      <c r="S70" s="182"/>
      <c r="T70" s="182">
        <f>G70</f>
        <v>0</v>
      </c>
      <c r="U70" s="182"/>
      <c r="V70" s="182">
        <f>G70</f>
        <v>0</v>
      </c>
      <c r="W70" s="182"/>
      <c r="X70" s="182">
        <f>E70</f>
        <v>2</v>
      </c>
      <c r="Y70" s="182"/>
      <c r="Z70" s="182">
        <f>P73</f>
        <v>0</v>
      </c>
      <c r="AA70" s="182">
        <f>T73</f>
        <v>0</v>
      </c>
      <c r="AB70" s="182">
        <f>X73</f>
        <v>4</v>
      </c>
      <c r="AC70" s="182">
        <f>AA70-AB70</f>
        <v>-4</v>
      </c>
      <c r="AD70" s="182">
        <f>IF(Z70&gt;Z67,-1,0)</f>
        <v>0</v>
      </c>
      <c r="AE70" s="182">
        <f>IF(Z70&gt;Z68,-1,0)</f>
        <v>0</v>
      </c>
      <c r="AF70" s="182">
        <f>IF(Z70&gt;Z69,-1,0)</f>
        <v>0</v>
      </c>
      <c r="AG70" s="329">
        <f>10000-(AJ70*1000+AM70*10+AK70)</f>
        <v>10040</v>
      </c>
      <c r="AH70" s="330">
        <f>RANK(AG70,AG67:AG70,1)</f>
        <v>4</v>
      </c>
      <c r="AI70" s="281" t="str">
        <f>H68</f>
        <v>Island</v>
      </c>
      <c r="AJ70" s="281">
        <f t="shared" si="21"/>
        <v>0</v>
      </c>
      <c r="AK70" s="281">
        <f t="shared" si="21"/>
        <v>0</v>
      </c>
      <c r="AL70" s="281">
        <f t="shared" si="21"/>
        <v>4</v>
      </c>
      <c r="AM70" s="281">
        <f>AK70-AL70</f>
        <v>-4</v>
      </c>
      <c r="AN70" s="329">
        <f>IF(Z67&lt;&gt;Z70,AG67,IF(E71&gt;G71,AG67-2000,AG67))</f>
        <v>7018</v>
      </c>
      <c r="AO70" s="329">
        <f>IF(Z68&lt;&gt;Z70,AG68,IF(E70&gt;G70,AG68-2000,AG68))</f>
        <v>3975</v>
      </c>
      <c r="AP70" s="329">
        <f>IF(Z69&lt;&gt;Z70,AG69,IF(E68&gt;G68,AG69-2000,AG69))</f>
        <v>955</v>
      </c>
      <c r="AQ70" s="337"/>
      <c r="AR70" s="333">
        <f>AQ71</f>
        <v>30120</v>
      </c>
      <c r="AS70" s="330">
        <f>RANK(AR70,AR67:AR70,1)</f>
        <v>4</v>
      </c>
      <c r="AT70" s="281" t="str">
        <f t="shared" si="22"/>
        <v>Island</v>
      </c>
      <c r="AU70" s="281">
        <f t="shared" si="22"/>
        <v>0</v>
      </c>
      <c r="AV70" s="281">
        <f t="shared" si="22"/>
        <v>0</v>
      </c>
      <c r="AW70" s="281">
        <f t="shared" si="22"/>
        <v>4</v>
      </c>
      <c r="AX70" s="182"/>
      <c r="AY70" s="182"/>
      <c r="AZ70" s="182"/>
      <c r="BA70" s="68">
        <v>4</v>
      </c>
      <c r="BB70" s="69" t="str">
        <f>VLOOKUP(4,AS67:AT70,2,FALSE)</f>
        <v>Island</v>
      </c>
      <c r="BC70" s="70"/>
      <c r="BD70" s="71">
        <f>VLOOKUP(4,AS67:AW70,3,FALSE)</f>
        <v>0</v>
      </c>
      <c r="BE70" s="71">
        <f>VLOOKUP(4,AS67:AW70,4,FALSE)</f>
        <v>0</v>
      </c>
      <c r="BF70" s="199" t="s">
        <v>12</v>
      </c>
      <c r="BG70" s="71">
        <f>VLOOKUP(4,AS67:AW70,5,FALSE)</f>
        <v>4</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1</v>
      </c>
      <c r="F71" s="411" t="s">
        <v>12</v>
      </c>
      <c r="G71" s="40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21054</v>
      </c>
      <c r="AO71" s="335">
        <f>SUM(AO67:AO70)</f>
        <v>11925</v>
      </c>
      <c r="AP71" s="335">
        <f>SUM(AP67:AP70)</f>
        <v>2865</v>
      </c>
      <c r="AQ71" s="335">
        <f>SUM(AQ67:AQ70)</f>
        <v>30120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1</v>
      </c>
      <c r="F72" s="411" t="s">
        <v>12</v>
      </c>
      <c r="G72" s="408">
        <v>2</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2</v>
      </c>
      <c r="T72" s="182"/>
      <c r="U72" s="182"/>
      <c r="V72" s="182">
        <f>G72</f>
        <v>2</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3</v>
      </c>
      <c r="N73" s="182">
        <f t="shared" si="23"/>
        <v>6</v>
      </c>
      <c r="O73" s="182">
        <f t="shared" si="23"/>
        <v>9</v>
      </c>
      <c r="P73" s="182">
        <f t="shared" si="23"/>
        <v>0</v>
      </c>
      <c r="Q73" s="182">
        <f t="shared" si="23"/>
        <v>2</v>
      </c>
      <c r="R73" s="182">
        <f t="shared" si="23"/>
        <v>5</v>
      </c>
      <c r="S73" s="182">
        <f t="shared" si="23"/>
        <v>5</v>
      </c>
      <c r="T73" s="182">
        <f t="shared" si="23"/>
        <v>0</v>
      </c>
      <c r="U73" s="182">
        <f t="shared" si="23"/>
        <v>4</v>
      </c>
      <c r="V73" s="182">
        <f t="shared" si="23"/>
        <v>3</v>
      </c>
      <c r="W73" s="182">
        <f t="shared" si="23"/>
        <v>1</v>
      </c>
      <c r="X73" s="182">
        <f t="shared" si="23"/>
        <v>4</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14</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6</v>
      </c>
      <c r="N74" s="182">
        <f t="shared" si="23"/>
        <v>9</v>
      </c>
      <c r="O74" s="182">
        <f t="shared" si="23"/>
        <v>18</v>
      </c>
      <c r="P74" s="182">
        <f t="shared" si="23"/>
        <v>0</v>
      </c>
      <c r="Q74" s="182">
        <f t="shared" si="23"/>
        <v>3</v>
      </c>
      <c r="R74" s="182">
        <f t="shared" si="23"/>
        <v>8</v>
      </c>
      <c r="S74" s="182">
        <f t="shared" si="23"/>
        <v>10</v>
      </c>
      <c r="T74" s="182">
        <f t="shared" si="23"/>
        <v>0</v>
      </c>
      <c r="U74" s="182">
        <f t="shared" si="23"/>
        <v>6</v>
      </c>
      <c r="V74" s="182">
        <f t="shared" si="23"/>
        <v>5</v>
      </c>
      <c r="W74" s="182">
        <f t="shared" si="23"/>
        <v>2</v>
      </c>
      <c r="X74" s="182">
        <f t="shared" si="23"/>
        <v>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130</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4</v>
      </c>
      <c r="E78" s="160">
        <f>BE14</f>
        <v>4</v>
      </c>
      <c r="F78" s="199" t="s">
        <v>12</v>
      </c>
      <c r="G78" s="160">
        <f>BG14</f>
        <v>5</v>
      </c>
      <c r="H78" s="161">
        <f>D78*1000+(E78-G78)*10+E78</f>
        <v>3994</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Italien</v>
      </c>
      <c r="BC78" s="201"/>
      <c r="BD78" s="202">
        <f>IF($BA78="","",INDEX(D$78:D$83,MATCH($BA78,$J$78:$J$83,0)))</f>
        <v>4</v>
      </c>
      <c r="BE78" s="150">
        <f>IF($BA78="","",INDEX(E$78:E$83,MATCH($BA78,$J$78:$J$83,0)))</f>
        <v>6</v>
      </c>
      <c r="BF78" s="199" t="s">
        <v>12</v>
      </c>
      <c r="BG78" s="202">
        <f t="shared" ref="BG78:BG83" si="26">IF($BA78="","",INDEX(G$78:G$83,MATCH($BA78,$J$78:$J$83,0)))</f>
        <v>6</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3</v>
      </c>
      <c r="E79" s="160">
        <f>BE25</f>
        <v>4</v>
      </c>
      <c r="F79" s="199" t="s">
        <v>12</v>
      </c>
      <c r="G79" s="160">
        <f>BG25</f>
        <v>6</v>
      </c>
      <c r="H79" s="161">
        <f t="shared" ref="H79:H83" si="27">D79*1000+(E79-G79)*10+E79</f>
        <v>2984</v>
      </c>
      <c r="I79" s="250" t="s">
        <v>255</v>
      </c>
      <c r="J79" s="164">
        <f t="shared" si="24"/>
        <v>4.0002000000000004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2.0003000000000002</v>
      </c>
      <c r="BB79" s="159" t="str">
        <f t="shared" ref="BB79:BB83" si="28">IF($BA79="","",INDEX(C$78:C$83,MATCH($BA79,$J$78:$J$83,0)))</f>
        <v>Ukraine</v>
      </c>
      <c r="BC79" s="201"/>
      <c r="BD79" s="202">
        <f t="shared" ref="BD79:BD83" si="29">IF($BA79="","",INDEX(D$78:D$83,MATCH($BA79,$J$78:$J$83,0)))</f>
        <v>4</v>
      </c>
      <c r="BE79" s="150">
        <f>IF($BA79="","",INDEX(E$78:E$83,MATCH($BA79,$J$78:$J$83,0)))</f>
        <v>3</v>
      </c>
      <c r="BF79" s="199" t="s">
        <v>12</v>
      </c>
      <c r="BG79" s="202">
        <f t="shared" si="26"/>
        <v>3</v>
      </c>
      <c r="BH79" s="150" t="str">
        <f t="shared" ref="BH79:BH83" si="30">IF($BA79="","",INDEX(I$78:I$83,MATCH($BA79,$J$78:$J$83,0)))</f>
        <v>C</v>
      </c>
      <c r="BI79" s="231">
        <f t="shared" ref="BI79:BI81" si="31">IF(BH79="A",0,IF(BH79="B",1,IF(BH79="C",2,IF(BH79="D",4,IF(BH79="E",8,IF(BH79="F",16,777777777))))))</f>
        <v>2</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4</v>
      </c>
      <c r="E80" s="160">
        <f>BE36</f>
        <v>3</v>
      </c>
      <c r="F80" s="199" t="s">
        <v>12</v>
      </c>
      <c r="G80" s="160">
        <f>BG36</f>
        <v>3</v>
      </c>
      <c r="H80" s="161">
        <f t="shared" si="27"/>
        <v>4003</v>
      </c>
      <c r="I80" s="250" t="s">
        <v>256</v>
      </c>
      <c r="J80" s="164">
        <f t="shared" si="24"/>
        <v>2.0003000000000002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Rumänien</v>
      </c>
      <c r="BC80" s="201"/>
      <c r="BD80" s="202">
        <f t="shared" si="29"/>
        <v>4</v>
      </c>
      <c r="BE80" s="150">
        <f>IF($BA80="","",INDEX(E$78:E$83,MATCH($BA80,$J$78:$J$83,0)))</f>
        <v>4</v>
      </c>
      <c r="BF80" s="199" t="s">
        <v>12</v>
      </c>
      <c r="BG80" s="202">
        <f t="shared" si="26"/>
        <v>5</v>
      </c>
      <c r="BH80" s="150" t="str">
        <f t="shared" si="30"/>
        <v>A</v>
      </c>
      <c r="BI80" s="231">
        <f t="shared" si="31"/>
        <v>0</v>
      </c>
      <c r="BJ80" s="61">
        <f>IF(E80&gt;G80,IF(Spielplan!E80&gt;Spielplan!G80,Punktemodus!$B$3,0),0)</f>
        <v>0</v>
      </c>
      <c r="BK80" s="61">
        <f>IF(E80=G80,IF(Spielplan!E80=Spielplan!G80,Punktemodus!$B$3,0),0)</f>
        <v>10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2</v>
      </c>
      <c r="E81" s="160">
        <f>BE47</f>
        <v>3</v>
      </c>
      <c r="F81" s="199" t="s">
        <v>12</v>
      </c>
      <c r="G81" s="160">
        <f>BG47</f>
        <v>5</v>
      </c>
      <c r="H81" s="161">
        <f t="shared" si="27"/>
        <v>1983</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4.0002000000000004</v>
      </c>
      <c r="BB81" s="159" t="str">
        <f t="shared" si="28"/>
        <v>Russland</v>
      </c>
      <c r="BC81" s="201"/>
      <c r="BD81" s="202">
        <f t="shared" si="29"/>
        <v>3</v>
      </c>
      <c r="BE81" s="150">
        <f>IF($BA81="","",INDEX(E$78:E$83,MATCH($BA81,$J$78:$J$83,0)))</f>
        <v>4</v>
      </c>
      <c r="BF81" s="199" t="s">
        <v>12</v>
      </c>
      <c r="BG81" s="202">
        <f t="shared" si="26"/>
        <v>6</v>
      </c>
      <c r="BH81" s="150" t="str">
        <f t="shared" si="30"/>
        <v>B</v>
      </c>
      <c r="BI81" s="231">
        <f t="shared" si="31"/>
        <v>1</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4</v>
      </c>
      <c r="E82" s="160">
        <f>BE58</f>
        <v>6</v>
      </c>
      <c r="F82" s="199" t="s">
        <v>12</v>
      </c>
      <c r="G82" s="160">
        <f>BG58</f>
        <v>6</v>
      </c>
      <c r="H82" s="161">
        <f t="shared" si="27"/>
        <v>4006</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Österreich</v>
      </c>
      <c r="BC82" s="163"/>
      <c r="BD82" s="145">
        <f t="shared" si="29"/>
        <v>3</v>
      </c>
      <c r="BE82" s="145">
        <f>IF($BA82="","",INDEX(E$78:E$83,MATCH($BA82,$J$78:$J$83,0)))</f>
        <v>2</v>
      </c>
      <c r="BF82" s="199" t="s">
        <v>12</v>
      </c>
      <c r="BG82" s="145">
        <f t="shared" si="26"/>
        <v>4</v>
      </c>
      <c r="BH82" s="145" t="str">
        <f t="shared" si="30"/>
        <v>F</v>
      </c>
      <c r="BI82" s="182"/>
      <c r="BJ82" s="61">
        <f>IF(E82&gt;G82,IF(Spielplan!E82&gt;Spielplan!G82,Punktemodus!$B$3,0),0)</f>
        <v>0</v>
      </c>
      <c r="BK82" s="61">
        <f>IF(E82=G82,IF(Spielplan!E82=Spielplan!G82,Punktemodus!$B$3,0),0)</f>
        <v>0</v>
      </c>
      <c r="BL82" s="61">
        <f>IF(E82&lt;G82,IF(Spielplan!E82&lt;Spielplan!G82,Punktemodus!$B$3,0),0)</f>
        <v>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Österreich</v>
      </c>
      <c r="D83" s="160">
        <f>BD69</f>
        <v>3</v>
      </c>
      <c r="E83" s="160">
        <f>BE69</f>
        <v>2</v>
      </c>
      <c r="F83" s="199" t="s">
        <v>12</v>
      </c>
      <c r="G83" s="160">
        <f>BG69</f>
        <v>4</v>
      </c>
      <c r="H83" s="161">
        <f t="shared" si="27"/>
        <v>2982</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Türkei</v>
      </c>
      <c r="BC83" s="163"/>
      <c r="BD83" s="145">
        <f t="shared" si="29"/>
        <v>2</v>
      </c>
      <c r="BE83" s="145">
        <f>IF($BA83="","",INDEX(E$78:E$83,MATCH($BA83,$J$78:$J$83,0)))</f>
        <v>3</v>
      </c>
      <c r="BF83" s="199" t="s">
        <v>12</v>
      </c>
      <c r="BG83" s="145">
        <f t="shared" si="26"/>
        <v>5</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11</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Türkei</v>
      </c>
      <c r="E86" s="459"/>
      <c r="F86" s="479" t="str">
        <f>$C$78</f>
        <v>Rumänien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130</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Russland</v>
      </c>
      <c r="G87" s="461"/>
      <c r="H87" s="246" t="str">
        <f>$C$82</f>
        <v>Italien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Russland</v>
      </c>
      <c r="G88" s="461"/>
      <c r="H88" s="247" t="str">
        <f>$C$83</f>
        <v>Österreich</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Rumänien</v>
      </c>
      <c r="E89" s="461"/>
      <c r="F89" s="470" t="str">
        <f>$C$79</f>
        <v>Russland</v>
      </c>
      <c r="G89" s="461"/>
      <c r="H89" s="246" t="str">
        <f>$C$82</f>
        <v>Italien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270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Rumänien</v>
      </c>
      <c r="E90" s="461"/>
      <c r="F90" s="470" t="str">
        <f>$C$79</f>
        <v>Russland</v>
      </c>
      <c r="G90" s="461"/>
      <c r="H90" s="247" t="str">
        <f>$C$83</f>
        <v>Österreich</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Italien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Rumänien</v>
      </c>
      <c r="E91" s="461"/>
      <c r="F91" s="470" t="str">
        <f>$C$79</f>
        <v>Russland</v>
      </c>
      <c r="G91" s="461"/>
      <c r="H91" s="247" t="str">
        <f>$C$83</f>
        <v>Österreich</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Türkei</v>
      </c>
      <c r="E92" s="459"/>
      <c r="F92" s="471" t="str">
        <f>$C$78</f>
        <v>Rumänien</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400</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Türkei</v>
      </c>
      <c r="E93" s="459"/>
      <c r="F93" s="471" t="str">
        <f>$C$78</f>
        <v>Rumänien</v>
      </c>
      <c r="G93" s="461"/>
      <c r="H93" s="247" t="str">
        <f>$C$83</f>
        <v>Österreich</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Österreich</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Rumänien</v>
      </c>
      <c r="E95" s="461"/>
      <c r="F95" s="460" t="str">
        <f>$C$83</f>
        <v>Österreich</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Türkei</v>
      </c>
      <c r="E96" s="459"/>
      <c r="F96" s="470" t="str">
        <f>$C$79</f>
        <v>Russland</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Türkei</v>
      </c>
      <c r="E97" s="459"/>
      <c r="F97" s="470" t="str">
        <f>$C$79</f>
        <v>Russland</v>
      </c>
      <c r="G97" s="461"/>
      <c r="H97" s="247" t="str">
        <f>$C$83</f>
        <v>Österreich</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Ukraine</v>
      </c>
      <c r="E98" s="461"/>
      <c r="F98" s="470" t="str">
        <f>$C$79</f>
        <v>Russland</v>
      </c>
      <c r="G98" s="461"/>
      <c r="H98" s="247" t="str">
        <f>$C$83</f>
        <v>Österreich</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Türkei</v>
      </c>
      <c r="E99" s="459"/>
      <c r="F99" s="470" t="str">
        <f>$C$79</f>
        <v>Russland</v>
      </c>
      <c r="G99" s="461"/>
      <c r="H99" s="247" t="str">
        <f>$C$83</f>
        <v>Österreich</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Türkei</v>
      </c>
      <c r="E100" s="459"/>
      <c r="F100" s="460" t="str">
        <f>$C$83</f>
        <v>Österreich</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377</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415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3</v>
      </c>
      <c r="F12" s="411" t="s">
        <v>12</v>
      </c>
      <c r="G12" s="40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3</v>
      </c>
      <c r="R12" s="182">
        <f>G12</f>
        <v>1</v>
      </c>
      <c r="S12" s="182"/>
      <c r="T12" s="182"/>
      <c r="U12" s="182">
        <f>G12</f>
        <v>1</v>
      </c>
      <c r="V12" s="182">
        <f>E12</f>
        <v>3</v>
      </c>
      <c r="W12" s="182"/>
      <c r="X12" s="182"/>
      <c r="Y12" s="182"/>
      <c r="Z12" s="182">
        <f>M18</f>
        <v>7</v>
      </c>
      <c r="AA12" s="182">
        <f>Q18</f>
        <v>6</v>
      </c>
      <c r="AB12" s="182">
        <f>U18</f>
        <v>3</v>
      </c>
      <c r="AC12" s="182">
        <f>AA12-AB12</f>
        <v>3</v>
      </c>
      <c r="AD12" s="182">
        <f>IF(Z12&gt;Z13,-1,0)</f>
        <v>-1</v>
      </c>
      <c r="AE12" s="182">
        <f>IF(Z12&gt;Z14,-1,0)</f>
        <v>-1</v>
      </c>
      <c r="AF12" s="182">
        <f>IF(Z12&gt;Z15,-1,0)</f>
        <v>0</v>
      </c>
      <c r="AG12" s="329">
        <f>10000-(AJ12*1000+AM12*10+AK12)</f>
        <v>2964</v>
      </c>
      <c r="AH12" s="330">
        <f>RANK(AG12,AG12:AG15,1)</f>
        <v>2</v>
      </c>
      <c r="AI12" s="281" t="str">
        <f>C12</f>
        <v>Frankreich</v>
      </c>
      <c r="AJ12" s="281">
        <f t="shared" ref="AJ12:AL15" si="1">Z12</f>
        <v>7</v>
      </c>
      <c r="AK12" s="281">
        <f t="shared" si="1"/>
        <v>6</v>
      </c>
      <c r="AL12" s="281">
        <f t="shared" si="1"/>
        <v>3</v>
      </c>
      <c r="AM12" s="281">
        <f>AK12-AL12</f>
        <v>3</v>
      </c>
      <c r="AN12" s="337"/>
      <c r="AO12" s="329">
        <f>IF(Z13&lt;&gt;Z12,AG13,IF(G12&gt;E12,AG13-2000,AG13))</f>
        <v>10048</v>
      </c>
      <c r="AP12" s="329">
        <f>IF(Z14&lt;&gt;Z12,AG14,IF(G14&gt;E14,AG14-2000,AG14))</f>
        <v>7016</v>
      </c>
      <c r="AQ12" s="329">
        <f>IF(Z15&lt;&gt;Z12,AG15,IF(G16&gt;E16,AG15-2000,AG15))</f>
        <v>2954</v>
      </c>
      <c r="AR12" s="332">
        <f>AN16</f>
        <v>8892</v>
      </c>
      <c r="AS12" s="330">
        <f>RANK(AR12,AR12:AR15,1)</f>
        <v>2</v>
      </c>
      <c r="AT12" s="281" t="str">
        <f t="shared" ref="AT12:AW15" si="2">AI12</f>
        <v>Frankreich</v>
      </c>
      <c r="AU12" s="281">
        <f t="shared" si="2"/>
        <v>7</v>
      </c>
      <c r="AV12" s="281">
        <f t="shared" si="2"/>
        <v>6</v>
      </c>
      <c r="AW12" s="281">
        <f t="shared" si="2"/>
        <v>3</v>
      </c>
      <c r="AX12" s="182"/>
      <c r="AY12" s="182"/>
      <c r="AZ12" s="182"/>
      <c r="BA12" s="3">
        <v>1</v>
      </c>
      <c r="BB12" s="6" t="str">
        <f>VLOOKUP(1,AS12:AT15,2,FALSE)</f>
        <v>Schweiz</v>
      </c>
      <c r="BC12" s="2"/>
      <c r="BD12" s="5">
        <f>VLOOKUP(1,AS12:AW15,3,FALSE)</f>
        <v>7</v>
      </c>
      <c r="BE12" s="4">
        <f>VLOOKUP(1,AS12:AW15,4,FALSE)</f>
        <v>6</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11</v>
      </c>
      <c r="BQ12" s="182"/>
      <c r="BR12" s="213"/>
      <c r="BS12" s="146" t="s">
        <v>90</v>
      </c>
      <c r="BT12" s="158" t="str">
        <f>BB13</f>
        <v>Frankreich</v>
      </c>
      <c r="BU12" s="163"/>
      <c r="BV12" s="408">
        <v>2</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3</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3</v>
      </c>
      <c r="U13" s="182"/>
      <c r="V13" s="182"/>
      <c r="W13" s="182">
        <f>G13</f>
        <v>3</v>
      </c>
      <c r="X13" s="182">
        <f>E13</f>
        <v>1</v>
      </c>
      <c r="Y13" s="182"/>
      <c r="Z13" s="182">
        <f>N18</f>
        <v>0</v>
      </c>
      <c r="AA13" s="182">
        <f>R18</f>
        <v>2</v>
      </c>
      <c r="AB13" s="182">
        <f>V18</f>
        <v>7</v>
      </c>
      <c r="AC13" s="182">
        <f>AA13-AB13</f>
        <v>-5</v>
      </c>
      <c r="AD13" s="182">
        <f>IF(Z13&gt;Z12,-1,0)</f>
        <v>0</v>
      </c>
      <c r="AE13" s="182">
        <f>IF(Z13&gt;Z14,-1,0)</f>
        <v>0</v>
      </c>
      <c r="AF13" s="182">
        <f>IF(Z13&gt;Z15,-1,0)</f>
        <v>0</v>
      </c>
      <c r="AG13" s="329">
        <f>10000-(AJ13*1000+AM13*10+AK13)</f>
        <v>10048</v>
      </c>
      <c r="AH13" s="330">
        <f>RANK(AG13,AG12:AG15,1)</f>
        <v>4</v>
      </c>
      <c r="AI13" s="281" t="str">
        <f>H12</f>
        <v>Rumänien</v>
      </c>
      <c r="AJ13" s="281">
        <f t="shared" si="1"/>
        <v>0</v>
      </c>
      <c r="AK13" s="281">
        <f t="shared" si="1"/>
        <v>2</v>
      </c>
      <c r="AL13" s="281">
        <f t="shared" si="1"/>
        <v>7</v>
      </c>
      <c r="AM13" s="281">
        <f>AK13-AL13</f>
        <v>-5</v>
      </c>
      <c r="AN13" s="329">
        <f>IF(Z12&lt;&gt;Z13,AG12,IF(E12&gt;G12,AG12-2000,AG12))</f>
        <v>2964</v>
      </c>
      <c r="AO13" s="337"/>
      <c r="AP13" s="329">
        <f>IF(Z13&lt;&gt;Z14,AG14,IF(G17&gt;E17,AG14-2000,AG14))</f>
        <v>7016</v>
      </c>
      <c r="AQ13" s="329">
        <f>IF(Z15&lt;&gt;Z13,AG15,IF(G15&gt;E15,AG15-2000,AG15))</f>
        <v>2954</v>
      </c>
      <c r="AR13" s="333">
        <f>AO16</f>
        <v>30144</v>
      </c>
      <c r="AS13" s="330">
        <f>RANK(AR13,AR12:AR15,1)</f>
        <v>4</v>
      </c>
      <c r="AT13" s="281" t="str">
        <f t="shared" si="2"/>
        <v>Rumänien</v>
      </c>
      <c r="AU13" s="281">
        <f t="shared" si="2"/>
        <v>0</v>
      </c>
      <c r="AV13" s="281">
        <f t="shared" si="2"/>
        <v>2</v>
      </c>
      <c r="AW13" s="281">
        <f t="shared" si="2"/>
        <v>7</v>
      </c>
      <c r="AX13" s="182"/>
      <c r="AY13" s="182"/>
      <c r="AZ13" s="182"/>
      <c r="BA13" s="3">
        <v>2</v>
      </c>
      <c r="BB13" s="6" t="str">
        <f>VLOOKUP(2,AS12:AT15,2,FALSE)</f>
        <v>Frankreich</v>
      </c>
      <c r="BC13" s="2"/>
      <c r="BD13" s="5">
        <f>VLOOKUP(2,AS12:AW15,3,FALSE)</f>
        <v>7</v>
      </c>
      <c r="BE13" s="4">
        <f>VLOOKUP(2,AS12:AW15,4,FALSE)</f>
        <v>6</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408">
        <v>1</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2</v>
      </c>
      <c r="F14" s="411" t="s">
        <v>12</v>
      </c>
      <c r="G14" s="40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3</v>
      </c>
      <c r="AA14" s="182">
        <f>S18</f>
        <v>4</v>
      </c>
      <c r="AB14" s="182">
        <f>W18</f>
        <v>6</v>
      </c>
      <c r="AC14" s="182">
        <f>AA14-AB14</f>
        <v>-2</v>
      </c>
      <c r="AD14" s="182">
        <f>IF(Z14&gt;Z12,-1,0)</f>
        <v>0</v>
      </c>
      <c r="AE14" s="182">
        <f>IF(Z14&gt;Z13,-1,0)</f>
        <v>-1</v>
      </c>
      <c r="AF14" s="182">
        <f>IF(Z14&gt;Z15,-1,0)</f>
        <v>0</v>
      </c>
      <c r="AG14" s="329">
        <f>10000-(AJ14*1000+AM14*10+AK14)</f>
        <v>7016</v>
      </c>
      <c r="AH14" s="330">
        <f>RANK(AG14,AG12:AG15,1)</f>
        <v>3</v>
      </c>
      <c r="AI14" s="281" t="str">
        <f>C13</f>
        <v>Albanien</v>
      </c>
      <c r="AJ14" s="281">
        <f t="shared" si="1"/>
        <v>3</v>
      </c>
      <c r="AK14" s="281">
        <f t="shared" si="1"/>
        <v>4</v>
      </c>
      <c r="AL14" s="281">
        <f t="shared" si="1"/>
        <v>6</v>
      </c>
      <c r="AM14" s="281">
        <f>AK14-AL14</f>
        <v>-2</v>
      </c>
      <c r="AN14" s="329">
        <f>IF(Z12&lt;&gt;Z14,AG12,IF(E14&gt;G14,AG12-2000,AG12))</f>
        <v>2964</v>
      </c>
      <c r="AO14" s="329">
        <f>IF(Z13&lt;&gt;Z14,AG13,IF(E17&gt;G17,AG13-2000,AG13))</f>
        <v>10048</v>
      </c>
      <c r="AP14" s="337"/>
      <c r="AQ14" s="329">
        <f>IF(Z15&lt;&gt;Z14,AG15,IF(G13&gt;E13,AG15-2000,AG15))</f>
        <v>2954</v>
      </c>
      <c r="AR14" s="333">
        <f>AP16</f>
        <v>21048</v>
      </c>
      <c r="AS14" s="330">
        <f>RANK(AR14,AR12:AR15,1)</f>
        <v>3</v>
      </c>
      <c r="AT14" s="281" t="str">
        <f t="shared" si="2"/>
        <v>Albanien</v>
      </c>
      <c r="AU14" s="281">
        <f t="shared" si="2"/>
        <v>3</v>
      </c>
      <c r="AV14" s="281">
        <f t="shared" si="2"/>
        <v>4</v>
      </c>
      <c r="AW14" s="281">
        <f t="shared" si="2"/>
        <v>6</v>
      </c>
      <c r="AX14" s="182"/>
      <c r="AY14" s="182"/>
      <c r="AZ14" s="182"/>
      <c r="BA14" s="162">
        <v>3</v>
      </c>
      <c r="BB14" s="175" t="str">
        <f>VLOOKUP(3,AS12:AT15,2,FALSE)</f>
        <v>Albanien</v>
      </c>
      <c r="BC14" s="163"/>
      <c r="BD14" s="145">
        <f>VLOOKUP(3,AS12:AW15,3,FALSE)</f>
        <v>3</v>
      </c>
      <c r="BE14" s="145">
        <f>VLOOKUP(3,AS12:AW15,4,FALSE)</f>
        <v>4</v>
      </c>
      <c r="BF14" s="199" t="s">
        <v>12</v>
      </c>
      <c r="BG14" s="145">
        <f>VLOOKUP(3,AS12:AW15,5,FALSE)</f>
        <v>6</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409"/>
      <c r="BW14" s="182"/>
      <c r="BX14" s="182"/>
      <c r="BY14" s="182"/>
      <c r="BZ14" s="144">
        <v>49</v>
      </c>
      <c r="CA14" s="158" t="str">
        <f>IF(BX12="",IF(BV12&gt;BV13,BT12,BT13),IF(BX12&gt;BX13,BT12,BT13))</f>
        <v>Frankreich</v>
      </c>
      <c r="CB14" s="163"/>
      <c r="CC14" s="40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0</v>
      </c>
      <c r="F15" s="411" t="s">
        <v>12</v>
      </c>
      <c r="G15" s="408">
        <v>2</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2</v>
      </c>
      <c r="U15" s="182"/>
      <c r="V15" s="182">
        <f>G15</f>
        <v>2</v>
      </c>
      <c r="W15" s="182"/>
      <c r="X15" s="182">
        <f>E15</f>
        <v>0</v>
      </c>
      <c r="Y15" s="182"/>
      <c r="Z15" s="182">
        <f>P18</f>
        <v>7</v>
      </c>
      <c r="AA15" s="182">
        <f>T18</f>
        <v>6</v>
      </c>
      <c r="AB15" s="182">
        <f>X18</f>
        <v>2</v>
      </c>
      <c r="AC15" s="182">
        <f>AA15-AB15</f>
        <v>4</v>
      </c>
      <c r="AD15" s="182">
        <f>IF(Z15&gt;Z12,-1,0)</f>
        <v>0</v>
      </c>
      <c r="AE15" s="182">
        <f>IF(Z15&gt;Z13,-1,0)</f>
        <v>-1</v>
      </c>
      <c r="AF15" s="182">
        <f>IF(Z15&gt;Z14,-1,0)</f>
        <v>-1</v>
      </c>
      <c r="AG15" s="329">
        <f>10000-(AJ15*1000+AM15*10+AK15)</f>
        <v>2954</v>
      </c>
      <c r="AH15" s="330">
        <f>RANK(AG15,AG12:AG15,1)</f>
        <v>1</v>
      </c>
      <c r="AI15" s="281" t="str">
        <f>H13</f>
        <v>Schweiz</v>
      </c>
      <c r="AJ15" s="281">
        <f t="shared" si="1"/>
        <v>7</v>
      </c>
      <c r="AK15" s="281">
        <f t="shared" si="1"/>
        <v>6</v>
      </c>
      <c r="AL15" s="281">
        <f t="shared" si="1"/>
        <v>2</v>
      </c>
      <c r="AM15" s="281">
        <f>AK15-AL15</f>
        <v>4</v>
      </c>
      <c r="AN15" s="329">
        <f>IF(Z12&lt;&gt;Z15,AG12,IF(E16&gt;G16,AG12-2000,AG12))</f>
        <v>2964</v>
      </c>
      <c r="AO15" s="329">
        <f>IF(Z13&lt;&gt;Z15,AG13,IF(E15&gt;G15,AG13-2000,AG13))</f>
        <v>10048</v>
      </c>
      <c r="AP15" s="329">
        <f>IF(Z14&lt;&gt;Z15,AG14,IF(E13&gt;G13,AG14-2000,AG14))</f>
        <v>7016</v>
      </c>
      <c r="AQ15" s="337"/>
      <c r="AR15" s="333">
        <f>AQ16</f>
        <v>8862</v>
      </c>
      <c r="AS15" s="330">
        <f>RANK(AR15,AR12:AR15,1)</f>
        <v>1</v>
      </c>
      <c r="AT15" s="281" t="str">
        <f t="shared" si="2"/>
        <v>Schweiz</v>
      </c>
      <c r="AU15" s="281">
        <f t="shared" si="2"/>
        <v>7</v>
      </c>
      <c r="AV15" s="281">
        <f t="shared" si="2"/>
        <v>6</v>
      </c>
      <c r="AW15" s="281">
        <f t="shared" si="2"/>
        <v>2</v>
      </c>
      <c r="AX15" s="182"/>
      <c r="AY15" s="182"/>
      <c r="AZ15" s="182"/>
      <c r="BA15" s="68">
        <v>4</v>
      </c>
      <c r="BB15" s="69" t="str">
        <f>VLOOKUP(4,AS12:AT15,2,FALSE)</f>
        <v>Rumänien</v>
      </c>
      <c r="BC15" s="70"/>
      <c r="BD15" s="71">
        <f>VLOOKUP(4,AS12:AW15,3,FALSE)</f>
        <v>0</v>
      </c>
      <c r="BE15" s="71">
        <f>VLOOKUP(4,AS12:AW15,4,FALSE)</f>
        <v>2</v>
      </c>
      <c r="BF15" s="199" t="s">
        <v>12</v>
      </c>
      <c r="BG15" s="71">
        <f>VLOOKUP(4,AS12:AW15,5,FALSE)</f>
        <v>7</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0</v>
      </c>
      <c r="BQ15" s="182"/>
      <c r="BR15" s="213"/>
      <c r="BS15" s="182"/>
      <c r="BT15" s="182"/>
      <c r="BU15" s="182"/>
      <c r="BV15" s="409"/>
      <c r="BW15" s="182"/>
      <c r="BX15" s="182"/>
      <c r="BY15" s="182"/>
      <c r="BZ15" s="144">
        <v>50</v>
      </c>
      <c r="CA15" s="158" t="str">
        <f>IF(BX16="",IF(BV16&gt;BV17,BT16,BT17),IF(BX16&gt;BX17,BT16,BT17))</f>
        <v>Spanien</v>
      </c>
      <c r="CB15" s="163"/>
      <c r="CC15" s="40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1</v>
      </c>
      <c r="F16" s="411" t="s">
        <v>12</v>
      </c>
      <c r="G16" s="408">
        <v>1</v>
      </c>
      <c r="H16" s="6" t="str">
        <f>H13</f>
        <v>Schweiz</v>
      </c>
      <c r="I16" s="32"/>
      <c r="J16" s="182"/>
      <c r="K16" s="182" t="s">
        <v>54</v>
      </c>
      <c r="L16" s="182">
        <f t="shared" si="0"/>
        <v>0</v>
      </c>
      <c r="M16" s="182">
        <f>IF($E16="",0,IF($E16&gt;$G16,3,IF($E16=G16,1,0)))</f>
        <v>1</v>
      </c>
      <c r="N16" s="182"/>
      <c r="O16" s="182"/>
      <c r="P16" s="182">
        <f>IF($G16="",0,IF($E16&gt;$G16,0,IF($E16=$G16,1,3)))</f>
        <v>1</v>
      </c>
      <c r="Q16" s="182">
        <f>E16</f>
        <v>1</v>
      </c>
      <c r="R16" s="182"/>
      <c r="S16" s="182"/>
      <c r="T16" s="182">
        <f>G16</f>
        <v>1</v>
      </c>
      <c r="U16" s="182">
        <f>G16</f>
        <v>1</v>
      </c>
      <c r="V16" s="182"/>
      <c r="W16" s="182"/>
      <c r="X16" s="182">
        <f>E16</f>
        <v>1</v>
      </c>
      <c r="Y16" s="182"/>
      <c r="Z16" s="182"/>
      <c r="AA16" s="182"/>
      <c r="AB16" s="182"/>
      <c r="AC16" s="182"/>
      <c r="AD16" s="182"/>
      <c r="AE16" s="182"/>
      <c r="AF16" s="182"/>
      <c r="AG16" s="281"/>
      <c r="AH16" s="281"/>
      <c r="AI16" s="281"/>
      <c r="AJ16" s="281"/>
      <c r="AK16" s="281"/>
      <c r="AL16" s="281"/>
      <c r="AM16" s="281"/>
      <c r="AN16" s="334">
        <f>SUM(AN12:AN15)</f>
        <v>8892</v>
      </c>
      <c r="AO16" s="335">
        <f>SUM(AO12:AO15)</f>
        <v>30144</v>
      </c>
      <c r="AP16" s="335">
        <f>SUM(AP12:AP15)</f>
        <v>21048</v>
      </c>
      <c r="AQ16" s="335">
        <f>SUM(AQ12:AQ15)</f>
        <v>8862</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10</v>
      </c>
      <c r="BQ16" s="182"/>
      <c r="BR16" s="213"/>
      <c r="BS16" s="176" t="s">
        <v>241</v>
      </c>
      <c r="BT16" s="158" t="str">
        <f>BB45</f>
        <v>Spanien</v>
      </c>
      <c r="BU16" s="163"/>
      <c r="BV16" s="408">
        <v>3</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1</v>
      </c>
      <c r="F17" s="411" t="s">
        <v>12</v>
      </c>
      <c r="G17" s="408">
        <v>2</v>
      </c>
      <c r="H17" s="38" t="str">
        <f>C13</f>
        <v>Albanien</v>
      </c>
      <c r="I17" s="39"/>
      <c r="J17" s="182"/>
      <c r="K17" s="182" t="s">
        <v>54</v>
      </c>
      <c r="L17" s="182">
        <f t="shared" si="0"/>
        <v>-1</v>
      </c>
      <c r="M17" s="182"/>
      <c r="N17" s="182">
        <f>IF($E17="",0,IF($E17&gt;$G17,3,IF($E17=$G17,1,0)))</f>
        <v>0</v>
      </c>
      <c r="O17" s="182">
        <f>IF($G17="",0,IF($E17&gt;$G17,0,IF($E17=$G17,1,3)))</f>
        <v>3</v>
      </c>
      <c r="P17" s="182"/>
      <c r="Q17" s="182"/>
      <c r="R17" s="182">
        <f>E17</f>
        <v>1</v>
      </c>
      <c r="S17" s="182">
        <f>G17</f>
        <v>2</v>
      </c>
      <c r="T17" s="182"/>
      <c r="U17" s="182"/>
      <c r="V17" s="182">
        <f>G17</f>
        <v>2</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0</v>
      </c>
      <c r="BN17" s="61">
        <f>IF(E17=Spielplan!E17,Punktemodus!$B$7,0)</f>
        <v>0</v>
      </c>
      <c r="BO17" s="61">
        <f>IF(G17=Spielplan!G17,Punktemodus!$B$7,0)</f>
        <v>0</v>
      </c>
      <c r="BP17" s="81">
        <f>IF(Spielplan!E17="",0,SUM(BJ17:BO17))</f>
        <v>10</v>
      </c>
      <c r="BQ17" s="182"/>
      <c r="BR17" s="213"/>
      <c r="BS17" s="150" t="str">
        <f>"3"&amp;BD90</f>
        <v>3E</v>
      </c>
      <c r="BT17" s="158" t="str">
        <f>BB90</f>
        <v>Italien</v>
      </c>
      <c r="BU17" s="163"/>
      <c r="BV17" s="408">
        <v>2</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7</v>
      </c>
      <c r="N18" s="182">
        <f t="shared" si="3"/>
        <v>0</v>
      </c>
      <c r="O18" s="182">
        <f t="shared" si="3"/>
        <v>3</v>
      </c>
      <c r="P18" s="182">
        <f t="shared" si="3"/>
        <v>7</v>
      </c>
      <c r="Q18" s="182">
        <f t="shared" si="3"/>
        <v>6</v>
      </c>
      <c r="R18" s="182">
        <f t="shared" si="3"/>
        <v>2</v>
      </c>
      <c r="S18" s="182">
        <f t="shared" si="3"/>
        <v>4</v>
      </c>
      <c r="T18" s="182">
        <f t="shared" si="3"/>
        <v>6</v>
      </c>
      <c r="U18" s="182">
        <f t="shared" si="3"/>
        <v>3</v>
      </c>
      <c r="V18" s="182">
        <f t="shared" si="3"/>
        <v>7</v>
      </c>
      <c r="W18" s="182">
        <f t="shared" si="3"/>
        <v>6</v>
      </c>
      <c r="X18" s="182">
        <f t="shared" si="3"/>
        <v>2</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52</v>
      </c>
      <c r="BQ18" s="182"/>
      <c r="BR18" s="213"/>
      <c r="BS18" s="182"/>
      <c r="BT18" s="182"/>
      <c r="BU18" s="182"/>
      <c r="BV18" s="409"/>
      <c r="BW18" s="182"/>
      <c r="BX18" s="182"/>
      <c r="BY18" s="182"/>
      <c r="BZ18" s="182"/>
      <c r="CA18" s="182"/>
      <c r="CB18" s="182"/>
      <c r="CC18" s="409"/>
      <c r="CD18" s="182"/>
      <c r="CE18" s="144">
        <v>58</v>
      </c>
      <c r="CF18" s="158" t="str">
        <f>IF(CE14="",IF(CC14&gt;CC15,CA14,CA15),IF(CE14&gt;CE15,CA14,CA15))</f>
        <v>Spanien</v>
      </c>
      <c r="CG18" s="163"/>
      <c r="CH18" s="408">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Belgien</v>
      </c>
      <c r="CG19" s="163"/>
      <c r="CH19" s="408">
        <v>2</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2</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Kroatien</v>
      </c>
      <c r="BU21" s="163"/>
      <c r="BV21" s="408">
        <v>1</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1</v>
      </c>
      <c r="CD22" s="182"/>
      <c r="CE22" s="63"/>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2</v>
      </c>
      <c r="F23" s="411" t="s">
        <v>12</v>
      </c>
      <c r="G23" s="408">
        <v>0</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2</v>
      </c>
      <c r="R23" s="182">
        <f>G23</f>
        <v>0</v>
      </c>
      <c r="S23" s="182"/>
      <c r="T23" s="182"/>
      <c r="U23" s="182">
        <f>G23</f>
        <v>0</v>
      </c>
      <c r="V23" s="182">
        <f>E23</f>
        <v>2</v>
      </c>
      <c r="W23" s="182"/>
      <c r="X23" s="182"/>
      <c r="Y23" s="182"/>
      <c r="Z23" s="182">
        <f>M29</f>
        <v>7</v>
      </c>
      <c r="AA23" s="182">
        <f>Q29</f>
        <v>5</v>
      </c>
      <c r="AB23" s="182">
        <f>U29</f>
        <v>2</v>
      </c>
      <c r="AC23" s="182">
        <f>AA23-AB23</f>
        <v>3</v>
      </c>
      <c r="AD23" s="182">
        <f>IF(Z23&gt;Z24,-1,0)</f>
        <v>-1</v>
      </c>
      <c r="AE23" s="182">
        <f>IF(Z23&gt;Z25,-1,0)</f>
        <v>0</v>
      </c>
      <c r="AF23" s="182">
        <f>IF(Z23&gt;Z26,-1,0)</f>
        <v>-1</v>
      </c>
      <c r="AG23" s="329">
        <f>10000-(AJ23*1000+AM23*10+AK23)</f>
        <v>2965</v>
      </c>
      <c r="AH23" s="330">
        <f>RANK(AG23,AG23:AG26,1)</f>
        <v>2</v>
      </c>
      <c r="AI23" s="281" t="str">
        <f>C23</f>
        <v>Wales</v>
      </c>
      <c r="AJ23" s="281">
        <f t="shared" ref="AJ23:AL26" si="5">Z23</f>
        <v>7</v>
      </c>
      <c r="AK23" s="281">
        <f t="shared" si="5"/>
        <v>5</v>
      </c>
      <c r="AL23" s="281">
        <f t="shared" si="5"/>
        <v>2</v>
      </c>
      <c r="AM23" s="281">
        <f>AK23-AL23</f>
        <v>3</v>
      </c>
      <c r="AN23" s="337"/>
      <c r="AO23" s="329">
        <f>IF(Z24&lt;&gt;Z23,AG24,IF(G23&gt;E23,AG24-2000,AG24))</f>
        <v>9050</v>
      </c>
      <c r="AP23" s="329">
        <f>IF(Z25&lt;&gt;Z23,AG25,IF(G25&gt;E25,AG25-2000,AG25))</f>
        <v>2954</v>
      </c>
      <c r="AQ23" s="329">
        <f>IF(Z26&lt;&gt;Z23,AG26,IF(G27&gt;E27,AG26-2000,AG26))</f>
        <v>9018</v>
      </c>
      <c r="AR23" s="332">
        <f>AN27</f>
        <v>8895</v>
      </c>
      <c r="AS23" s="330">
        <f>RANK(AR23,AR23:AR26,1)</f>
        <v>2</v>
      </c>
      <c r="AT23" s="281" t="str">
        <f t="shared" ref="AT23:AW26" si="6">AI23</f>
        <v>Wales</v>
      </c>
      <c r="AU23" s="281">
        <f t="shared" si="6"/>
        <v>7</v>
      </c>
      <c r="AV23" s="281">
        <f t="shared" si="6"/>
        <v>5</v>
      </c>
      <c r="AW23" s="281">
        <f t="shared" si="6"/>
        <v>2</v>
      </c>
      <c r="AX23" s="182"/>
      <c r="AY23" s="182"/>
      <c r="AZ23" s="182"/>
      <c r="BA23" s="54">
        <v>1</v>
      </c>
      <c r="BB23" s="52" t="str">
        <f>VLOOKUP(1,AS23:AT26,2,FALSE)</f>
        <v>England</v>
      </c>
      <c r="BC23" s="53"/>
      <c r="BD23" s="55">
        <f>VLOOKUP(1,AS23:AW26,3,FALSE)</f>
        <v>7</v>
      </c>
      <c r="BE23" s="56">
        <f>VLOOKUP(1,AS23:AW26,4,FALSE)</f>
        <v>6</v>
      </c>
      <c r="BF23" s="199" t="s">
        <v>12</v>
      </c>
      <c r="BG23" s="56">
        <f>VLOOKUP(1,AS23:AW26,5,FALSE)</f>
        <v>2</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0</v>
      </c>
      <c r="BN23" s="61">
        <f>IF(E23=Spielplan!E23,Punktemodus!$B$7,0)</f>
        <v>1</v>
      </c>
      <c r="BO23" s="61">
        <f>IF(G23=Spielplan!G23,Punktemodus!$B$7,0)</f>
        <v>0</v>
      </c>
      <c r="BP23" s="81">
        <f>IF(Spielplan!E23="",0,SUM(BJ23:BO23))</f>
        <v>11</v>
      </c>
      <c r="BQ23" s="182"/>
      <c r="BR23" s="213"/>
      <c r="BS23" s="182"/>
      <c r="BT23" s="182"/>
      <c r="BU23" s="182"/>
      <c r="BV23" s="409"/>
      <c r="BW23" s="182"/>
      <c r="BX23" s="182"/>
      <c r="BY23" s="182"/>
      <c r="BZ23" s="144">
        <v>54</v>
      </c>
      <c r="CA23" s="158" t="str">
        <f>IF(BX24="",IF(BV24&gt;BV25,BT24,BT25),IF(BX24&gt;BX25,BT24,BT25))</f>
        <v>Belgien</v>
      </c>
      <c r="CB23" s="163"/>
      <c r="CC23" s="408">
        <v>2</v>
      </c>
      <c r="CD23" s="182"/>
      <c r="CE23" s="63"/>
      <c r="CF23" s="182"/>
      <c r="CG23" s="182"/>
      <c r="CH23" s="409"/>
      <c r="CI23" s="182"/>
      <c r="CJ23" s="144" t="s">
        <v>93</v>
      </c>
      <c r="CK23" s="158" t="str">
        <f>IF(CJ18="",IF(CH18&gt;CH19,CF18,CF19),IF(CJ18&gt;CJ19,CF18,CF19))</f>
        <v>Belgien</v>
      </c>
      <c r="CL23" s="163"/>
      <c r="CM23" s="63">
        <v>3</v>
      </c>
      <c r="CN23" s="182"/>
      <c r="CO23" s="63"/>
      <c r="CP23" s="182"/>
      <c r="CQ23" s="511" t="str">
        <f>IF(CO23="",IF(CM23&gt;CM24,CK23,CK24),IF(CO23&gt;CO24,CK23,CK24))</f>
        <v>Belgien</v>
      </c>
      <c r="CR23" s="512"/>
      <c r="CS23" s="512"/>
      <c r="CT23" s="512"/>
      <c r="CU23" s="512"/>
      <c r="CV23" s="513"/>
      <c r="CW23" s="182"/>
    </row>
    <row r="24" spans="1:101" ht="18.75" customHeight="1" thickBot="1" x14ac:dyDescent="0.3">
      <c r="A24" s="182"/>
      <c r="B24" s="182"/>
      <c r="C24" s="45" t="str">
        <f>Spielplan!$C$24</f>
        <v>England</v>
      </c>
      <c r="D24" s="51"/>
      <c r="E24" s="408">
        <v>2</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1</v>
      </c>
      <c r="AA24" s="182">
        <f>R29</f>
        <v>0</v>
      </c>
      <c r="AB24" s="182">
        <f>V29</f>
        <v>5</v>
      </c>
      <c r="AC24" s="182">
        <f>AA24-AB24</f>
        <v>-5</v>
      </c>
      <c r="AD24" s="182">
        <f>IF(Z24&gt;Z23,-1,0)</f>
        <v>0</v>
      </c>
      <c r="AE24" s="182">
        <f>IF(Z24&gt;Z25,-1,0)</f>
        <v>0</v>
      </c>
      <c r="AF24" s="182">
        <f>IF(Z24&gt;Z26,-1,0)</f>
        <v>0</v>
      </c>
      <c r="AG24" s="329">
        <f>10000-(AJ24*1000+AM24*10+AK24)</f>
        <v>9050</v>
      </c>
      <c r="AH24" s="330">
        <f>RANK(AG24,AG23:AG26,1)</f>
        <v>4</v>
      </c>
      <c r="AI24" s="281" t="str">
        <f>H23</f>
        <v>Slowakei</v>
      </c>
      <c r="AJ24" s="281">
        <f t="shared" si="5"/>
        <v>1</v>
      </c>
      <c r="AK24" s="281">
        <f t="shared" si="5"/>
        <v>0</v>
      </c>
      <c r="AL24" s="281">
        <f t="shared" si="5"/>
        <v>5</v>
      </c>
      <c r="AM24" s="281">
        <f>AK24-AL24</f>
        <v>-5</v>
      </c>
      <c r="AN24" s="329">
        <f>IF(Z23&lt;&gt;Z24,AG23,IF(E23&gt;G23,AG23-2000,AG23))</f>
        <v>2965</v>
      </c>
      <c r="AO24" s="337"/>
      <c r="AP24" s="329">
        <f>IF(Z24&lt;&gt;Z25,AG25,IF(G28&gt;E28,AG25-2000,AG25))</f>
        <v>2954</v>
      </c>
      <c r="AQ24" s="329">
        <f>IF(Z26&lt;&gt;Z24,AG26,IF(G26&gt;E26,AG26-2000,AG26))</f>
        <v>9018</v>
      </c>
      <c r="AR24" s="333">
        <f>AO27</f>
        <v>27150</v>
      </c>
      <c r="AS24" s="330">
        <f>RANK(AR24,AR23:AR26,1)</f>
        <v>4</v>
      </c>
      <c r="AT24" s="281" t="str">
        <f t="shared" si="6"/>
        <v>Slowakei</v>
      </c>
      <c r="AU24" s="281">
        <f t="shared" si="6"/>
        <v>1</v>
      </c>
      <c r="AV24" s="281">
        <f t="shared" si="6"/>
        <v>0</v>
      </c>
      <c r="AW24" s="281">
        <f t="shared" si="6"/>
        <v>5</v>
      </c>
      <c r="AX24" s="182"/>
      <c r="AY24" s="182"/>
      <c r="AZ24" s="182"/>
      <c r="BA24" s="54">
        <v>2</v>
      </c>
      <c r="BB24" s="52" t="str">
        <f>VLOOKUP(2,AS23:AT26,2,FALSE)</f>
        <v>Wales</v>
      </c>
      <c r="BC24" s="53"/>
      <c r="BD24" s="55">
        <f>VLOOKUP(2,AS23:AW26,3,FALSE)</f>
        <v>7</v>
      </c>
      <c r="BE24" s="56">
        <f>VLOOKUP(2,AS23:AW26,4,FALSE)</f>
        <v>5</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Österreich</v>
      </c>
      <c r="BU24" s="163"/>
      <c r="BV24" s="408">
        <v>2</v>
      </c>
      <c r="BW24" s="182"/>
      <c r="BX24" s="63"/>
      <c r="BY24" s="182"/>
      <c r="BZ24" s="182"/>
      <c r="CA24" s="182"/>
      <c r="CB24" s="182"/>
      <c r="CC24" s="409"/>
      <c r="CD24" s="182"/>
      <c r="CE24" s="182"/>
      <c r="CF24" s="182"/>
      <c r="CG24" s="182"/>
      <c r="CH24" s="409"/>
      <c r="CI24" s="182"/>
      <c r="CJ24" s="144" t="s">
        <v>94</v>
      </c>
      <c r="CK24" s="158" t="str">
        <f>IF(CJ34="",IF(CH34&gt;CH35,CF34,CF35),IF(CJ34&gt;CJ35,CF34,CF35))</f>
        <v>Schweden</v>
      </c>
      <c r="CL24" s="163"/>
      <c r="CM24" s="63">
        <v>2</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1</v>
      </c>
      <c r="F25" s="411" t="s">
        <v>12</v>
      </c>
      <c r="G25" s="408">
        <v>1</v>
      </c>
      <c r="H25" s="52" t="str">
        <f>C24</f>
        <v>England</v>
      </c>
      <c r="I25" s="53"/>
      <c r="J25" s="182"/>
      <c r="K25" s="182" t="s">
        <v>59</v>
      </c>
      <c r="L25" s="182">
        <f t="shared" si="4"/>
        <v>0</v>
      </c>
      <c r="M25" s="182">
        <f>IF($E25="",0,IF($E25&gt;$G25,3,IF($E25=G25,1,0)))</f>
        <v>1</v>
      </c>
      <c r="N25" s="182"/>
      <c r="O25" s="182">
        <f>IF($G25="",0,IF($E25&gt;$G25,0,IF($E25=$G25,1,3)))</f>
        <v>1</v>
      </c>
      <c r="P25" s="182"/>
      <c r="Q25" s="182">
        <f>E25</f>
        <v>1</v>
      </c>
      <c r="R25" s="182"/>
      <c r="S25" s="182">
        <f>G25</f>
        <v>1</v>
      </c>
      <c r="T25" s="182"/>
      <c r="U25" s="182">
        <f>G25</f>
        <v>1</v>
      </c>
      <c r="V25" s="182"/>
      <c r="W25" s="182">
        <f>E25</f>
        <v>1</v>
      </c>
      <c r="X25" s="182"/>
      <c r="Y25" s="182"/>
      <c r="Z25" s="182">
        <f>O29</f>
        <v>7</v>
      </c>
      <c r="AA25" s="182">
        <f>S29</f>
        <v>6</v>
      </c>
      <c r="AB25" s="182">
        <f>W29</f>
        <v>2</v>
      </c>
      <c r="AC25" s="182">
        <f>AA25-AB25</f>
        <v>4</v>
      </c>
      <c r="AD25" s="182">
        <f>IF(Z25&gt;Z23,-1,0)</f>
        <v>0</v>
      </c>
      <c r="AE25" s="182">
        <f>IF(Z25&gt;Z24,-1,0)</f>
        <v>-1</v>
      </c>
      <c r="AF25" s="182">
        <f>IF(Z25&gt;Z26,-1,0)</f>
        <v>-1</v>
      </c>
      <c r="AG25" s="329">
        <f>10000-(AJ25*1000+AM25*10+AK25)</f>
        <v>2954</v>
      </c>
      <c r="AH25" s="330">
        <f>RANK(AG25,AG23:AG26,1)</f>
        <v>1</v>
      </c>
      <c r="AI25" s="281" t="str">
        <f>C24</f>
        <v>England</v>
      </c>
      <c r="AJ25" s="281">
        <f t="shared" si="5"/>
        <v>7</v>
      </c>
      <c r="AK25" s="281">
        <f t="shared" si="5"/>
        <v>6</v>
      </c>
      <c r="AL25" s="281">
        <f t="shared" si="5"/>
        <v>2</v>
      </c>
      <c r="AM25" s="281">
        <f>AK25-AL25</f>
        <v>4</v>
      </c>
      <c r="AN25" s="329">
        <f>IF(Z23&lt;&gt;Z25,AG23,IF(E25&gt;G25,AG23-2000,AG23))</f>
        <v>2965</v>
      </c>
      <c r="AO25" s="329">
        <f>IF(Z24&lt;&gt;Z25,AG24,IF(E28&gt;G28,AG24-2000,AG24))</f>
        <v>9050</v>
      </c>
      <c r="AP25" s="337"/>
      <c r="AQ25" s="329">
        <f>IF(Z26&lt;&gt;Z25,AG26,IF(G24&gt;E24,AG26-2000,AG26))</f>
        <v>9018</v>
      </c>
      <c r="AR25" s="333">
        <f>AP27</f>
        <v>8862</v>
      </c>
      <c r="AS25" s="330">
        <f>RANK(AR25,AR23:AR26,1)</f>
        <v>1</v>
      </c>
      <c r="AT25" s="281" t="str">
        <f t="shared" si="6"/>
        <v>England</v>
      </c>
      <c r="AU25" s="281">
        <f t="shared" si="6"/>
        <v>7</v>
      </c>
      <c r="AV25" s="281">
        <f t="shared" si="6"/>
        <v>6</v>
      </c>
      <c r="AW25" s="281">
        <f t="shared" si="6"/>
        <v>2</v>
      </c>
      <c r="AX25" s="182"/>
      <c r="AY25" s="182"/>
      <c r="AZ25" s="182"/>
      <c r="BA25" s="162">
        <v>3</v>
      </c>
      <c r="BB25" s="175" t="str">
        <f>VLOOKUP(3,AS23:AT26,2,FALSE)</f>
        <v>Russland</v>
      </c>
      <c r="BC25" s="163"/>
      <c r="BD25" s="145">
        <f>VLOOKUP(3,AS23:AW26,3,FALSE)</f>
        <v>1</v>
      </c>
      <c r="BE25" s="145">
        <f>VLOOKUP(3,AS23:AW26,4,FALSE)</f>
        <v>2</v>
      </c>
      <c r="BF25" s="199" t="s">
        <v>12</v>
      </c>
      <c r="BG25" s="145">
        <f>VLOOKUP(3,AS23:AW26,5,FALSE)</f>
        <v>4</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1</v>
      </c>
      <c r="BO25" s="61">
        <f>IF(G25=Spielplan!G25,Punktemodus!$B$7,0)</f>
        <v>0</v>
      </c>
      <c r="BP25" s="81">
        <f>IF(Spielplan!E25="",0,SUM(BJ25:BO25))</f>
        <v>1</v>
      </c>
      <c r="BQ25" s="182"/>
      <c r="BR25" s="213"/>
      <c r="BS25" s="153" t="s">
        <v>246</v>
      </c>
      <c r="BT25" s="158" t="str">
        <f>BB57</f>
        <v>Belgien</v>
      </c>
      <c r="BU25" s="163"/>
      <c r="BV25" s="408">
        <v>3</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0</v>
      </c>
      <c r="F26" s="411" t="s">
        <v>12</v>
      </c>
      <c r="G26" s="408">
        <v>0</v>
      </c>
      <c r="H26" s="45" t="str">
        <f>H24</f>
        <v>Russland</v>
      </c>
      <c r="I26" s="51"/>
      <c r="J26" s="182"/>
      <c r="K26" s="182" t="s">
        <v>60</v>
      </c>
      <c r="L26" s="182">
        <f t="shared" si="4"/>
        <v>0</v>
      </c>
      <c r="M26" s="182"/>
      <c r="N26" s="182">
        <f>IF($E26="",0,IF($E26&gt;$G26,3,IF($E26=$G26,1,0)))</f>
        <v>1</v>
      </c>
      <c r="O26" s="182"/>
      <c r="P26" s="182">
        <f>IF($G26="",0,IF($E26&gt;$G26,0,IF($E26=$G26,1,3)))</f>
        <v>1</v>
      </c>
      <c r="Q26" s="182"/>
      <c r="R26" s="182">
        <f>E26</f>
        <v>0</v>
      </c>
      <c r="S26" s="182"/>
      <c r="T26" s="182">
        <f>G26</f>
        <v>0</v>
      </c>
      <c r="U26" s="182"/>
      <c r="V26" s="182">
        <f>G26</f>
        <v>0</v>
      </c>
      <c r="W26" s="182"/>
      <c r="X26" s="182">
        <f>E26</f>
        <v>0</v>
      </c>
      <c r="Y26" s="182"/>
      <c r="Z26" s="182">
        <f>P29</f>
        <v>1</v>
      </c>
      <c r="AA26" s="182">
        <f>T29</f>
        <v>2</v>
      </c>
      <c r="AB26" s="182">
        <f>X29</f>
        <v>4</v>
      </c>
      <c r="AC26" s="182">
        <f>AA26-AB26</f>
        <v>-2</v>
      </c>
      <c r="AD26" s="182">
        <f>IF(Z26&gt;Z23,-1,0)</f>
        <v>0</v>
      </c>
      <c r="AE26" s="182">
        <f>IF(Z26&gt;Z24,-1,0)</f>
        <v>0</v>
      </c>
      <c r="AF26" s="182">
        <f>IF(Z26&gt;Z25,-1,0)</f>
        <v>0</v>
      </c>
      <c r="AG26" s="329">
        <f>10000-(AJ26*1000+AM26*10+AK26)</f>
        <v>9018</v>
      </c>
      <c r="AH26" s="330">
        <f>RANK(AG26,AG23:AG26,1)</f>
        <v>3</v>
      </c>
      <c r="AI26" s="281" t="str">
        <f>H24</f>
        <v>Russland</v>
      </c>
      <c r="AJ26" s="281">
        <f t="shared" si="5"/>
        <v>1</v>
      </c>
      <c r="AK26" s="281">
        <f t="shared" si="5"/>
        <v>2</v>
      </c>
      <c r="AL26" s="281">
        <f t="shared" si="5"/>
        <v>4</v>
      </c>
      <c r="AM26" s="281">
        <f>AK26-AL26</f>
        <v>-2</v>
      </c>
      <c r="AN26" s="329">
        <f>IF(Z23&lt;&gt;Z26,AG23,IF(E27&gt;G27,AG23-2000,AG23))</f>
        <v>2965</v>
      </c>
      <c r="AO26" s="329">
        <f>IF(Z24&lt;&gt;Z26,AG24,IF(E26&gt;G26,AG24-2000,AG24))</f>
        <v>9050</v>
      </c>
      <c r="AP26" s="329">
        <f>IF(Z25&lt;&gt;Z26,AG25,IF(E24&gt;G24,AG25-2000,AG25))</f>
        <v>2954</v>
      </c>
      <c r="AQ26" s="337"/>
      <c r="AR26" s="333">
        <f>AQ27</f>
        <v>27054</v>
      </c>
      <c r="AS26" s="330">
        <f>RANK(AR26,AR23:AR26,1)</f>
        <v>3</v>
      </c>
      <c r="AT26" s="281" t="str">
        <f t="shared" si="6"/>
        <v>Russland</v>
      </c>
      <c r="AU26" s="281">
        <f t="shared" si="6"/>
        <v>1</v>
      </c>
      <c r="AV26" s="281">
        <f t="shared" si="6"/>
        <v>2</v>
      </c>
      <c r="AW26" s="281">
        <f t="shared" si="6"/>
        <v>4</v>
      </c>
      <c r="AX26" s="182"/>
      <c r="AY26" s="182"/>
      <c r="AZ26" s="182"/>
      <c r="BA26" s="68">
        <v>4</v>
      </c>
      <c r="BB26" s="69" t="str">
        <f>VLOOKUP(4,AS23:AT26,2,FALSE)</f>
        <v>Slowakei</v>
      </c>
      <c r="BC26" s="70"/>
      <c r="BD26" s="71">
        <f>VLOOKUP(4,AS23:AW26,3,FALSE)</f>
        <v>1</v>
      </c>
      <c r="BE26" s="71">
        <f>VLOOKUP(4,AS23:AW26,4,FALSE)</f>
        <v>0</v>
      </c>
      <c r="BF26" s="199" t="s">
        <v>12</v>
      </c>
      <c r="BG26" s="71">
        <f>VLOOKUP(4,AS23:AW26,5,FALSE)</f>
        <v>5</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2</v>
      </c>
      <c r="F27" s="411" t="s">
        <v>12</v>
      </c>
      <c r="G27" s="408">
        <v>1</v>
      </c>
      <c r="H27" s="52" t="str">
        <f>H24</f>
        <v>Russland</v>
      </c>
      <c r="I27" s="53"/>
      <c r="J27" s="182"/>
      <c r="K27" s="182" t="s">
        <v>61</v>
      </c>
      <c r="L27" s="182">
        <f t="shared" si="4"/>
        <v>1</v>
      </c>
      <c r="M27" s="182">
        <f>IF($E27="",0,IF($E27&gt;$G27,3,IF($E27=G27,1,0)))</f>
        <v>3</v>
      </c>
      <c r="N27" s="182"/>
      <c r="O27" s="182"/>
      <c r="P27" s="182">
        <f>IF($G27="",0,IF($E27&gt;$G27,0,IF($E27=$G27,1,3)))</f>
        <v>0</v>
      </c>
      <c r="Q27" s="182">
        <f>E27</f>
        <v>2</v>
      </c>
      <c r="R27" s="182"/>
      <c r="S27" s="182"/>
      <c r="T27" s="182">
        <f>G27</f>
        <v>1</v>
      </c>
      <c r="U27" s="182">
        <f>G27</f>
        <v>1</v>
      </c>
      <c r="V27" s="182"/>
      <c r="W27" s="182"/>
      <c r="X27" s="182">
        <f>E27</f>
        <v>2</v>
      </c>
      <c r="Y27" s="182"/>
      <c r="Z27" s="182"/>
      <c r="AA27" s="182"/>
      <c r="AB27" s="182"/>
      <c r="AC27" s="182"/>
      <c r="AD27" s="182"/>
      <c r="AE27" s="182"/>
      <c r="AF27" s="182"/>
      <c r="AG27" s="281"/>
      <c r="AH27" s="281"/>
      <c r="AI27" s="281"/>
      <c r="AJ27" s="281"/>
      <c r="AK27" s="281"/>
      <c r="AL27" s="281"/>
      <c r="AM27" s="281"/>
      <c r="AN27" s="334">
        <f>SUM(AN23:AN26)</f>
        <v>8895</v>
      </c>
      <c r="AO27" s="335">
        <f>SUM(AO23:AO26)</f>
        <v>27150</v>
      </c>
      <c r="AP27" s="335">
        <f>SUM(AP23:AP26)</f>
        <v>8862</v>
      </c>
      <c r="AQ27" s="335">
        <f>SUM(AQ23:AQ26)</f>
        <v>27054</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10</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0</v>
      </c>
      <c r="F28" s="411" t="s">
        <v>12</v>
      </c>
      <c r="G28" s="408">
        <v>3</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3</v>
      </c>
      <c r="T28" s="182"/>
      <c r="U28" s="182"/>
      <c r="V28" s="182">
        <f>G28</f>
        <v>3</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408">
        <v>4</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7</v>
      </c>
      <c r="N29" s="182">
        <f t="shared" si="7"/>
        <v>1</v>
      </c>
      <c r="O29" s="182">
        <f t="shared" si="7"/>
        <v>7</v>
      </c>
      <c r="P29" s="182">
        <f t="shared" si="7"/>
        <v>1</v>
      </c>
      <c r="Q29" s="182">
        <f t="shared" si="7"/>
        <v>5</v>
      </c>
      <c r="R29" s="182">
        <f t="shared" si="7"/>
        <v>0</v>
      </c>
      <c r="S29" s="182">
        <f t="shared" si="7"/>
        <v>6</v>
      </c>
      <c r="T29" s="182">
        <f t="shared" si="7"/>
        <v>2</v>
      </c>
      <c r="U29" s="182">
        <f t="shared" si="7"/>
        <v>2</v>
      </c>
      <c r="V29" s="182">
        <f t="shared" si="7"/>
        <v>5</v>
      </c>
      <c r="W29" s="182">
        <f t="shared" si="7"/>
        <v>2</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24</v>
      </c>
      <c r="BQ29" s="182"/>
      <c r="BR29" s="213"/>
      <c r="BS29" s="150" t="str">
        <f>"3"&amp;BD89</f>
        <v>3A</v>
      </c>
      <c r="BT29" s="158" t="str">
        <f>BB89</f>
        <v>Albanien</v>
      </c>
      <c r="BU29" s="163"/>
      <c r="BV29" s="408">
        <v>1</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Deutschland</v>
      </c>
      <c r="CB30" s="163"/>
      <c r="CC30" s="408">
        <v>1</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Schweden</v>
      </c>
      <c r="CB31" s="163"/>
      <c r="CC31" s="408">
        <v>3</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Schweden</v>
      </c>
      <c r="BU32" s="163"/>
      <c r="BV32" s="408">
        <v>1</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408">
        <v>0</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1</v>
      </c>
      <c r="F34" s="411" t="s">
        <v>12</v>
      </c>
      <c r="G34" s="40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1</v>
      </c>
      <c r="R34" s="182">
        <f>G34</f>
        <v>0</v>
      </c>
      <c r="S34" s="182"/>
      <c r="T34" s="182"/>
      <c r="U34" s="182">
        <f>G34</f>
        <v>0</v>
      </c>
      <c r="V34" s="182">
        <f>E34</f>
        <v>1</v>
      </c>
      <c r="W34" s="182"/>
      <c r="X34" s="182"/>
      <c r="Y34" s="182"/>
      <c r="Z34" s="182">
        <f>M40</f>
        <v>5</v>
      </c>
      <c r="AA34" s="182">
        <f>Q40</f>
        <v>4</v>
      </c>
      <c r="AB34" s="182">
        <f>U40</f>
        <v>3</v>
      </c>
      <c r="AC34" s="182">
        <f>AA34-AB34</f>
        <v>1</v>
      </c>
      <c r="AD34" s="182">
        <f>IF(Z34&gt;Z35,-1,0)</f>
        <v>-1</v>
      </c>
      <c r="AE34" s="182">
        <f>IF(Z34&gt;Z36,-1,0)</f>
        <v>0</v>
      </c>
      <c r="AF34" s="182">
        <f>IF(Z34&gt;Z37,-1,0)</f>
        <v>-1</v>
      </c>
      <c r="AG34" s="329">
        <f>10000-(AJ34*1000+AM34*10+AK34)</f>
        <v>4986</v>
      </c>
      <c r="AH34" s="330">
        <f>RANK(AG34,AG34:AG37,1)</f>
        <v>2</v>
      </c>
      <c r="AI34" s="281" t="str">
        <f>C34</f>
        <v>Polen</v>
      </c>
      <c r="AJ34" s="281">
        <f t="shared" ref="AJ34:AL37" si="9">Z34</f>
        <v>5</v>
      </c>
      <c r="AK34" s="281">
        <f t="shared" si="9"/>
        <v>4</v>
      </c>
      <c r="AL34" s="281">
        <f t="shared" si="9"/>
        <v>3</v>
      </c>
      <c r="AM34" s="281">
        <f>AK34-AL34</f>
        <v>1</v>
      </c>
      <c r="AN34" s="337"/>
      <c r="AO34" s="329">
        <f>IF(Z35&lt;&gt;Z34,AG35,IF(G34&gt;E34,AG35-2000,AG35))</f>
        <v>10050</v>
      </c>
      <c r="AP34" s="329">
        <f>IF(Z36&lt;&gt;Z34,AG36,IF(G36&gt;E36,AG36-2000,AG36))</f>
        <v>2942</v>
      </c>
      <c r="AQ34" s="329">
        <f>IF(Z37&lt;&gt;Z34,AG37,IF(G38&gt;E38,AG37-2000,AG37))</f>
        <v>6007</v>
      </c>
      <c r="AR34" s="332">
        <f>AN38</f>
        <v>14958</v>
      </c>
      <c r="AS34" s="330">
        <f>RANK(AR34,AR34:AR37,1)</f>
        <v>2</v>
      </c>
      <c r="AT34" s="281" t="str">
        <f t="shared" ref="AT34:AW37" si="10">AI34</f>
        <v>Polen</v>
      </c>
      <c r="AU34" s="281">
        <f t="shared" si="10"/>
        <v>5</v>
      </c>
      <c r="AV34" s="281">
        <f t="shared" si="10"/>
        <v>4</v>
      </c>
      <c r="AW34" s="281">
        <f t="shared" si="10"/>
        <v>3</v>
      </c>
      <c r="AX34" s="182"/>
      <c r="AY34" s="182"/>
      <c r="AZ34" s="182"/>
      <c r="BA34" s="17">
        <v>1</v>
      </c>
      <c r="BB34" s="18" t="str">
        <f>VLOOKUP(1,AS34:AT37,2,FALSE)</f>
        <v>Deutschland</v>
      </c>
      <c r="BC34" s="16"/>
      <c r="BD34" s="19">
        <f>VLOOKUP(1,AS34:AW37,3,FALSE)</f>
        <v>7</v>
      </c>
      <c r="BE34" s="20">
        <f>VLOOKUP(1,AS34:AW37,4,FALSE)</f>
        <v>8</v>
      </c>
      <c r="BF34" s="199" t="s">
        <v>12</v>
      </c>
      <c r="BG34" s="20">
        <f>VLOOKUP(1,AS34:AW37,5,FALSE)</f>
        <v>3</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3</v>
      </c>
      <c r="BN34" s="61">
        <f>IF(E34=Spielplan!E34,Punktemodus!$B$7,0)</f>
        <v>1</v>
      </c>
      <c r="BO34" s="61">
        <f>IF(G34=Spielplan!G34,Punktemodus!$B$7,0)</f>
        <v>1</v>
      </c>
      <c r="BP34" s="81">
        <f>IF(Spielplan!E34="",0,SUM(BJ34:BO34))</f>
        <v>15</v>
      </c>
      <c r="BQ34" s="183"/>
      <c r="BR34" s="213"/>
      <c r="BS34" s="182"/>
      <c r="BT34" s="182"/>
      <c r="BU34" s="182"/>
      <c r="BV34" s="409"/>
      <c r="BW34" s="182"/>
      <c r="BX34" s="182"/>
      <c r="BY34" s="182"/>
      <c r="BZ34" s="182"/>
      <c r="CA34" s="182"/>
      <c r="CB34" s="182"/>
      <c r="CC34" s="409"/>
      <c r="CD34" s="182"/>
      <c r="CE34" s="144">
        <v>59</v>
      </c>
      <c r="CF34" s="158" t="str">
        <f>IF(CE30="",IF(CC30&gt;CC31,CA30,CA31),IF(CE30&gt;CE31,CA30,CA31))</f>
        <v>Schweden</v>
      </c>
      <c r="CG34" s="163"/>
      <c r="CH34" s="408">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3</v>
      </c>
      <c r="F35" s="411" t="s">
        <v>12</v>
      </c>
      <c r="G35" s="40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1</v>
      </c>
      <c r="U35" s="182"/>
      <c r="V35" s="182"/>
      <c r="W35" s="182">
        <f>G35</f>
        <v>1</v>
      </c>
      <c r="X35" s="182">
        <f>E35</f>
        <v>3</v>
      </c>
      <c r="Y35" s="182"/>
      <c r="Z35" s="182">
        <f>N40</f>
        <v>0</v>
      </c>
      <c r="AA35" s="182">
        <f>R40</f>
        <v>0</v>
      </c>
      <c r="AB35" s="182">
        <f>V40</f>
        <v>5</v>
      </c>
      <c r="AC35" s="182">
        <f>AA35-AB35</f>
        <v>-5</v>
      </c>
      <c r="AD35" s="182">
        <f>IF(Z35&gt;Z34,-1,0)</f>
        <v>0</v>
      </c>
      <c r="AE35" s="182">
        <f>IF(Z35&gt;Z36,-1,0)</f>
        <v>0</v>
      </c>
      <c r="AF35" s="182">
        <f>IF(Z35&gt;Z37,-1,0)</f>
        <v>0</v>
      </c>
      <c r="AG35" s="329">
        <f>10000-(AJ35*1000+AM35*10+AK35)</f>
        <v>10050</v>
      </c>
      <c r="AH35" s="330">
        <f>RANK(AG35,AG34:AG37,1)</f>
        <v>4</v>
      </c>
      <c r="AI35" s="281" t="str">
        <f>H34</f>
        <v>Nordirland</v>
      </c>
      <c r="AJ35" s="281">
        <f t="shared" si="9"/>
        <v>0</v>
      </c>
      <c r="AK35" s="281">
        <f t="shared" si="9"/>
        <v>0</v>
      </c>
      <c r="AL35" s="281">
        <f t="shared" si="9"/>
        <v>5</v>
      </c>
      <c r="AM35" s="281">
        <f>AK35-AL35</f>
        <v>-5</v>
      </c>
      <c r="AN35" s="329">
        <f>IF(Z34&lt;&gt;Z35,AG34,IF(E34&gt;G34,AG34-2000,AG34))</f>
        <v>4986</v>
      </c>
      <c r="AO35" s="337"/>
      <c r="AP35" s="329">
        <f>IF(Z35&lt;&gt;Z36,AG36,IF(G39&gt;E39,AG36-2000,AG36))</f>
        <v>2942</v>
      </c>
      <c r="AQ35" s="329">
        <f>IF(Z37&lt;&gt;Z35,AG37,IF(G37&gt;E37,AG37-2000,AG37))</f>
        <v>6007</v>
      </c>
      <c r="AR35" s="333">
        <f>AO38</f>
        <v>30150</v>
      </c>
      <c r="AS35" s="330">
        <f>RANK(AR35,AR34:AR37,1)</f>
        <v>4</v>
      </c>
      <c r="AT35" s="281" t="str">
        <f t="shared" si="10"/>
        <v>Nordirland</v>
      </c>
      <c r="AU35" s="281">
        <f t="shared" si="10"/>
        <v>0</v>
      </c>
      <c r="AV35" s="281">
        <f t="shared" si="10"/>
        <v>0</v>
      </c>
      <c r="AW35" s="281">
        <f t="shared" si="10"/>
        <v>5</v>
      </c>
      <c r="AX35" s="182"/>
      <c r="AY35" s="182"/>
      <c r="AZ35" s="182"/>
      <c r="BA35" s="17">
        <v>2</v>
      </c>
      <c r="BB35" s="18" t="str">
        <f>VLOOKUP(2,AS34:AT37,2,FALSE)</f>
        <v>Polen</v>
      </c>
      <c r="BC35" s="16"/>
      <c r="BD35" s="19">
        <f>VLOOKUP(2,AS34:AW37,3,FALSE)</f>
        <v>5</v>
      </c>
      <c r="BE35" s="20">
        <f>VLOOKUP(2,AS34:AW37,4,FALSE)</f>
        <v>4</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409"/>
      <c r="BW35" s="182"/>
      <c r="BX35" s="182"/>
      <c r="BY35" s="182"/>
      <c r="BZ35" s="182"/>
      <c r="CA35" s="182"/>
      <c r="CB35" s="182"/>
      <c r="CC35" s="409"/>
      <c r="CD35" s="182"/>
      <c r="CE35" s="144">
        <v>60</v>
      </c>
      <c r="CF35" s="158" t="str">
        <f>IF(CE38="",IF(CC38&gt;CC39,CA38,CA39),IF(CE38&gt;CE39,CA38,CA39))</f>
        <v>Wales</v>
      </c>
      <c r="CG35" s="163"/>
      <c r="CH35" s="408">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2</v>
      </c>
      <c r="F36" s="411" t="s">
        <v>12</v>
      </c>
      <c r="G36" s="408">
        <v>2</v>
      </c>
      <c r="H36" s="18" t="str">
        <f>C35</f>
        <v>Deutschland</v>
      </c>
      <c r="I36" s="33"/>
      <c r="J36" s="182"/>
      <c r="K36" s="182" t="s">
        <v>68</v>
      </c>
      <c r="L36" s="182">
        <f t="shared" si="8"/>
        <v>0</v>
      </c>
      <c r="M36" s="182">
        <f>IF($E36="",0,IF($E36&gt;$G36,3,IF($E36=G36,1,0)))</f>
        <v>1</v>
      </c>
      <c r="N36" s="182"/>
      <c r="O36" s="182">
        <f>IF($G36="",0,IF($E36&gt;$G36,0,IF($E36=$G36,1,3)))</f>
        <v>1</v>
      </c>
      <c r="P36" s="182"/>
      <c r="Q36" s="182">
        <f>E36</f>
        <v>2</v>
      </c>
      <c r="R36" s="182"/>
      <c r="S36" s="182">
        <f>G36</f>
        <v>2</v>
      </c>
      <c r="T36" s="182"/>
      <c r="U36" s="182">
        <f>G36</f>
        <v>2</v>
      </c>
      <c r="V36" s="182"/>
      <c r="W36" s="182">
        <f>E36</f>
        <v>2</v>
      </c>
      <c r="X36" s="182"/>
      <c r="Y36" s="182"/>
      <c r="Z36" s="182">
        <f>O40</f>
        <v>7</v>
      </c>
      <c r="AA36" s="182">
        <f>S40</f>
        <v>8</v>
      </c>
      <c r="AB36" s="182">
        <f>W40</f>
        <v>3</v>
      </c>
      <c r="AC36" s="182">
        <f>AA36-AB36</f>
        <v>5</v>
      </c>
      <c r="AD36" s="182">
        <f>IF(Z36&gt;Z34,-1,0)</f>
        <v>-1</v>
      </c>
      <c r="AE36" s="182">
        <f>IF(Z36&gt;Z35,-1,0)</f>
        <v>-1</v>
      </c>
      <c r="AF36" s="182">
        <f>IF(Z36&gt;Z37,-1,0)</f>
        <v>-1</v>
      </c>
      <c r="AG36" s="329">
        <f>10000-(AJ36*1000+AM36*10+AK36)</f>
        <v>2942</v>
      </c>
      <c r="AH36" s="330">
        <f>RANK(AG36,AG34:AG37,1)</f>
        <v>1</v>
      </c>
      <c r="AI36" s="281" t="str">
        <f>C35</f>
        <v>Deutschland</v>
      </c>
      <c r="AJ36" s="281">
        <f t="shared" si="9"/>
        <v>7</v>
      </c>
      <c r="AK36" s="281">
        <f t="shared" si="9"/>
        <v>8</v>
      </c>
      <c r="AL36" s="281">
        <f t="shared" si="9"/>
        <v>3</v>
      </c>
      <c r="AM36" s="281">
        <f>AK36-AL36</f>
        <v>5</v>
      </c>
      <c r="AN36" s="329">
        <f>IF(Z34&lt;&gt;Z36,AG34,IF(E36&gt;G36,AG34-2000,AG34))</f>
        <v>4986</v>
      </c>
      <c r="AO36" s="329">
        <f>IF(Z35&lt;&gt;Z36,AG35,IF(E39&gt;G39,AG35-2000,AG35))</f>
        <v>10050</v>
      </c>
      <c r="AP36" s="337"/>
      <c r="AQ36" s="329">
        <f>IF(Z37&lt;&gt;Z36,AG37,IF(G35&gt;E35,AG37-2000,AG37))</f>
        <v>6007</v>
      </c>
      <c r="AR36" s="333">
        <f>AP38</f>
        <v>8826</v>
      </c>
      <c r="AS36" s="330">
        <f>RANK(AR36,AR34:AR37,1)</f>
        <v>1</v>
      </c>
      <c r="AT36" s="281" t="str">
        <f t="shared" si="10"/>
        <v>Deutschland</v>
      </c>
      <c r="AU36" s="281">
        <f t="shared" si="10"/>
        <v>7</v>
      </c>
      <c r="AV36" s="281">
        <f t="shared" si="10"/>
        <v>8</v>
      </c>
      <c r="AW36" s="281">
        <f t="shared" si="10"/>
        <v>3</v>
      </c>
      <c r="AX36" s="182"/>
      <c r="AY36" s="182"/>
      <c r="AZ36" s="182"/>
      <c r="BA36" s="162">
        <v>3</v>
      </c>
      <c r="BB36" s="175" t="str">
        <f>VLOOKUP(3,AS34:AT37,2,FALSE)</f>
        <v>Ukraine</v>
      </c>
      <c r="BC36" s="163"/>
      <c r="BD36" s="145">
        <f>VLOOKUP(3,AS34:AW37,3,FALSE)</f>
        <v>4</v>
      </c>
      <c r="BE36" s="145">
        <f>VLOOKUP(3,AS34:AW37,4,FALSE)</f>
        <v>3</v>
      </c>
      <c r="BF36" s="199" t="s">
        <v>12</v>
      </c>
      <c r="BG36" s="145">
        <f>VLOOKUP(3,AS34:AW37,5,FALSE)</f>
        <v>4</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Schweiz</v>
      </c>
      <c r="BU36" s="163"/>
      <c r="BV36" s="408">
        <v>2</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0</v>
      </c>
      <c r="F37" s="411" t="s">
        <v>12</v>
      </c>
      <c r="G37" s="408">
        <v>1</v>
      </c>
      <c r="H37" s="13" t="str">
        <f>H35</f>
        <v>Ukraine</v>
      </c>
      <c r="I37" s="34"/>
      <c r="J37" s="182"/>
      <c r="K37" s="182" t="s">
        <v>67</v>
      </c>
      <c r="L37" s="182">
        <f t="shared" si="8"/>
        <v>-1</v>
      </c>
      <c r="M37" s="182"/>
      <c r="N37" s="182">
        <f>IF($E37="",0,IF($E37&gt;$G37,3,IF($E37=$G37,1,0)))</f>
        <v>0</v>
      </c>
      <c r="O37" s="182"/>
      <c r="P37" s="182">
        <f>IF($G37="",0,IF($E37&gt;$G37,0,IF($E37=$G37,1,3)))</f>
        <v>3</v>
      </c>
      <c r="Q37" s="182"/>
      <c r="R37" s="182">
        <f>E37</f>
        <v>0</v>
      </c>
      <c r="S37" s="182"/>
      <c r="T37" s="182">
        <f>G37</f>
        <v>1</v>
      </c>
      <c r="U37" s="182"/>
      <c r="V37" s="182">
        <f>G37</f>
        <v>1</v>
      </c>
      <c r="W37" s="182"/>
      <c r="X37" s="182">
        <f>E37</f>
        <v>0</v>
      </c>
      <c r="Y37" s="182"/>
      <c r="Z37" s="182">
        <f>P40</f>
        <v>4</v>
      </c>
      <c r="AA37" s="182">
        <f>T40</f>
        <v>3</v>
      </c>
      <c r="AB37" s="182">
        <f>X40</f>
        <v>4</v>
      </c>
      <c r="AC37" s="182">
        <f>AA37-AB37</f>
        <v>-1</v>
      </c>
      <c r="AD37" s="182">
        <f>IF(Z37&gt;Z34,-1,0)</f>
        <v>0</v>
      </c>
      <c r="AE37" s="182">
        <f>IF(Z37&gt;Z35,-1,0)</f>
        <v>-1</v>
      </c>
      <c r="AF37" s="182">
        <f>IF(Z37&gt;Z36,-1,0)</f>
        <v>0</v>
      </c>
      <c r="AG37" s="329">
        <f>10000-(AJ37*1000+AM37*10+AK37)</f>
        <v>6007</v>
      </c>
      <c r="AH37" s="330">
        <f>RANK(AG37,AG34:AG37,1)</f>
        <v>3</v>
      </c>
      <c r="AI37" s="281" t="str">
        <f>H35</f>
        <v>Ukraine</v>
      </c>
      <c r="AJ37" s="281">
        <f t="shared" si="9"/>
        <v>4</v>
      </c>
      <c r="AK37" s="281">
        <f t="shared" si="9"/>
        <v>3</v>
      </c>
      <c r="AL37" s="281">
        <f t="shared" si="9"/>
        <v>4</v>
      </c>
      <c r="AM37" s="281">
        <f>AK37-AL37</f>
        <v>-1</v>
      </c>
      <c r="AN37" s="329">
        <f>IF(Z34&lt;&gt;Z37,AG34,IF(E38&gt;G38,AG34-2000,AG34))</f>
        <v>4986</v>
      </c>
      <c r="AO37" s="329">
        <f>IF(Z35&lt;&gt;Z37,AG35,IF(E37&gt;G37,AG35-2000,AG35))</f>
        <v>10050</v>
      </c>
      <c r="AP37" s="329">
        <f>IF(Z36&lt;&gt;Z37,AG36,IF(E35&gt;G35,AG36-2000,AG36))</f>
        <v>2942</v>
      </c>
      <c r="AQ37" s="337"/>
      <c r="AR37" s="333">
        <f>AQ38</f>
        <v>18021</v>
      </c>
      <c r="AS37" s="330">
        <f>RANK(AR37,AR34:AR37,1)</f>
        <v>3</v>
      </c>
      <c r="AT37" s="281" t="str">
        <f t="shared" si="10"/>
        <v>Ukraine</v>
      </c>
      <c r="AU37" s="281">
        <f t="shared" si="10"/>
        <v>4</v>
      </c>
      <c r="AV37" s="281">
        <f t="shared" si="10"/>
        <v>3</v>
      </c>
      <c r="AW37" s="281">
        <f t="shared" si="10"/>
        <v>4</v>
      </c>
      <c r="AX37" s="182"/>
      <c r="AY37" s="182"/>
      <c r="AZ37" s="182"/>
      <c r="BA37" s="68">
        <v>4</v>
      </c>
      <c r="BB37" s="69" t="str">
        <f>VLOOKUP(4,AS34:AT37,2,FALSE)</f>
        <v>Nordirland</v>
      </c>
      <c r="BC37" s="70"/>
      <c r="BD37" s="71">
        <f>VLOOKUP(4,AS34:AW37,3,FALSE)</f>
        <v>0</v>
      </c>
      <c r="BE37" s="71">
        <f>VLOOKUP(4,AS34:AW37,4,FALSE)</f>
        <v>0</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408">
        <v>1</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14958</v>
      </c>
      <c r="AO38" s="335">
        <f>SUM(AO34:AO37)</f>
        <v>30150</v>
      </c>
      <c r="AP38" s="335">
        <f>SUM(AP34:AP37)</f>
        <v>8826</v>
      </c>
      <c r="AQ38" s="335">
        <f>SUM(AQ34:AQ37)</f>
        <v>18021</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409"/>
      <c r="BW38" s="182"/>
      <c r="BX38" s="182"/>
      <c r="BY38" s="182"/>
      <c r="BZ38" s="144">
        <v>55</v>
      </c>
      <c r="CA38" s="158" t="str">
        <f>IF(BX36="",IF(BV36&gt;BV37,BT36,BT37),IF(BX36&gt;BX37,BT36,BT37))</f>
        <v>Schweiz</v>
      </c>
      <c r="CB38" s="163"/>
      <c r="CC38" s="40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0</v>
      </c>
      <c r="F39" s="411" t="s">
        <v>12</v>
      </c>
      <c r="G39" s="40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409"/>
      <c r="BW39" s="182"/>
      <c r="BX39" s="182"/>
      <c r="BY39" s="182"/>
      <c r="BZ39" s="144">
        <v>56</v>
      </c>
      <c r="CA39" s="158" t="str">
        <f>IF(BX40="",IF(BV40&gt;BV41,BT40,BT41),IF(BX40&gt;BX41,BT40,BT41))</f>
        <v>Wales</v>
      </c>
      <c r="CB39" s="163"/>
      <c r="CC39" s="408">
        <v>3</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5</v>
      </c>
      <c r="N40" s="182">
        <f t="shared" si="11"/>
        <v>0</v>
      </c>
      <c r="O40" s="182">
        <f t="shared" si="11"/>
        <v>7</v>
      </c>
      <c r="P40" s="182">
        <f t="shared" si="11"/>
        <v>4</v>
      </c>
      <c r="Q40" s="182">
        <f t="shared" si="11"/>
        <v>4</v>
      </c>
      <c r="R40" s="182">
        <f t="shared" si="11"/>
        <v>0</v>
      </c>
      <c r="S40" s="182">
        <f t="shared" si="11"/>
        <v>8</v>
      </c>
      <c r="T40" s="182">
        <f t="shared" si="11"/>
        <v>3</v>
      </c>
      <c r="U40" s="182">
        <f t="shared" si="11"/>
        <v>3</v>
      </c>
      <c r="V40" s="182">
        <f t="shared" si="11"/>
        <v>5</v>
      </c>
      <c r="W40" s="182">
        <f t="shared" si="11"/>
        <v>3</v>
      </c>
      <c r="X40" s="182">
        <f t="shared" si="11"/>
        <v>4</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47</v>
      </c>
      <c r="BQ40" s="182"/>
      <c r="BR40" s="213"/>
      <c r="BS40" s="151" t="s">
        <v>252</v>
      </c>
      <c r="BT40" s="158" t="str">
        <f>BB24</f>
        <v>Wales</v>
      </c>
      <c r="BU40" s="163"/>
      <c r="BV40" s="408">
        <v>1</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Portugal</v>
      </c>
      <c r="BU41" s="163"/>
      <c r="BV41" s="408">
        <v>0</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1</v>
      </c>
      <c r="F45" s="411" t="s">
        <v>12</v>
      </c>
      <c r="G45" s="40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0</v>
      </c>
      <c r="AA45" s="182">
        <f>Q51</f>
        <v>2</v>
      </c>
      <c r="AB45" s="182">
        <f>U51</f>
        <v>5</v>
      </c>
      <c r="AC45" s="182">
        <f>AA45-AB45</f>
        <v>-3</v>
      </c>
      <c r="AD45" s="182">
        <f>IF(Z45&gt;Z46,-1,0)</f>
        <v>0</v>
      </c>
      <c r="AE45" s="182">
        <f>IF(Z45&gt;Z47,-1,0)</f>
        <v>0</v>
      </c>
      <c r="AF45" s="182">
        <f>IF(Z45&gt;Z48,-1,0)</f>
        <v>0</v>
      </c>
      <c r="AG45" s="329">
        <f>10000-(AJ45*1000+AM45*10+AK45)</f>
        <v>10028</v>
      </c>
      <c r="AH45" s="330">
        <f>RANK(AG45,AG45:AG48,1)</f>
        <v>4</v>
      </c>
      <c r="AI45" s="281" t="str">
        <f>C45</f>
        <v>Türkei</v>
      </c>
      <c r="AJ45" s="281">
        <f t="shared" ref="AJ45:AL48" si="13">Z45</f>
        <v>0</v>
      </c>
      <c r="AK45" s="281">
        <f t="shared" si="13"/>
        <v>2</v>
      </c>
      <c r="AL45" s="281">
        <f t="shared" si="13"/>
        <v>5</v>
      </c>
      <c r="AM45" s="281">
        <f>AK45-AL45</f>
        <v>-3</v>
      </c>
      <c r="AN45" s="337"/>
      <c r="AO45" s="329">
        <f>IF(Z46&lt;&gt;Z45,AG46,IF(G45&gt;E45,AG46-2000,AG46))</f>
        <v>7006</v>
      </c>
      <c r="AP45" s="329">
        <f>IF(Z47&lt;&gt;Z45,AG47,IF(G47&gt;E47,AG47-2000,AG47))</f>
        <v>963</v>
      </c>
      <c r="AQ45" s="329">
        <f>IF(Z48&lt;&gt;Z45,AG48,IF(G49&gt;E49,AG48-2000,AG48))</f>
        <v>3985</v>
      </c>
      <c r="AR45" s="332">
        <f>AN49</f>
        <v>30084</v>
      </c>
      <c r="AS45" s="330">
        <f>RANK(AR45,AR45:AR48,1)</f>
        <v>4</v>
      </c>
      <c r="AT45" s="281" t="str">
        <f t="shared" ref="AT45:AW48" si="14">AI45</f>
        <v>Türkei</v>
      </c>
      <c r="AU45" s="281">
        <f t="shared" si="14"/>
        <v>0</v>
      </c>
      <c r="AV45" s="281">
        <f t="shared" si="14"/>
        <v>2</v>
      </c>
      <c r="AW45" s="281">
        <f t="shared" si="14"/>
        <v>5</v>
      </c>
      <c r="AX45" s="182"/>
      <c r="AY45" s="182"/>
      <c r="AZ45" s="182"/>
      <c r="BA45" s="42">
        <v>1</v>
      </c>
      <c r="BB45" s="40" t="str">
        <f>VLOOKUP(1,AS45:AT48,2,FALSE)</f>
        <v>Spanien</v>
      </c>
      <c r="BC45" s="41"/>
      <c r="BD45" s="43">
        <f>VLOOKUP(1,AS45:AW48,3,FALSE)</f>
        <v>9</v>
      </c>
      <c r="BE45" s="44">
        <f>VLOOKUP(1,AS45:AW48,4,FALSE)</f>
        <v>7</v>
      </c>
      <c r="BF45" s="199" t="s">
        <v>12</v>
      </c>
      <c r="BG45" s="44">
        <f>VLOOKUP(1,AS45:AW48,5,FALSE)</f>
        <v>4</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3</v>
      </c>
      <c r="F46" s="411" t="s">
        <v>12</v>
      </c>
      <c r="G46" s="408">
        <v>2</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3</v>
      </c>
      <c r="T46" s="182">
        <f>G46</f>
        <v>2</v>
      </c>
      <c r="U46" s="182"/>
      <c r="V46" s="182"/>
      <c r="W46" s="182">
        <f>G46</f>
        <v>2</v>
      </c>
      <c r="X46" s="182">
        <f>E46</f>
        <v>3</v>
      </c>
      <c r="Y46" s="182"/>
      <c r="Z46" s="182">
        <f>N51</f>
        <v>3</v>
      </c>
      <c r="AA46" s="182">
        <f>R51</f>
        <v>4</v>
      </c>
      <c r="AB46" s="182">
        <f>V51</f>
        <v>5</v>
      </c>
      <c r="AC46" s="182">
        <f>AA46-AB46</f>
        <v>-1</v>
      </c>
      <c r="AD46" s="182">
        <f>IF(Z46&gt;Z45,-1,0)</f>
        <v>-1</v>
      </c>
      <c r="AE46" s="182">
        <f>IF(Z46&gt;Z47,-1,0)</f>
        <v>0</v>
      </c>
      <c r="AF46" s="182">
        <f>IF(Z46&gt;Z48,-1,0)</f>
        <v>0</v>
      </c>
      <c r="AG46" s="329">
        <f>10000-(AJ46*1000+AM46*10+AK46)</f>
        <v>7006</v>
      </c>
      <c r="AH46" s="330">
        <f>RANK(AG46,AG45:AG48,1)</f>
        <v>3</v>
      </c>
      <c r="AI46" s="281" t="str">
        <f>H45</f>
        <v>Kroatien</v>
      </c>
      <c r="AJ46" s="281">
        <f t="shared" si="13"/>
        <v>3</v>
      </c>
      <c r="AK46" s="281">
        <f t="shared" si="13"/>
        <v>4</v>
      </c>
      <c r="AL46" s="281">
        <f t="shared" si="13"/>
        <v>5</v>
      </c>
      <c r="AM46" s="281">
        <f>AK46-AL46</f>
        <v>-1</v>
      </c>
      <c r="AN46" s="329">
        <f>IF(Z45&lt;&gt;Z46,AG45,IF(E45&gt;G45,AG45-2000,AG45))</f>
        <v>10028</v>
      </c>
      <c r="AO46" s="337"/>
      <c r="AP46" s="329">
        <f>IF(Z46&lt;&gt;Z47,AG47,IF(G50&gt;E50,AG47-2000,AG47))</f>
        <v>963</v>
      </c>
      <c r="AQ46" s="329">
        <f>IF(Z48&lt;&gt;Z46,AG48,IF(G48&gt;E48,AG48-2000,AG48))</f>
        <v>3985</v>
      </c>
      <c r="AR46" s="333">
        <f>AO49</f>
        <v>21018</v>
      </c>
      <c r="AS46" s="330">
        <f>RANK(AR46,AR45:AR48,1)</f>
        <v>3</v>
      </c>
      <c r="AT46" s="281" t="str">
        <f t="shared" si="14"/>
        <v>Kroatien</v>
      </c>
      <c r="AU46" s="281">
        <f t="shared" si="14"/>
        <v>3</v>
      </c>
      <c r="AV46" s="281">
        <f t="shared" si="14"/>
        <v>4</v>
      </c>
      <c r="AW46" s="281">
        <f t="shared" si="14"/>
        <v>5</v>
      </c>
      <c r="AX46" s="182"/>
      <c r="AY46" s="182"/>
      <c r="AZ46" s="182"/>
      <c r="BA46" s="42">
        <v>2</v>
      </c>
      <c r="BB46" s="40" t="str">
        <f>VLOOKUP(2,AS45:AT48,2,FALSE)</f>
        <v>Tschechien</v>
      </c>
      <c r="BC46" s="41"/>
      <c r="BD46" s="43">
        <f>VLOOKUP(2,AS45:AW48,3,FALSE)</f>
        <v>6</v>
      </c>
      <c r="BE46" s="44">
        <f>VLOOKUP(2,AS45:AW48,4,FALSE)</f>
        <v>5</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7</v>
      </c>
      <c r="AB47" s="182">
        <f>W51</f>
        <v>4</v>
      </c>
      <c r="AC47" s="182">
        <f>AA47-AB47</f>
        <v>3</v>
      </c>
      <c r="AD47" s="182">
        <f>IF(Z47&gt;Z45,-1,0)</f>
        <v>-1</v>
      </c>
      <c r="AE47" s="182">
        <f>IF(Z47&gt;Z46,-1,0)</f>
        <v>-1</v>
      </c>
      <c r="AF47" s="182">
        <f>IF(Z47&gt;Z48,-1,0)</f>
        <v>-1</v>
      </c>
      <c r="AG47" s="329">
        <f>10000-(AJ47*1000+AM47*10+AK47)</f>
        <v>963</v>
      </c>
      <c r="AH47" s="330">
        <f>RANK(AG47,AG45:AG48,1)</f>
        <v>1</v>
      </c>
      <c r="AI47" s="281" t="str">
        <f>C46</f>
        <v>Spanien</v>
      </c>
      <c r="AJ47" s="281">
        <f t="shared" si="13"/>
        <v>9</v>
      </c>
      <c r="AK47" s="281">
        <f t="shared" si="13"/>
        <v>7</v>
      </c>
      <c r="AL47" s="281">
        <f t="shared" si="13"/>
        <v>4</v>
      </c>
      <c r="AM47" s="281">
        <f>AK47-AL47</f>
        <v>3</v>
      </c>
      <c r="AN47" s="329">
        <f>IF(Z45&lt;&gt;Z47,AG45,IF(E47&gt;G47,AG45-2000,AG45))</f>
        <v>10028</v>
      </c>
      <c r="AO47" s="329">
        <f>IF(Z46&lt;&gt;Z47,AG46,IF(E50&gt;G50,AG46-2000,AG46))</f>
        <v>7006</v>
      </c>
      <c r="AP47" s="337"/>
      <c r="AQ47" s="329">
        <f>IF(Z48&lt;&gt;Z47,AG48,IF(G46&gt;E46,AG48-2000,AG48))</f>
        <v>3985</v>
      </c>
      <c r="AR47" s="333">
        <f>AP49</f>
        <v>2889</v>
      </c>
      <c r="AS47" s="330">
        <f>RANK(AR47,AR45:AR48,1)</f>
        <v>1</v>
      </c>
      <c r="AT47" s="281" t="str">
        <f t="shared" si="14"/>
        <v>Spanien</v>
      </c>
      <c r="AU47" s="281">
        <f t="shared" si="14"/>
        <v>9</v>
      </c>
      <c r="AV47" s="281">
        <f t="shared" si="14"/>
        <v>7</v>
      </c>
      <c r="AW47" s="281">
        <f t="shared" si="14"/>
        <v>4</v>
      </c>
      <c r="AX47" s="182"/>
      <c r="AY47" s="182"/>
      <c r="AZ47" s="182"/>
      <c r="BA47" s="162">
        <v>3</v>
      </c>
      <c r="BB47" s="175" t="str">
        <f>VLOOKUP(3,AS45:AT48,2,FALSE)</f>
        <v>Kroatien</v>
      </c>
      <c r="BC47" s="163"/>
      <c r="BD47" s="145">
        <f>VLOOKUP(3,AS45:AW48,3,FALSE)</f>
        <v>3</v>
      </c>
      <c r="BE47" s="145">
        <f>VLOOKUP(3,AS45:AW48,4,FALSE)</f>
        <v>4</v>
      </c>
      <c r="BF47" s="199" t="s">
        <v>12</v>
      </c>
      <c r="BG47" s="145">
        <f>VLOOKUP(3,AS45:AW48,5,FALSE)</f>
        <v>5</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2</v>
      </c>
      <c r="H48" s="125" t="str">
        <f>H46</f>
        <v>Tschechien</v>
      </c>
      <c r="I48" s="126"/>
      <c r="J48" s="182"/>
      <c r="K48" s="182" t="s">
        <v>73</v>
      </c>
      <c r="L48" s="182">
        <f t="shared" si="12"/>
        <v>-1</v>
      </c>
      <c r="M48" s="182"/>
      <c r="N48" s="182">
        <f>IF($E48="",0,IF($E48&gt;$G48,3,IF($E48=$G48,1,0)))</f>
        <v>0</v>
      </c>
      <c r="O48" s="182"/>
      <c r="P48" s="182">
        <f>IF($G48="",0,IF($E48&gt;$G48,0,IF($E48=$G48,1,3)))</f>
        <v>3</v>
      </c>
      <c r="Q48" s="182"/>
      <c r="R48" s="182">
        <f>E48</f>
        <v>1</v>
      </c>
      <c r="S48" s="182"/>
      <c r="T48" s="182">
        <f>G48</f>
        <v>2</v>
      </c>
      <c r="U48" s="182"/>
      <c r="V48" s="182">
        <f>G48</f>
        <v>2</v>
      </c>
      <c r="W48" s="182"/>
      <c r="X48" s="182">
        <f>E48</f>
        <v>1</v>
      </c>
      <c r="Y48" s="182"/>
      <c r="Z48" s="182">
        <f>P51</f>
        <v>6</v>
      </c>
      <c r="AA48" s="182">
        <f>T51</f>
        <v>5</v>
      </c>
      <c r="AB48" s="182">
        <f>X51</f>
        <v>4</v>
      </c>
      <c r="AC48" s="182">
        <f>AA48-AB48</f>
        <v>1</v>
      </c>
      <c r="AD48" s="182">
        <f>IF(Z48&gt;Z45,-1,0)</f>
        <v>-1</v>
      </c>
      <c r="AE48" s="182">
        <f>IF(Z48&gt;Z46,-1,0)</f>
        <v>-1</v>
      </c>
      <c r="AF48" s="182">
        <f>IF(Z48&gt;Z47,-1,0)</f>
        <v>0</v>
      </c>
      <c r="AG48" s="329">
        <f>10000-(AJ48*1000+AM48*10+AK48)</f>
        <v>3985</v>
      </c>
      <c r="AH48" s="330">
        <f>RANK(AG48,AG45:AG48,1)</f>
        <v>2</v>
      </c>
      <c r="AI48" s="281" t="str">
        <f>H46</f>
        <v>Tschechien</v>
      </c>
      <c r="AJ48" s="281">
        <f t="shared" si="13"/>
        <v>6</v>
      </c>
      <c r="AK48" s="281">
        <f t="shared" si="13"/>
        <v>5</v>
      </c>
      <c r="AL48" s="281">
        <f t="shared" si="13"/>
        <v>4</v>
      </c>
      <c r="AM48" s="281">
        <f>AK48-AL48</f>
        <v>1</v>
      </c>
      <c r="AN48" s="329">
        <f>IF(Z45&lt;&gt;Z48,AG45,IF(E49&gt;G49,AG45-2000,AG45))</f>
        <v>10028</v>
      </c>
      <c r="AO48" s="329">
        <f>IF(Z46&lt;&gt;Z48,AG46,IF(E48&gt;G48,AG46-2000,AG46))</f>
        <v>7006</v>
      </c>
      <c r="AP48" s="329">
        <f>IF(Z47&lt;&gt;Z48,AG47,IF(E46&gt;G46,AG47-2000,AG47))</f>
        <v>963</v>
      </c>
      <c r="AQ48" s="337"/>
      <c r="AR48" s="333">
        <f>AQ49</f>
        <v>11955</v>
      </c>
      <c r="AS48" s="330">
        <f>RANK(AR48,AR45:AR48,1)</f>
        <v>2</v>
      </c>
      <c r="AT48" s="281" t="str">
        <f t="shared" si="14"/>
        <v>Tschechien</v>
      </c>
      <c r="AU48" s="281">
        <f t="shared" si="14"/>
        <v>6</v>
      </c>
      <c r="AV48" s="281">
        <f t="shared" si="14"/>
        <v>5</v>
      </c>
      <c r="AW48" s="281">
        <f t="shared" si="14"/>
        <v>4</v>
      </c>
      <c r="AX48" s="182"/>
      <c r="AY48" s="182"/>
      <c r="AZ48" s="182"/>
      <c r="BA48" s="68">
        <v>4</v>
      </c>
      <c r="BB48" s="69" t="str">
        <f>VLOOKUP(4,AS45:AT48,2,FALSE)</f>
        <v>Türkei</v>
      </c>
      <c r="BC48" s="70"/>
      <c r="BD48" s="71">
        <f>VLOOKUP(4,AS45:AW48,3,FALSE)</f>
        <v>0</v>
      </c>
      <c r="BE48" s="71">
        <f>VLOOKUP(4,AS45:AW48,4,FALSE)</f>
        <v>2</v>
      </c>
      <c r="BF48" s="199" t="s">
        <v>12</v>
      </c>
      <c r="BG48" s="71">
        <f>VLOOKUP(4,AS45:AW48,5,FALSE)</f>
        <v>5</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1</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0</v>
      </c>
      <c r="F49" s="411" t="s">
        <v>12</v>
      </c>
      <c r="G49" s="408">
        <v>1</v>
      </c>
      <c r="H49" s="40" t="str">
        <f>H46</f>
        <v>Tschechien</v>
      </c>
      <c r="I49" s="41"/>
      <c r="J49" s="182"/>
      <c r="K49" s="182" t="s">
        <v>74</v>
      </c>
      <c r="L49" s="182">
        <f t="shared" si="12"/>
        <v>-1</v>
      </c>
      <c r="M49" s="182">
        <f>IF($E49="",0,IF($E49&gt;$G49,3,IF($E49=G49,1,0)))</f>
        <v>0</v>
      </c>
      <c r="N49" s="182"/>
      <c r="O49" s="182"/>
      <c r="P49" s="182">
        <f>IF($G49="",0,IF($E49&gt;$G49,0,IF($E49=$G49,1,3)))</f>
        <v>3</v>
      </c>
      <c r="Q49" s="182">
        <f>E49</f>
        <v>0</v>
      </c>
      <c r="R49" s="182"/>
      <c r="S49" s="182"/>
      <c r="T49" s="182">
        <f>G49</f>
        <v>1</v>
      </c>
      <c r="U49" s="182">
        <f>G49</f>
        <v>1</v>
      </c>
      <c r="V49" s="182"/>
      <c r="W49" s="182"/>
      <c r="X49" s="182">
        <f>E49</f>
        <v>0</v>
      </c>
      <c r="Y49" s="182"/>
      <c r="Z49" s="182"/>
      <c r="AA49" s="182"/>
      <c r="AB49" s="182"/>
      <c r="AC49" s="182"/>
      <c r="AD49" s="182"/>
      <c r="AE49" s="182"/>
      <c r="AF49" s="182"/>
      <c r="AG49" s="281"/>
      <c r="AH49" s="281"/>
      <c r="AI49" s="281"/>
      <c r="AJ49" s="281"/>
      <c r="AK49" s="281"/>
      <c r="AL49" s="281"/>
      <c r="AM49" s="281"/>
      <c r="AN49" s="334">
        <f>SUM(AN45:AN48)</f>
        <v>30084</v>
      </c>
      <c r="AO49" s="335">
        <f>SUM(AO45:AO48)</f>
        <v>21018</v>
      </c>
      <c r="AP49" s="335">
        <f>SUM(AP45:AP48)</f>
        <v>2889</v>
      </c>
      <c r="AQ49" s="335">
        <f>SUM(AQ45:AQ48)</f>
        <v>11955</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1</v>
      </c>
      <c r="F50" s="411" t="s">
        <v>12</v>
      </c>
      <c r="G50" s="40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0</v>
      </c>
      <c r="N51" s="182">
        <f t="shared" si="15"/>
        <v>3</v>
      </c>
      <c r="O51" s="182">
        <f t="shared" si="15"/>
        <v>9</v>
      </c>
      <c r="P51" s="182">
        <f t="shared" si="15"/>
        <v>6</v>
      </c>
      <c r="Q51" s="182">
        <f t="shared" si="15"/>
        <v>2</v>
      </c>
      <c r="R51" s="182">
        <f t="shared" si="15"/>
        <v>4</v>
      </c>
      <c r="S51" s="182">
        <f t="shared" si="15"/>
        <v>7</v>
      </c>
      <c r="T51" s="182">
        <f t="shared" si="15"/>
        <v>5</v>
      </c>
      <c r="U51" s="182">
        <f t="shared" si="15"/>
        <v>5</v>
      </c>
      <c r="V51" s="182">
        <f t="shared" si="15"/>
        <v>5</v>
      </c>
      <c r="W51" s="182">
        <f t="shared" si="15"/>
        <v>4</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31</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30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0</v>
      </c>
      <c r="F56" s="411" t="s">
        <v>12</v>
      </c>
      <c r="G56" s="40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0</v>
      </c>
      <c r="R56" s="182">
        <f>G56</f>
        <v>2</v>
      </c>
      <c r="S56" s="182"/>
      <c r="T56" s="182"/>
      <c r="U56" s="182">
        <f>G56</f>
        <v>2</v>
      </c>
      <c r="V56" s="182">
        <f>E56</f>
        <v>0</v>
      </c>
      <c r="W56" s="182"/>
      <c r="X56" s="182"/>
      <c r="Y56" s="182"/>
      <c r="Z56" s="182">
        <f>M62</f>
        <v>0</v>
      </c>
      <c r="AA56" s="182">
        <f>Q62</f>
        <v>1</v>
      </c>
      <c r="AB56" s="182">
        <f>U62</f>
        <v>7</v>
      </c>
      <c r="AC56" s="182">
        <f>AA56-AB56</f>
        <v>-6</v>
      </c>
      <c r="AD56" s="182">
        <f>IF(Z56&gt;Z57,-1,0)</f>
        <v>0</v>
      </c>
      <c r="AE56" s="182">
        <f>IF(Z56&gt;Z58,-1,0)</f>
        <v>0</v>
      </c>
      <c r="AF56" s="182">
        <f>IF(Z56&gt;Z59,-1,0)</f>
        <v>0</v>
      </c>
      <c r="AG56" s="329">
        <f>10000-(AJ56*1000+AM56*10+AK56)</f>
        <v>10059</v>
      </c>
      <c r="AH56" s="330">
        <f>RANK(AG56,AG56:AG59,1)</f>
        <v>4</v>
      </c>
      <c r="AI56" s="281" t="str">
        <f>C56</f>
        <v>Irland</v>
      </c>
      <c r="AJ56" s="281">
        <f t="shared" ref="AJ56:AL59" si="17">Z56</f>
        <v>0</v>
      </c>
      <c r="AK56" s="281">
        <f t="shared" si="17"/>
        <v>1</v>
      </c>
      <c r="AL56" s="281">
        <f t="shared" si="17"/>
        <v>7</v>
      </c>
      <c r="AM56" s="281">
        <f>AK56-AL56</f>
        <v>-6</v>
      </c>
      <c r="AN56" s="337"/>
      <c r="AO56" s="329">
        <f>IF(Z57&lt;&gt;Z56,AG57,IF(G56&gt;E56,AG57-2000,AG57))</f>
        <v>2965</v>
      </c>
      <c r="AP56" s="329">
        <f>IF(Z58&lt;&gt;Z56,AG58,IF(G58&gt;E58,AG58-2000,AG58))</f>
        <v>4974</v>
      </c>
      <c r="AQ56" s="329">
        <f>IF(Z59&lt;&gt;Z56,AG59,IF(G60&gt;E60,AG59-2000,AG59))</f>
        <v>5985</v>
      </c>
      <c r="AR56" s="332">
        <f>AN60</f>
        <v>30177</v>
      </c>
      <c r="AS56" s="330">
        <f>RANK(AR56,AR56:AR59,1)</f>
        <v>4</v>
      </c>
      <c r="AT56" s="281" t="str">
        <f t="shared" ref="AT56:AW59" si="18">AI56</f>
        <v>Irland</v>
      </c>
      <c r="AU56" s="281">
        <f t="shared" si="18"/>
        <v>0</v>
      </c>
      <c r="AV56" s="281">
        <f t="shared" si="18"/>
        <v>1</v>
      </c>
      <c r="AW56" s="281">
        <f t="shared" si="18"/>
        <v>7</v>
      </c>
      <c r="AX56" s="182"/>
      <c r="AY56" s="182"/>
      <c r="AZ56" s="182"/>
      <c r="BA56" s="112">
        <v>1</v>
      </c>
      <c r="BB56" s="108" t="str">
        <f>VLOOKUP(1,AS56:AT59,2,FALSE)</f>
        <v>Schweden</v>
      </c>
      <c r="BC56" s="113"/>
      <c r="BD56" s="114">
        <f>VLOOKUP(1,AS56:AW59,3,FALSE)</f>
        <v>7</v>
      </c>
      <c r="BE56" s="115">
        <f>VLOOKUP(1,AS56:AW59,4,FALSE)</f>
        <v>5</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2</v>
      </c>
      <c r="F57" s="411" t="s">
        <v>12</v>
      </c>
      <c r="G57" s="408">
        <v>2</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2</v>
      </c>
      <c r="T57" s="182">
        <f>G57</f>
        <v>2</v>
      </c>
      <c r="U57" s="182"/>
      <c r="V57" s="182"/>
      <c r="W57" s="182">
        <f>G57</f>
        <v>2</v>
      </c>
      <c r="X57" s="182">
        <f>E57</f>
        <v>2</v>
      </c>
      <c r="Y57" s="182"/>
      <c r="Z57" s="182">
        <f>N62</f>
        <v>7</v>
      </c>
      <c r="AA57" s="182">
        <f>R62</f>
        <v>5</v>
      </c>
      <c r="AB57" s="182">
        <f>V62</f>
        <v>2</v>
      </c>
      <c r="AC57" s="182">
        <f>AA57-AB57</f>
        <v>3</v>
      </c>
      <c r="AD57" s="182">
        <f>IF(Z57&gt;Z56,-1,0)</f>
        <v>-1</v>
      </c>
      <c r="AE57" s="182">
        <f>IF(Z57&gt;Z58,-1,0)</f>
        <v>-1</v>
      </c>
      <c r="AF57" s="182">
        <f>IF(Z57&gt;Z59,-1,0)</f>
        <v>-1</v>
      </c>
      <c r="AG57" s="329">
        <f>10000-(AJ57*1000+AM57*10+AK57)</f>
        <v>2965</v>
      </c>
      <c r="AH57" s="330">
        <f>RANK(AG57,AG56:AG59,1)</f>
        <v>1</v>
      </c>
      <c r="AI57" s="281" t="str">
        <f>H56</f>
        <v>Schweden</v>
      </c>
      <c r="AJ57" s="281">
        <f t="shared" si="17"/>
        <v>7</v>
      </c>
      <c r="AK57" s="281">
        <f t="shared" si="17"/>
        <v>5</v>
      </c>
      <c r="AL57" s="281">
        <f t="shared" si="17"/>
        <v>2</v>
      </c>
      <c r="AM57" s="281">
        <f>AK57-AL57</f>
        <v>3</v>
      </c>
      <c r="AN57" s="329">
        <f>IF(Z56&lt;&gt;Z57,AG56,IF(E56&gt;G56,AG56-2000,AG56))</f>
        <v>10059</v>
      </c>
      <c r="AO57" s="337"/>
      <c r="AP57" s="329">
        <f>IF(Z57&lt;&gt;Z58,AG58,IF(G61&gt;E61,AG58-2000,AG58))</f>
        <v>4974</v>
      </c>
      <c r="AQ57" s="329">
        <f>IF(Z59&lt;&gt;Z57,AG59,IF(G59&gt;E59,AG59-2000,AG59))</f>
        <v>5985</v>
      </c>
      <c r="AR57" s="333">
        <f>AO60</f>
        <v>8895</v>
      </c>
      <c r="AS57" s="330">
        <f>RANK(AR57,AR56:AR59,1)</f>
        <v>1</v>
      </c>
      <c r="AT57" s="281" t="str">
        <f t="shared" si="18"/>
        <v>Schweden</v>
      </c>
      <c r="AU57" s="281">
        <f t="shared" si="18"/>
        <v>7</v>
      </c>
      <c r="AV57" s="281">
        <f t="shared" si="18"/>
        <v>5</v>
      </c>
      <c r="AW57" s="281">
        <f t="shared" si="18"/>
        <v>2</v>
      </c>
      <c r="AX57" s="182"/>
      <c r="AY57" s="182"/>
      <c r="AZ57" s="182"/>
      <c r="BA57" s="112">
        <v>2</v>
      </c>
      <c r="BB57" s="108" t="str">
        <f>VLOOKUP(2,AS56:AT59,2,FALSE)</f>
        <v>Belgien</v>
      </c>
      <c r="BC57" s="113"/>
      <c r="BD57" s="114">
        <f>VLOOKUP(2,AS56:AW59,3,FALSE)</f>
        <v>5</v>
      </c>
      <c r="BE57" s="115">
        <f>VLOOKUP(2,AS56:AW59,4,FALSE)</f>
        <v>6</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1</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1</v>
      </c>
      <c r="F58" s="411" t="s">
        <v>12</v>
      </c>
      <c r="G58" s="408">
        <v>3</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3</v>
      </c>
      <c r="T58" s="182"/>
      <c r="U58" s="182">
        <f>G58</f>
        <v>3</v>
      </c>
      <c r="V58" s="182"/>
      <c r="W58" s="182">
        <f>E58</f>
        <v>1</v>
      </c>
      <c r="X58" s="182"/>
      <c r="Y58" s="182"/>
      <c r="Z58" s="182">
        <f>O62</f>
        <v>5</v>
      </c>
      <c r="AA58" s="182">
        <f>S62</f>
        <v>6</v>
      </c>
      <c r="AB58" s="182">
        <f>W62</f>
        <v>4</v>
      </c>
      <c r="AC58" s="182">
        <f>AA58-AB58</f>
        <v>2</v>
      </c>
      <c r="AD58" s="182">
        <f>IF(Z58&gt;Z56,-1,0)</f>
        <v>-1</v>
      </c>
      <c r="AE58" s="182">
        <f>IF(Z58&gt;Z57,-1,0)</f>
        <v>0</v>
      </c>
      <c r="AF58" s="182">
        <f>IF(Z58&gt;Z59,-1,0)</f>
        <v>-1</v>
      </c>
      <c r="AG58" s="329">
        <f>10000-(AJ58*1000+AM58*10+AK58)</f>
        <v>4974</v>
      </c>
      <c r="AH58" s="330">
        <f>RANK(AG58,AG56:AG59,1)</f>
        <v>2</v>
      </c>
      <c r="AI58" s="281" t="str">
        <f>C57</f>
        <v>Belgien</v>
      </c>
      <c r="AJ58" s="281">
        <f t="shared" si="17"/>
        <v>5</v>
      </c>
      <c r="AK58" s="281">
        <f t="shared" si="17"/>
        <v>6</v>
      </c>
      <c r="AL58" s="281">
        <f t="shared" si="17"/>
        <v>4</v>
      </c>
      <c r="AM58" s="281">
        <f>AK58-AL58</f>
        <v>2</v>
      </c>
      <c r="AN58" s="329">
        <f>IF(Z56&lt;&gt;Z58,AG56,IF(E58&gt;G58,AG56-2000,AG56))</f>
        <v>10059</v>
      </c>
      <c r="AO58" s="329">
        <f>IF(Z57&lt;&gt;Z58,AG57,IF(E61&gt;G61,AG57-2000,AG57))</f>
        <v>2965</v>
      </c>
      <c r="AP58" s="337"/>
      <c r="AQ58" s="329">
        <f>IF(Z59&lt;&gt;Z58,AG59,IF(G57&gt;E57,AG59-2000,AG59))</f>
        <v>5985</v>
      </c>
      <c r="AR58" s="333">
        <f>AP60</f>
        <v>14922</v>
      </c>
      <c r="AS58" s="330">
        <f>RANK(AR58,AR56:AR59,1)</f>
        <v>2</v>
      </c>
      <c r="AT58" s="281" t="str">
        <f t="shared" si="18"/>
        <v>Belgien</v>
      </c>
      <c r="AU58" s="281">
        <f t="shared" si="18"/>
        <v>5</v>
      </c>
      <c r="AV58" s="281">
        <f t="shared" si="18"/>
        <v>6</v>
      </c>
      <c r="AW58" s="281">
        <f t="shared" si="18"/>
        <v>4</v>
      </c>
      <c r="AX58" s="182"/>
      <c r="AY58" s="182"/>
      <c r="AZ58" s="182"/>
      <c r="BA58" s="162">
        <v>3</v>
      </c>
      <c r="BB58" s="175" t="str">
        <f>VLOOKUP(3,AS56:AT59,2,FALSE)</f>
        <v>Italien</v>
      </c>
      <c r="BC58" s="163"/>
      <c r="BD58" s="145">
        <f>VLOOKUP(3,AS56:AW59,3,FALSE)</f>
        <v>4</v>
      </c>
      <c r="BE58" s="145">
        <f>VLOOKUP(3,AS56:AW59,4,FALSE)</f>
        <v>5</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1</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2</v>
      </c>
      <c r="F59" s="411" t="s">
        <v>12</v>
      </c>
      <c r="G59" s="408">
        <v>1</v>
      </c>
      <c r="H59" s="110" t="str">
        <f>H57</f>
        <v>Italien</v>
      </c>
      <c r="I59" s="111"/>
      <c r="J59" s="182"/>
      <c r="K59" s="182" t="s">
        <v>80</v>
      </c>
      <c r="L59" s="182">
        <f t="shared" si="16"/>
        <v>1</v>
      </c>
      <c r="M59" s="182"/>
      <c r="N59" s="182">
        <f>IF($E59="",0,IF($E59&gt;$G59,3,IF($E59=$G59,1,0)))</f>
        <v>3</v>
      </c>
      <c r="O59" s="182"/>
      <c r="P59" s="182">
        <f>IF($G59="",0,IF($E59&gt;$G59,0,IF($E59=$G59,1,3)))</f>
        <v>0</v>
      </c>
      <c r="Q59" s="182"/>
      <c r="R59" s="182">
        <f>E59</f>
        <v>2</v>
      </c>
      <c r="S59" s="182"/>
      <c r="T59" s="182">
        <f>G59</f>
        <v>1</v>
      </c>
      <c r="U59" s="182"/>
      <c r="V59" s="182">
        <f>G59</f>
        <v>1</v>
      </c>
      <c r="W59" s="182"/>
      <c r="X59" s="182">
        <f>E59</f>
        <v>2</v>
      </c>
      <c r="Y59" s="182"/>
      <c r="Z59" s="182">
        <f>P62</f>
        <v>4</v>
      </c>
      <c r="AA59" s="182">
        <f>T62</f>
        <v>5</v>
      </c>
      <c r="AB59" s="182">
        <f>X62</f>
        <v>4</v>
      </c>
      <c r="AC59" s="182">
        <f>AA59-AB59</f>
        <v>1</v>
      </c>
      <c r="AD59" s="182">
        <f>IF(Z59&gt;Z56,-1,0)</f>
        <v>-1</v>
      </c>
      <c r="AE59" s="182">
        <f>IF(Z59&gt;Z57,-1,0)</f>
        <v>0</v>
      </c>
      <c r="AF59" s="182">
        <f>IF(Z59&gt;Z58,-1,0)</f>
        <v>0</v>
      </c>
      <c r="AG59" s="329">
        <f>10000-(AJ59*1000+AM59*10+AK59)</f>
        <v>5985</v>
      </c>
      <c r="AH59" s="330">
        <f>RANK(AG59,AG56:AG59,1)</f>
        <v>3</v>
      </c>
      <c r="AI59" s="281" t="str">
        <f>H57</f>
        <v>Italien</v>
      </c>
      <c r="AJ59" s="281">
        <f t="shared" si="17"/>
        <v>4</v>
      </c>
      <c r="AK59" s="281">
        <f t="shared" si="17"/>
        <v>5</v>
      </c>
      <c r="AL59" s="281">
        <f t="shared" si="17"/>
        <v>4</v>
      </c>
      <c r="AM59" s="281">
        <f>AK59-AL59</f>
        <v>1</v>
      </c>
      <c r="AN59" s="329">
        <f>IF(Z56&lt;&gt;Z59,AG56,IF(E60&gt;G60,AG56-2000,AG56))</f>
        <v>10059</v>
      </c>
      <c r="AO59" s="329">
        <f>IF(Z57&lt;&gt;Z59,AG57,IF(E59&gt;G59,AG57-2000,AG57))</f>
        <v>2965</v>
      </c>
      <c r="AP59" s="329">
        <f>IF(Z58&lt;&gt;Z59,AG58,IF(E57&gt;G57,AG58-2000,AG58))</f>
        <v>4974</v>
      </c>
      <c r="AQ59" s="337"/>
      <c r="AR59" s="333">
        <f>AQ60</f>
        <v>17955</v>
      </c>
      <c r="AS59" s="330">
        <f>RANK(AR59,AR56:AR59,1)</f>
        <v>3</v>
      </c>
      <c r="AT59" s="281" t="str">
        <f t="shared" si="18"/>
        <v>Italien</v>
      </c>
      <c r="AU59" s="281">
        <f t="shared" si="18"/>
        <v>4</v>
      </c>
      <c r="AV59" s="281">
        <f t="shared" si="18"/>
        <v>5</v>
      </c>
      <c r="AW59" s="281">
        <f t="shared" si="18"/>
        <v>4</v>
      </c>
      <c r="AX59" s="182"/>
      <c r="AY59" s="182"/>
      <c r="AZ59" s="182"/>
      <c r="BA59" s="68">
        <v>4</v>
      </c>
      <c r="BB59" s="69" t="str">
        <f>VLOOKUP(4,AS56:AT59,2,FALSE)</f>
        <v>Irland</v>
      </c>
      <c r="BC59" s="70"/>
      <c r="BD59" s="71">
        <f>VLOOKUP(4,AS56:AW59,3,FALSE)</f>
        <v>0</v>
      </c>
      <c r="BE59" s="71">
        <f>VLOOKUP(4,AS56:AW59,4,FALSE)</f>
        <v>1</v>
      </c>
      <c r="BF59" s="199" t="s">
        <v>12</v>
      </c>
      <c r="BG59" s="71">
        <f>VLOOKUP(4,AS56:AW59,5,FALSE)</f>
        <v>7</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0</v>
      </c>
      <c r="F60" s="411" t="s">
        <v>12</v>
      </c>
      <c r="G60" s="408">
        <v>2</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2</v>
      </c>
      <c r="U60" s="182">
        <f>G60</f>
        <v>2</v>
      </c>
      <c r="V60" s="182"/>
      <c r="W60" s="182"/>
      <c r="X60" s="182">
        <f>E60</f>
        <v>0</v>
      </c>
      <c r="Y60" s="182"/>
      <c r="Z60" s="182"/>
      <c r="AA60" s="182"/>
      <c r="AB60" s="182"/>
      <c r="AC60" s="182"/>
      <c r="AD60" s="182"/>
      <c r="AE60" s="182"/>
      <c r="AF60" s="182"/>
      <c r="AG60" s="281"/>
      <c r="AH60" s="281"/>
      <c r="AI60" s="281"/>
      <c r="AJ60" s="281"/>
      <c r="AK60" s="281"/>
      <c r="AL60" s="281"/>
      <c r="AM60" s="281"/>
      <c r="AN60" s="334">
        <f>SUM(AN56:AN59)</f>
        <v>30177</v>
      </c>
      <c r="AO60" s="335">
        <f>SUM(AO56:AO59)</f>
        <v>8895</v>
      </c>
      <c r="AP60" s="335">
        <f>SUM(AP56:AP59)</f>
        <v>14922</v>
      </c>
      <c r="AQ60" s="335">
        <f>SUM(AQ56:AQ59)</f>
        <v>17955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1</v>
      </c>
      <c r="F61" s="411" t="s">
        <v>12</v>
      </c>
      <c r="G61" s="408">
        <v>1</v>
      </c>
      <c r="H61" s="110" t="str">
        <f>C57</f>
        <v>Belgien</v>
      </c>
      <c r="I61" s="111"/>
      <c r="J61" s="182"/>
      <c r="K61" s="182" t="s">
        <v>81</v>
      </c>
      <c r="L61" s="182">
        <f t="shared" si="16"/>
        <v>0</v>
      </c>
      <c r="M61" s="182"/>
      <c r="N61" s="182">
        <f>IF($E61="",0,IF($E61&gt;$G61,3,IF($E61=$G61,1,0)))</f>
        <v>1</v>
      </c>
      <c r="O61" s="182">
        <f>IF($G61="",0,IF($E61&gt;$G61,0,IF($E61=$G61,1,3)))</f>
        <v>1</v>
      </c>
      <c r="P61" s="182"/>
      <c r="Q61" s="182"/>
      <c r="R61" s="182">
        <f>E61</f>
        <v>1</v>
      </c>
      <c r="S61" s="182">
        <f>G61</f>
        <v>1</v>
      </c>
      <c r="T61" s="182"/>
      <c r="U61" s="182"/>
      <c r="V61" s="182">
        <f>G61</f>
        <v>1</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1</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0</v>
      </c>
      <c r="N62" s="182">
        <f t="shared" si="19"/>
        <v>7</v>
      </c>
      <c r="O62" s="182">
        <f t="shared" si="19"/>
        <v>5</v>
      </c>
      <c r="P62" s="182">
        <f t="shared" si="19"/>
        <v>4</v>
      </c>
      <c r="Q62" s="182">
        <f t="shared" si="19"/>
        <v>1</v>
      </c>
      <c r="R62" s="182">
        <f t="shared" si="19"/>
        <v>5</v>
      </c>
      <c r="S62" s="182">
        <f t="shared" si="19"/>
        <v>6</v>
      </c>
      <c r="T62" s="182">
        <f t="shared" si="19"/>
        <v>5</v>
      </c>
      <c r="U62" s="182">
        <f t="shared" si="19"/>
        <v>7</v>
      </c>
      <c r="V62" s="182">
        <f t="shared" si="19"/>
        <v>2</v>
      </c>
      <c r="W62" s="182">
        <f t="shared" si="19"/>
        <v>4</v>
      </c>
      <c r="X62" s="182">
        <f t="shared" si="19"/>
        <v>4</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14</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1</v>
      </c>
      <c r="F67" s="411" t="s">
        <v>12</v>
      </c>
      <c r="G67" s="40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9</v>
      </c>
      <c r="AA67" s="182">
        <f>Q73</f>
        <v>6</v>
      </c>
      <c r="AB67" s="182">
        <f>U73</f>
        <v>2</v>
      </c>
      <c r="AC67" s="182">
        <f>AA67-AB67</f>
        <v>4</v>
      </c>
      <c r="AD67" s="182">
        <f>IF(Z67&gt;Z68,-1,0)</f>
        <v>-1</v>
      </c>
      <c r="AE67" s="182">
        <f>IF(Z67&gt;Z69,-1,0)</f>
        <v>-1</v>
      </c>
      <c r="AF67" s="182">
        <f>IF(Z67&gt;Z70,-1,0)</f>
        <v>-1</v>
      </c>
      <c r="AG67" s="329">
        <f>10000-(AJ67*1000+AM67*10+AK67)</f>
        <v>954</v>
      </c>
      <c r="AH67" s="330">
        <f>RANK(AG67,AG67:AG70,1)</f>
        <v>1</v>
      </c>
      <c r="AI67" s="281" t="str">
        <f>C67</f>
        <v>Österreich</v>
      </c>
      <c r="AJ67" s="281">
        <f t="shared" ref="AJ67:AL70" si="21">Z67</f>
        <v>9</v>
      </c>
      <c r="AK67" s="281">
        <f t="shared" si="21"/>
        <v>6</v>
      </c>
      <c r="AL67" s="281">
        <f t="shared" si="21"/>
        <v>2</v>
      </c>
      <c r="AM67" s="281">
        <f>AK67-AL67</f>
        <v>4</v>
      </c>
      <c r="AN67" s="337"/>
      <c r="AO67" s="329">
        <f>IF(Z68&lt;&gt;Z67,AG68,IF(G67&gt;E67,AG68-2000,AG68))</f>
        <v>8008</v>
      </c>
      <c r="AP67" s="329">
        <f>IF(Z69&lt;&gt;Z67,AG69,IF(G69&gt;E69,AG69-2000,AG69))</f>
        <v>5997</v>
      </c>
      <c r="AQ67" s="329">
        <f>IF(Z70&lt;&gt;Z67,AG70,IF(G71&gt;E71,AG70-2000,AG70))</f>
        <v>9027</v>
      </c>
      <c r="AR67" s="332">
        <f>AN71</f>
        <v>2862</v>
      </c>
      <c r="AS67" s="330">
        <f>RANK(AR67,AR67:AR70,1)</f>
        <v>1</v>
      </c>
      <c r="AT67" s="281" t="str">
        <f t="shared" ref="AT67:AW70" si="22">AI67</f>
        <v>Österreich</v>
      </c>
      <c r="AU67" s="281">
        <f t="shared" si="22"/>
        <v>9</v>
      </c>
      <c r="AV67" s="281">
        <f t="shared" si="22"/>
        <v>6</v>
      </c>
      <c r="AW67" s="281">
        <f t="shared" si="22"/>
        <v>2</v>
      </c>
      <c r="AX67" s="182"/>
      <c r="AY67" s="182"/>
      <c r="AZ67" s="182"/>
      <c r="BA67" s="119">
        <v>1</v>
      </c>
      <c r="BB67" s="117" t="str">
        <f>VLOOKUP(1,AS67:AT70,2,FALSE)</f>
        <v>Österreich</v>
      </c>
      <c r="BC67" s="118"/>
      <c r="BD67" s="120">
        <f>VLOOKUP(1,AS67:AW70,3,FALSE)</f>
        <v>9</v>
      </c>
      <c r="BE67" s="121">
        <f>VLOOKUP(1,AS67:AW70,4,FALSE)</f>
        <v>6</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2</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0</v>
      </c>
      <c r="U68" s="182"/>
      <c r="V68" s="182"/>
      <c r="W68" s="182">
        <f>G68</f>
        <v>0</v>
      </c>
      <c r="X68" s="182">
        <f>E68</f>
        <v>2</v>
      </c>
      <c r="Y68" s="182"/>
      <c r="Z68" s="182">
        <f>N73</f>
        <v>2</v>
      </c>
      <c r="AA68" s="182">
        <f>R73</f>
        <v>2</v>
      </c>
      <c r="AB68" s="182">
        <f>V73</f>
        <v>3</v>
      </c>
      <c r="AC68" s="182">
        <f>AA68-AB68</f>
        <v>-1</v>
      </c>
      <c r="AD68" s="182">
        <f>IF(Z68&gt;Z67,-1,0)</f>
        <v>0</v>
      </c>
      <c r="AE68" s="182">
        <f>IF(Z68&gt;Z69,-1,0)</f>
        <v>0</v>
      </c>
      <c r="AF68" s="182">
        <f>IF(Z68&gt;Z70,-1,0)</f>
        <v>-1</v>
      </c>
      <c r="AG68" s="329">
        <f>10000-(AJ68*1000+AM68*10+AK68)</f>
        <v>8008</v>
      </c>
      <c r="AH68" s="330">
        <f>RANK(AG68,AG67:AG70,1)</f>
        <v>3</v>
      </c>
      <c r="AI68" s="281" t="str">
        <f>H67</f>
        <v>Ungarn</v>
      </c>
      <c r="AJ68" s="281">
        <f t="shared" si="21"/>
        <v>2</v>
      </c>
      <c r="AK68" s="281">
        <f t="shared" si="21"/>
        <v>2</v>
      </c>
      <c r="AL68" s="281">
        <f t="shared" si="21"/>
        <v>3</v>
      </c>
      <c r="AM68" s="281">
        <f>AK68-AL68</f>
        <v>-1</v>
      </c>
      <c r="AN68" s="329">
        <f>IF(Z67&lt;&gt;Z68,AG67,IF(E67&gt;G67,AG67-2000,AG67))</f>
        <v>954</v>
      </c>
      <c r="AO68" s="337"/>
      <c r="AP68" s="329">
        <f>IF(Z68&lt;&gt;Z69,AG69,IF(G72&gt;E72,AG69-2000,AG69))</f>
        <v>5997</v>
      </c>
      <c r="AQ68" s="329">
        <f>IF(Z70&lt;&gt;Z68,AG70,IF(G70&gt;E70,AG70-2000,AG70))</f>
        <v>9027</v>
      </c>
      <c r="AR68" s="333">
        <f>AO71</f>
        <v>24024</v>
      </c>
      <c r="AS68" s="330">
        <f>RANK(AR68,AR67:AR70,1)</f>
        <v>3</v>
      </c>
      <c r="AT68" s="281" t="str">
        <f t="shared" si="22"/>
        <v>Ungarn</v>
      </c>
      <c r="AU68" s="281">
        <f t="shared" si="22"/>
        <v>2</v>
      </c>
      <c r="AV68" s="281">
        <f t="shared" si="22"/>
        <v>2</v>
      </c>
      <c r="AW68" s="281">
        <f t="shared" si="22"/>
        <v>3</v>
      </c>
      <c r="AX68" s="182"/>
      <c r="AY68" s="182"/>
      <c r="AZ68" s="182"/>
      <c r="BA68" s="119">
        <v>2</v>
      </c>
      <c r="BB68" s="117" t="str">
        <f>VLOOKUP(2,AS67:AT70,2,FALSE)</f>
        <v>Portugal</v>
      </c>
      <c r="BC68" s="118"/>
      <c r="BD68" s="120">
        <f>VLOOKUP(2,AS67:AW70,3,FALSE)</f>
        <v>4</v>
      </c>
      <c r="BE68" s="121">
        <f>VLOOKUP(2,AS67:AW70,4,FALSE)</f>
        <v>3</v>
      </c>
      <c r="BF68" s="199" t="s">
        <v>12</v>
      </c>
      <c r="BG68" s="121">
        <f>VLOOKUP(2,AS67:AW70,5,FALSE)</f>
        <v>3</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2</v>
      </c>
      <c r="F69" s="411" t="s">
        <v>12</v>
      </c>
      <c r="G69" s="408">
        <v>0</v>
      </c>
      <c r="H69" s="117" t="str">
        <f>C68</f>
        <v>Portugal</v>
      </c>
      <c r="I69" s="118"/>
      <c r="J69" s="182"/>
      <c r="K69" s="182" t="s">
        <v>84</v>
      </c>
      <c r="L69" s="182">
        <f t="shared" si="20"/>
        <v>1</v>
      </c>
      <c r="M69" s="182">
        <f>IF($E69="",0,IF($E69&gt;$G69,3,IF($E69=G69,1,0)))</f>
        <v>3</v>
      </c>
      <c r="N69" s="182"/>
      <c r="O69" s="182">
        <f>IF($G69="",0,IF($E69&gt;$G69,0,IF($E69=$G69,1,3)))</f>
        <v>0</v>
      </c>
      <c r="P69" s="182"/>
      <c r="Q69" s="182">
        <f>E69</f>
        <v>2</v>
      </c>
      <c r="R69" s="182"/>
      <c r="S69" s="182">
        <f>G69</f>
        <v>0</v>
      </c>
      <c r="T69" s="182"/>
      <c r="U69" s="182">
        <f>G69</f>
        <v>0</v>
      </c>
      <c r="V69" s="182"/>
      <c r="W69" s="182">
        <f>E69</f>
        <v>2</v>
      </c>
      <c r="X69" s="182"/>
      <c r="Y69" s="182"/>
      <c r="Z69" s="182">
        <f>O73</f>
        <v>4</v>
      </c>
      <c r="AA69" s="182">
        <f>S73</f>
        <v>3</v>
      </c>
      <c r="AB69" s="182">
        <f>W73</f>
        <v>3</v>
      </c>
      <c r="AC69" s="182">
        <f>AA69-AB69</f>
        <v>0</v>
      </c>
      <c r="AD69" s="182">
        <f>IF(Z69&gt;Z67,-1,0)</f>
        <v>0</v>
      </c>
      <c r="AE69" s="182">
        <f>IF(Z69&gt;Z68,-1,0)</f>
        <v>-1</v>
      </c>
      <c r="AF69" s="182">
        <f>IF(Z69&gt;Z70,-1,0)</f>
        <v>-1</v>
      </c>
      <c r="AG69" s="329">
        <f>10000-(AJ69*1000+AM69*10+AK69)</f>
        <v>5997</v>
      </c>
      <c r="AH69" s="330">
        <f>RANK(AG69,AG67:AG70,1)</f>
        <v>2</v>
      </c>
      <c r="AI69" s="281" t="str">
        <f>C68</f>
        <v>Portugal</v>
      </c>
      <c r="AJ69" s="281">
        <f t="shared" si="21"/>
        <v>4</v>
      </c>
      <c r="AK69" s="281">
        <f t="shared" si="21"/>
        <v>3</v>
      </c>
      <c r="AL69" s="281">
        <f t="shared" si="21"/>
        <v>3</v>
      </c>
      <c r="AM69" s="281">
        <f>AK69-AL69</f>
        <v>0</v>
      </c>
      <c r="AN69" s="329">
        <f>IF(Z67&lt;&gt;Z69,AG67,IF(E69&gt;G69,AG67-2000,AG67))</f>
        <v>954</v>
      </c>
      <c r="AO69" s="329">
        <f>IF(Z68&lt;&gt;Z69,AG68,IF(E72&gt;G72,AG68-2000,AG68))</f>
        <v>8008</v>
      </c>
      <c r="AP69" s="337"/>
      <c r="AQ69" s="329">
        <f>IF(Z70&lt;&gt;Z69,AG70,IF(G68&gt;E68,AG70-2000,AG70))</f>
        <v>9027</v>
      </c>
      <c r="AR69" s="333">
        <f>AP71</f>
        <v>17991</v>
      </c>
      <c r="AS69" s="330">
        <f>RANK(AR69,AR67:AR70,1)</f>
        <v>2</v>
      </c>
      <c r="AT69" s="281" t="str">
        <f t="shared" si="22"/>
        <v>Portugal</v>
      </c>
      <c r="AU69" s="281">
        <f t="shared" si="22"/>
        <v>4</v>
      </c>
      <c r="AV69" s="281">
        <f t="shared" si="22"/>
        <v>3</v>
      </c>
      <c r="AW69" s="281">
        <f t="shared" si="22"/>
        <v>3</v>
      </c>
      <c r="AX69" s="182"/>
      <c r="AY69" s="182"/>
      <c r="AZ69" s="182"/>
      <c r="BA69" s="162">
        <v>3</v>
      </c>
      <c r="BB69" s="175" t="str">
        <f>VLOOKUP(3,AS67:AT70,2,FALSE)</f>
        <v>Ungarn</v>
      </c>
      <c r="BC69" s="163"/>
      <c r="BD69" s="145">
        <f>VLOOKUP(3,AS67:AW70,3,FALSE)</f>
        <v>2</v>
      </c>
      <c r="BE69" s="145">
        <f>VLOOKUP(3,AS67:AW70,4,FALSE)</f>
        <v>2</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1</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1</v>
      </c>
      <c r="F70" s="411" t="s">
        <v>12</v>
      </c>
      <c r="G70" s="408">
        <v>1</v>
      </c>
      <c r="H70" s="123" t="str">
        <f>H68</f>
        <v>Island</v>
      </c>
      <c r="I70" s="124"/>
      <c r="J70" s="182"/>
      <c r="K70" s="182" t="s">
        <v>85</v>
      </c>
      <c r="L70" s="182">
        <f t="shared" si="20"/>
        <v>0</v>
      </c>
      <c r="M70" s="182"/>
      <c r="N70" s="182">
        <f>IF($E70="",0,IF($E70&gt;$G70,3,IF($E70=$G70,1,0)))</f>
        <v>1</v>
      </c>
      <c r="O70" s="182"/>
      <c r="P70" s="182">
        <f>IF($G70="",0,IF($E70&gt;$G70,0,IF($E70=$G70,1,3)))</f>
        <v>1</v>
      </c>
      <c r="Q70" s="182"/>
      <c r="R70" s="182">
        <f>E70</f>
        <v>1</v>
      </c>
      <c r="S70" s="182"/>
      <c r="T70" s="182">
        <f>G70</f>
        <v>1</v>
      </c>
      <c r="U70" s="182"/>
      <c r="V70" s="182">
        <f>G70</f>
        <v>1</v>
      </c>
      <c r="W70" s="182"/>
      <c r="X70" s="182">
        <f>E70</f>
        <v>1</v>
      </c>
      <c r="Y70" s="182"/>
      <c r="Z70" s="182">
        <f>P73</f>
        <v>1</v>
      </c>
      <c r="AA70" s="182">
        <f>T73</f>
        <v>3</v>
      </c>
      <c r="AB70" s="182">
        <f>X73</f>
        <v>6</v>
      </c>
      <c r="AC70" s="182">
        <f>AA70-AB70</f>
        <v>-3</v>
      </c>
      <c r="AD70" s="182">
        <f>IF(Z70&gt;Z67,-1,0)</f>
        <v>0</v>
      </c>
      <c r="AE70" s="182">
        <f>IF(Z70&gt;Z68,-1,0)</f>
        <v>0</v>
      </c>
      <c r="AF70" s="182">
        <f>IF(Z70&gt;Z69,-1,0)</f>
        <v>0</v>
      </c>
      <c r="AG70" s="329">
        <f>10000-(AJ70*1000+AM70*10+AK70)</f>
        <v>9027</v>
      </c>
      <c r="AH70" s="330">
        <f>RANK(AG70,AG67:AG70,1)</f>
        <v>4</v>
      </c>
      <c r="AI70" s="281" t="str">
        <f>H68</f>
        <v>Island</v>
      </c>
      <c r="AJ70" s="281">
        <f t="shared" si="21"/>
        <v>1</v>
      </c>
      <c r="AK70" s="281">
        <f t="shared" si="21"/>
        <v>3</v>
      </c>
      <c r="AL70" s="281">
        <f t="shared" si="21"/>
        <v>6</v>
      </c>
      <c r="AM70" s="281">
        <f>AK70-AL70</f>
        <v>-3</v>
      </c>
      <c r="AN70" s="329">
        <f>IF(Z67&lt;&gt;Z70,AG67,IF(E71&gt;G71,AG67-2000,AG67))</f>
        <v>954</v>
      </c>
      <c r="AO70" s="329">
        <f>IF(Z68&lt;&gt;Z70,AG68,IF(E70&gt;G70,AG68-2000,AG68))</f>
        <v>8008</v>
      </c>
      <c r="AP70" s="329">
        <f>IF(Z69&lt;&gt;Z70,AG69,IF(E68&gt;G68,AG69-2000,AG69))</f>
        <v>5997</v>
      </c>
      <c r="AQ70" s="337"/>
      <c r="AR70" s="333">
        <f>AQ71</f>
        <v>27081</v>
      </c>
      <c r="AS70" s="330">
        <f>RANK(AR70,AR67:AR70,1)</f>
        <v>4</v>
      </c>
      <c r="AT70" s="281" t="str">
        <f t="shared" si="22"/>
        <v>Island</v>
      </c>
      <c r="AU70" s="281">
        <f t="shared" si="22"/>
        <v>1</v>
      </c>
      <c r="AV70" s="281">
        <f t="shared" si="22"/>
        <v>3</v>
      </c>
      <c r="AW70" s="281">
        <f t="shared" si="22"/>
        <v>6</v>
      </c>
      <c r="AX70" s="182"/>
      <c r="AY70" s="182"/>
      <c r="AZ70" s="182"/>
      <c r="BA70" s="68">
        <v>4</v>
      </c>
      <c r="BB70" s="69" t="str">
        <f>VLOOKUP(4,AS67:AT70,2,FALSE)</f>
        <v>Island</v>
      </c>
      <c r="BC70" s="70"/>
      <c r="BD70" s="71">
        <f>VLOOKUP(4,AS67:AW70,3,FALSE)</f>
        <v>1</v>
      </c>
      <c r="BE70" s="71">
        <f>VLOOKUP(4,AS67:AW70,4,FALSE)</f>
        <v>3</v>
      </c>
      <c r="BF70" s="199" t="s">
        <v>12</v>
      </c>
      <c r="BG70" s="71">
        <f>VLOOKUP(4,AS67:AW70,5,FALSE)</f>
        <v>6</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3</v>
      </c>
      <c r="BN70" s="61">
        <f>IF(E70=Spielplan!E70,Punktemodus!$B$7,0)</f>
        <v>1</v>
      </c>
      <c r="BO70" s="61">
        <f>IF(G70=Spielplan!G70,Punktemodus!$B$7,0)</f>
        <v>1</v>
      </c>
      <c r="BP70" s="81">
        <f>IF(Spielplan!E70="",0,SUM(BJ70:BO70))</f>
        <v>15</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3</v>
      </c>
      <c r="F71" s="411" t="s">
        <v>12</v>
      </c>
      <c r="G71" s="408">
        <v>2</v>
      </c>
      <c r="H71" s="117" t="str">
        <f>H68</f>
        <v>Island</v>
      </c>
      <c r="I71" s="118"/>
      <c r="J71" s="182"/>
      <c r="K71" s="182" t="s">
        <v>86</v>
      </c>
      <c r="L71" s="182">
        <f t="shared" si="20"/>
        <v>1</v>
      </c>
      <c r="M71" s="182">
        <f>IF($E71="",0,IF($E71&gt;$G71,3,IF($E71=G71,1,0)))</f>
        <v>3</v>
      </c>
      <c r="N71" s="182"/>
      <c r="O71" s="182"/>
      <c r="P71" s="182">
        <f>IF($G71="",0,IF($E71&gt;$G71,0,IF($E71=$G71,1,3)))</f>
        <v>0</v>
      </c>
      <c r="Q71" s="182">
        <f>E71</f>
        <v>3</v>
      </c>
      <c r="R71" s="182"/>
      <c r="S71" s="182"/>
      <c r="T71" s="182">
        <f>G71</f>
        <v>2</v>
      </c>
      <c r="U71" s="182">
        <f>G71</f>
        <v>2</v>
      </c>
      <c r="V71" s="182"/>
      <c r="W71" s="182"/>
      <c r="X71" s="182">
        <f>E71</f>
        <v>3</v>
      </c>
      <c r="Y71" s="182"/>
      <c r="Z71" s="182"/>
      <c r="AA71" s="182"/>
      <c r="AB71" s="182"/>
      <c r="AC71" s="182"/>
      <c r="AD71" s="182"/>
      <c r="AE71" s="182"/>
      <c r="AF71" s="182"/>
      <c r="AG71" s="281"/>
      <c r="AH71" s="281"/>
      <c r="AI71" s="281"/>
      <c r="AJ71" s="281"/>
      <c r="AK71" s="281"/>
      <c r="AL71" s="281"/>
      <c r="AM71" s="281"/>
      <c r="AN71" s="334">
        <f>SUM(AN67:AN70)</f>
        <v>2862</v>
      </c>
      <c r="AO71" s="335">
        <f>SUM(AO67:AO70)</f>
        <v>24024</v>
      </c>
      <c r="AP71" s="335">
        <f>SUM(AP67:AP70)</f>
        <v>17991</v>
      </c>
      <c r="AQ71" s="335">
        <f>SUM(AQ67:AQ70)</f>
        <v>27081</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1</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1</v>
      </c>
      <c r="F72" s="411" t="s">
        <v>12</v>
      </c>
      <c r="G72" s="408">
        <v>1</v>
      </c>
      <c r="H72" s="123" t="str">
        <f>C68</f>
        <v>Portugal</v>
      </c>
      <c r="I72" s="124"/>
      <c r="J72" s="182"/>
      <c r="K72" s="182" t="s">
        <v>86</v>
      </c>
      <c r="L72" s="182">
        <f t="shared" si="20"/>
        <v>0</v>
      </c>
      <c r="M72" s="182"/>
      <c r="N72" s="182">
        <f>IF($E72="",0,IF($E72&gt;$G72,3,IF($E72=$G72,1,0)))</f>
        <v>1</v>
      </c>
      <c r="O72" s="182">
        <f>IF($G72="",0,IF($E72&gt;$G72,0,IF($E72=$G72,1,3)))</f>
        <v>1</v>
      </c>
      <c r="P72" s="182"/>
      <c r="Q72" s="182"/>
      <c r="R72" s="182">
        <f>E72</f>
        <v>1</v>
      </c>
      <c r="S72" s="182">
        <f>G72</f>
        <v>1</v>
      </c>
      <c r="T72" s="182"/>
      <c r="U72" s="182"/>
      <c r="V72" s="182">
        <f>G72</f>
        <v>1</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9</v>
      </c>
      <c r="N73" s="182">
        <f t="shared" si="23"/>
        <v>2</v>
      </c>
      <c r="O73" s="182">
        <f t="shared" si="23"/>
        <v>4</v>
      </c>
      <c r="P73" s="182">
        <f t="shared" si="23"/>
        <v>1</v>
      </c>
      <c r="Q73" s="182">
        <f t="shared" si="23"/>
        <v>6</v>
      </c>
      <c r="R73" s="182">
        <f t="shared" si="23"/>
        <v>2</v>
      </c>
      <c r="S73" s="182">
        <f t="shared" si="23"/>
        <v>3</v>
      </c>
      <c r="T73" s="182">
        <f t="shared" si="23"/>
        <v>3</v>
      </c>
      <c r="U73" s="182">
        <f t="shared" si="23"/>
        <v>2</v>
      </c>
      <c r="V73" s="182">
        <f t="shared" si="23"/>
        <v>3</v>
      </c>
      <c r="W73" s="182">
        <f t="shared" si="23"/>
        <v>3</v>
      </c>
      <c r="X73" s="182">
        <f t="shared" si="23"/>
        <v>6</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27</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15</v>
      </c>
      <c r="N74" s="182">
        <f t="shared" si="23"/>
        <v>4</v>
      </c>
      <c r="O74" s="182">
        <f t="shared" si="23"/>
        <v>8</v>
      </c>
      <c r="P74" s="182">
        <f t="shared" si="23"/>
        <v>2</v>
      </c>
      <c r="Q74" s="182">
        <f t="shared" si="23"/>
        <v>11</v>
      </c>
      <c r="R74" s="182">
        <f t="shared" si="23"/>
        <v>4</v>
      </c>
      <c r="S74" s="182">
        <f t="shared" si="23"/>
        <v>6</v>
      </c>
      <c r="T74" s="182">
        <f t="shared" si="23"/>
        <v>6</v>
      </c>
      <c r="U74" s="182">
        <f t="shared" si="23"/>
        <v>4</v>
      </c>
      <c r="V74" s="182">
        <f t="shared" si="23"/>
        <v>5</v>
      </c>
      <c r="W74" s="182">
        <f t="shared" si="23"/>
        <v>6</v>
      </c>
      <c r="X74" s="182">
        <f t="shared" si="23"/>
        <v>12</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195</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3</v>
      </c>
      <c r="E78" s="160">
        <f>BE14</f>
        <v>4</v>
      </c>
      <c r="F78" s="199" t="s">
        <v>12</v>
      </c>
      <c r="G78" s="160">
        <f>BG14</f>
        <v>6</v>
      </c>
      <c r="H78" s="161">
        <f>D78*1000+(E78-G78)*10+E78</f>
        <v>2984</v>
      </c>
      <c r="I78" s="249" t="s">
        <v>254</v>
      </c>
      <c r="J78" s="164">
        <f t="shared" ref="J78:J83" si="24">IF(H78="","",RANK(H78,H$78:H$83,0)+ROW(A1)%%)</f>
        <v>4.0000999999999998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Italien</v>
      </c>
      <c r="BC78" s="201"/>
      <c r="BD78" s="202">
        <f>IF($BA78="","",INDEX(D$78:D$83,MATCH($BA78,$J$78:$J$83,0)))</f>
        <v>4</v>
      </c>
      <c r="BE78" s="150">
        <f>IF($BA78="","",INDEX(E$78:E$83,MATCH($BA78,$J$78:$J$83,0)))</f>
        <v>5</v>
      </c>
      <c r="BF78" s="199" t="s">
        <v>12</v>
      </c>
      <c r="BG78" s="202">
        <f t="shared" ref="BG78:BG83" si="26">IF($BA78="","",INDEX(G$78:G$83,MATCH($BA78,$J$78:$J$83,0)))</f>
        <v>4</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1</v>
      </c>
      <c r="E79" s="160">
        <f>BE25</f>
        <v>2</v>
      </c>
      <c r="F79" s="199" t="s">
        <v>12</v>
      </c>
      <c r="G79" s="160">
        <f>BG25</f>
        <v>4</v>
      </c>
      <c r="H79" s="161">
        <f t="shared" ref="H79:H83" si="27">D79*1000+(E79-G79)*10+E79</f>
        <v>982</v>
      </c>
      <c r="I79" s="250" t="s">
        <v>255</v>
      </c>
      <c r="J79" s="164">
        <f t="shared" si="24"/>
        <v>6.0002000000000004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2.0003000000000002</v>
      </c>
      <c r="BB79" s="159" t="str">
        <f t="shared" ref="BB79:BB83" si="28">IF($BA79="","",INDEX(C$78:C$83,MATCH($BA79,$J$78:$J$83,0)))</f>
        <v>Ukraine</v>
      </c>
      <c r="BC79" s="201"/>
      <c r="BD79" s="202">
        <f t="shared" ref="BD79:BD83" si="29">IF($BA79="","",INDEX(D$78:D$83,MATCH($BA79,$J$78:$J$83,0)))</f>
        <v>4</v>
      </c>
      <c r="BE79" s="150">
        <f>IF($BA79="","",INDEX(E$78:E$83,MATCH($BA79,$J$78:$J$83,0)))</f>
        <v>3</v>
      </c>
      <c r="BF79" s="199" t="s">
        <v>12</v>
      </c>
      <c r="BG79" s="202">
        <f t="shared" si="26"/>
        <v>4</v>
      </c>
      <c r="BH79" s="150" t="str">
        <f t="shared" ref="BH79:BH83" si="30">IF($BA79="","",INDEX(I$78:I$83,MATCH($BA79,$J$78:$J$83,0)))</f>
        <v>C</v>
      </c>
      <c r="BI79" s="231">
        <f t="shared" ref="BI79:BI81" si="31">IF(BH79="A",0,IF(BH79="B",1,IF(BH79="C",2,IF(BH79="D",4,IF(BH79="E",8,IF(BH79="F",16,777777777))))))</f>
        <v>2</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80</v>
      </c>
      <c r="CF79" s="80"/>
      <c r="CG79" s="80"/>
      <c r="CH79" s="80"/>
      <c r="CI79" s="80"/>
      <c r="CJ79" s="361">
        <f>SUM(CJ54:CJ71)</f>
        <v>30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4</v>
      </c>
      <c r="E80" s="160">
        <f>BE36</f>
        <v>3</v>
      </c>
      <c r="F80" s="199" t="s">
        <v>12</v>
      </c>
      <c r="G80" s="160">
        <f>BG36</f>
        <v>4</v>
      </c>
      <c r="H80" s="161">
        <f t="shared" si="27"/>
        <v>3993</v>
      </c>
      <c r="I80" s="250" t="s">
        <v>256</v>
      </c>
      <c r="J80" s="164">
        <f t="shared" si="24"/>
        <v>2.0003000000000002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3.0004</v>
      </c>
      <c r="BB80" s="159" t="str">
        <f t="shared" si="28"/>
        <v>Kroatien</v>
      </c>
      <c r="BC80" s="201"/>
      <c r="BD80" s="202">
        <f t="shared" si="29"/>
        <v>3</v>
      </c>
      <c r="BE80" s="150">
        <f>IF($BA80="","",INDEX(E$78:E$83,MATCH($BA80,$J$78:$J$83,0)))</f>
        <v>4</v>
      </c>
      <c r="BF80" s="199" t="s">
        <v>12</v>
      </c>
      <c r="BG80" s="202">
        <f t="shared" si="26"/>
        <v>5</v>
      </c>
      <c r="BH80" s="150" t="str">
        <f t="shared" si="30"/>
        <v>D</v>
      </c>
      <c r="BI80" s="231">
        <f t="shared" si="31"/>
        <v>4</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3</v>
      </c>
      <c r="E81" s="160">
        <f>BE47</f>
        <v>4</v>
      </c>
      <c r="F81" s="199" t="s">
        <v>12</v>
      </c>
      <c r="G81" s="160">
        <f>BG47</f>
        <v>5</v>
      </c>
      <c r="H81" s="161">
        <f t="shared" si="27"/>
        <v>2994</v>
      </c>
      <c r="I81" s="250" t="s">
        <v>257</v>
      </c>
      <c r="J81" s="164">
        <f t="shared" si="24"/>
        <v>3.0004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4.0000999999999998</v>
      </c>
      <c r="BB81" s="159" t="str">
        <f t="shared" si="28"/>
        <v>Albanien</v>
      </c>
      <c r="BC81" s="201"/>
      <c r="BD81" s="202">
        <f t="shared" si="29"/>
        <v>3</v>
      </c>
      <c r="BE81" s="150">
        <f>IF($BA81="","",INDEX(E$78:E$83,MATCH($BA81,$J$78:$J$83,0)))</f>
        <v>4</v>
      </c>
      <c r="BF81" s="199" t="s">
        <v>12</v>
      </c>
      <c r="BG81" s="202">
        <f t="shared" si="26"/>
        <v>6</v>
      </c>
      <c r="BH81" s="150" t="str">
        <f t="shared" si="30"/>
        <v>A</v>
      </c>
      <c r="BI81" s="231">
        <f t="shared" si="31"/>
        <v>0</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4</v>
      </c>
      <c r="E82" s="160">
        <f>BE58</f>
        <v>5</v>
      </c>
      <c r="F82" s="199" t="s">
        <v>12</v>
      </c>
      <c r="G82" s="160">
        <f>BG58</f>
        <v>4</v>
      </c>
      <c r="H82" s="161">
        <f t="shared" si="27"/>
        <v>4015</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Ungarn</v>
      </c>
      <c r="BC82" s="163"/>
      <c r="BD82" s="145">
        <f t="shared" si="29"/>
        <v>2</v>
      </c>
      <c r="BE82" s="145">
        <f>IF($BA82="","",INDEX(E$78:E$83,MATCH($BA82,$J$78:$J$83,0)))</f>
        <v>2</v>
      </c>
      <c r="BF82" s="199" t="s">
        <v>12</v>
      </c>
      <c r="BG82" s="145">
        <f t="shared" si="26"/>
        <v>3</v>
      </c>
      <c r="BH82" s="145" t="str">
        <f t="shared" si="30"/>
        <v>F</v>
      </c>
      <c r="BI82" s="182"/>
      <c r="BJ82" s="61">
        <f>IF(E82&gt;G82,IF(Spielplan!E82&gt;Spielplan!G82,Punktemodus!$B$3,0),0)</f>
        <v>0</v>
      </c>
      <c r="BK82" s="61">
        <f>IF(E82=G82,IF(Spielplan!E82=Spielplan!G82,Punktemodus!$B$3,0),0)</f>
        <v>0</v>
      </c>
      <c r="BL82" s="61">
        <f>IF(E82&lt;G82,IF(Spielplan!E82&lt;Spielplan!G82,Punktemodus!$B$3,0),0)</f>
        <v>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2</v>
      </c>
      <c r="E83" s="160">
        <f>BE69</f>
        <v>2</v>
      </c>
      <c r="F83" s="199" t="s">
        <v>12</v>
      </c>
      <c r="G83" s="160">
        <f>BG69</f>
        <v>3</v>
      </c>
      <c r="H83" s="161">
        <f t="shared" si="27"/>
        <v>1992</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6.0002000000000004</v>
      </c>
      <c r="BB83" s="175" t="str">
        <f t="shared" si="28"/>
        <v>Russland</v>
      </c>
      <c r="BC83" s="163"/>
      <c r="BD83" s="145">
        <f t="shared" si="29"/>
        <v>1</v>
      </c>
      <c r="BE83" s="145">
        <f>IF($BA83="","",INDEX(E$78:E$83,MATCH($BA83,$J$78:$J$83,0)))</f>
        <v>2</v>
      </c>
      <c r="BF83" s="199" t="s">
        <v>12</v>
      </c>
      <c r="BG83" s="145">
        <f t="shared" si="26"/>
        <v>4</v>
      </c>
      <c r="BH83" s="145" t="str">
        <f t="shared" si="30"/>
        <v>B</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14</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Kroatien</v>
      </c>
      <c r="E86" s="459"/>
      <c r="F86" s="479" t="str">
        <f>$C$78</f>
        <v>Albanien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195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Russland</v>
      </c>
      <c r="G87" s="461"/>
      <c r="H87" s="246" t="str">
        <f>$C$82</f>
        <v>Italien</v>
      </c>
      <c r="I87" s="182"/>
      <c r="J87" s="85"/>
      <c r="K87" s="256" t="str">
        <f>BB12</f>
        <v>Schweiz</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Russland</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Kroatien</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Albanien</v>
      </c>
      <c r="E89" s="461"/>
      <c r="F89" s="470" t="str">
        <f>$C$79</f>
        <v>Russland</v>
      </c>
      <c r="G89" s="461"/>
      <c r="H89" s="246" t="str">
        <f>$C$82</f>
        <v>Italien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Albanien</v>
      </c>
      <c r="BC89" s="201"/>
      <c r="BD89" s="150" t="str">
        <f t="shared" si="32"/>
        <v>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220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Albanien</v>
      </c>
      <c r="E90" s="461"/>
      <c r="F90" s="470" t="str">
        <f>$C$79</f>
        <v>Russland</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Italien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Albanien</v>
      </c>
      <c r="E91" s="461"/>
      <c r="F91" s="470" t="str">
        <f>$C$79</f>
        <v>Russland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Kroatien</v>
      </c>
      <c r="E92" s="459"/>
      <c r="F92" s="471" t="str">
        <f>$C$78</f>
        <v>Albanien</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415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Kroatien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Ungarn</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Albanien</v>
      </c>
      <c r="E95" s="461"/>
      <c r="F95" s="460" t="str">
        <f>$C$83</f>
        <v>Ungarn</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Kroatien</v>
      </c>
      <c r="E96" s="459"/>
      <c r="F96" s="470" t="str">
        <f>$C$79</f>
        <v>Russland</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Kroatien</v>
      </c>
      <c r="E97" s="459"/>
      <c r="F97" s="470" t="str">
        <f>$C$79</f>
        <v>Russland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Ukraine</v>
      </c>
      <c r="E98" s="461"/>
      <c r="F98" s="470" t="str">
        <f>$C$79</f>
        <v>Russland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Kroatien</v>
      </c>
      <c r="E99" s="459"/>
      <c r="F99" s="470" t="str">
        <f>$C$79</f>
        <v>Russland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Kroatien</v>
      </c>
      <c r="E100" s="459"/>
      <c r="F100" s="460" t="str">
        <f>$C$83</f>
        <v>Ungarn</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372</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488</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3</v>
      </c>
      <c r="F12" s="401" t="s">
        <v>12</v>
      </c>
      <c r="G12" s="39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3</v>
      </c>
      <c r="R12" s="182">
        <f>G12</f>
        <v>1</v>
      </c>
      <c r="S12" s="182"/>
      <c r="T12" s="182"/>
      <c r="U12" s="182">
        <f>G12</f>
        <v>1</v>
      </c>
      <c r="V12" s="182">
        <f>E12</f>
        <v>3</v>
      </c>
      <c r="W12" s="182"/>
      <c r="X12" s="182"/>
      <c r="Y12" s="182"/>
      <c r="Z12" s="182">
        <f>M18</f>
        <v>9</v>
      </c>
      <c r="AA12" s="182">
        <f>Q18</f>
        <v>8</v>
      </c>
      <c r="AB12" s="182">
        <f>U18</f>
        <v>2</v>
      </c>
      <c r="AC12" s="182">
        <f>AA12-AB12</f>
        <v>6</v>
      </c>
      <c r="AD12" s="182">
        <f>IF(Z12&gt;Z13,-1,0)</f>
        <v>-1</v>
      </c>
      <c r="AE12" s="182">
        <f>IF(Z12&gt;Z14,-1,0)</f>
        <v>-1</v>
      </c>
      <c r="AF12" s="182">
        <f>IF(Z12&gt;Z15,-1,0)</f>
        <v>-1</v>
      </c>
      <c r="AG12" s="329">
        <f>10000-(AJ12*1000+AM12*10+AK12)</f>
        <v>932</v>
      </c>
      <c r="AH12" s="330">
        <f>RANK(AG12,AG12:AG15,1)</f>
        <v>1</v>
      </c>
      <c r="AI12" s="281" t="str">
        <f>C12</f>
        <v>Frankreich</v>
      </c>
      <c r="AJ12" s="281">
        <f t="shared" ref="AJ12:AL15" si="1">Z12</f>
        <v>9</v>
      </c>
      <c r="AK12" s="281">
        <f t="shared" si="1"/>
        <v>8</v>
      </c>
      <c r="AL12" s="281">
        <f t="shared" si="1"/>
        <v>2</v>
      </c>
      <c r="AM12" s="281">
        <f>AK12-AL12</f>
        <v>6</v>
      </c>
      <c r="AN12" s="337"/>
      <c r="AO12" s="329">
        <f>IF(Z13&lt;&gt;Z12,AG13,IF(G12&gt;E12,AG13-2000,AG13))</f>
        <v>9028</v>
      </c>
      <c r="AP12" s="329">
        <f>IF(Z14&lt;&gt;Z12,AG14,IF(G14&gt;E14,AG14-2000,AG14))</f>
        <v>8008</v>
      </c>
      <c r="AQ12" s="329">
        <f>IF(Z15&lt;&gt;Z12,AG15,IF(G16&gt;E16,AG15-2000,AG15))</f>
        <v>6019</v>
      </c>
      <c r="AR12" s="332">
        <f>AN16</f>
        <v>2796</v>
      </c>
      <c r="AS12" s="330">
        <f>RANK(AR12,AR12:AR15,1)</f>
        <v>1</v>
      </c>
      <c r="AT12" s="281" t="str">
        <f t="shared" ref="AT12:AW15" si="2">AI12</f>
        <v>Frankreich</v>
      </c>
      <c r="AU12" s="281">
        <f t="shared" si="2"/>
        <v>9</v>
      </c>
      <c r="AV12" s="281">
        <f t="shared" si="2"/>
        <v>8</v>
      </c>
      <c r="AW12" s="281">
        <f t="shared" si="2"/>
        <v>2</v>
      </c>
      <c r="AX12" s="182"/>
      <c r="AY12" s="182"/>
      <c r="AZ12" s="182"/>
      <c r="BA12" s="3">
        <v>1</v>
      </c>
      <c r="BB12" s="6" t="str">
        <f>VLOOKUP(1,AS12:AT15,2,FALSE)</f>
        <v>Frankreich</v>
      </c>
      <c r="BC12" s="2"/>
      <c r="BD12" s="5">
        <f>VLOOKUP(1,AS12:AW15,3,FALSE)</f>
        <v>9</v>
      </c>
      <c r="BE12" s="4">
        <f>VLOOKUP(1,AS12:AW15,4,FALSE)</f>
        <v>8</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11</v>
      </c>
      <c r="BQ12" s="182"/>
      <c r="BR12" s="213"/>
      <c r="BS12" s="146" t="s">
        <v>90</v>
      </c>
      <c r="BT12" s="158" t="str">
        <f>BB13</f>
        <v>Schweiz</v>
      </c>
      <c r="BU12" s="163"/>
      <c r="BV12" s="398">
        <v>0</v>
      </c>
      <c r="BW12" s="399"/>
      <c r="BX12" s="39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0</v>
      </c>
      <c r="F13" s="401" t="s">
        <v>12</v>
      </c>
      <c r="G13" s="398">
        <v>0</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0</v>
      </c>
      <c r="T13" s="182">
        <f>G13</f>
        <v>0</v>
      </c>
      <c r="U13" s="182"/>
      <c r="V13" s="182"/>
      <c r="W13" s="182">
        <f>G13</f>
        <v>0</v>
      </c>
      <c r="X13" s="182">
        <f>E13</f>
        <v>0</v>
      </c>
      <c r="Y13" s="182"/>
      <c r="Z13" s="182">
        <f>N18</f>
        <v>1</v>
      </c>
      <c r="AA13" s="182">
        <f>R18</f>
        <v>2</v>
      </c>
      <c r="AB13" s="182">
        <f>V18</f>
        <v>5</v>
      </c>
      <c r="AC13" s="182">
        <f>AA13-AB13</f>
        <v>-3</v>
      </c>
      <c r="AD13" s="182">
        <f>IF(Z13&gt;Z12,-1,0)</f>
        <v>0</v>
      </c>
      <c r="AE13" s="182">
        <f>IF(Z13&gt;Z14,-1,0)</f>
        <v>0</v>
      </c>
      <c r="AF13" s="182">
        <f>IF(Z13&gt;Z15,-1,0)</f>
        <v>0</v>
      </c>
      <c r="AG13" s="329">
        <f>10000-(AJ13*1000+AM13*10+AK13)</f>
        <v>9028</v>
      </c>
      <c r="AH13" s="330">
        <f>RANK(AG13,AG12:AG15,1)</f>
        <v>4</v>
      </c>
      <c r="AI13" s="281" t="str">
        <f>H12</f>
        <v>Rumänien</v>
      </c>
      <c r="AJ13" s="281">
        <f t="shared" si="1"/>
        <v>1</v>
      </c>
      <c r="AK13" s="281">
        <f t="shared" si="1"/>
        <v>2</v>
      </c>
      <c r="AL13" s="281">
        <f t="shared" si="1"/>
        <v>5</v>
      </c>
      <c r="AM13" s="281">
        <f>AK13-AL13</f>
        <v>-3</v>
      </c>
      <c r="AN13" s="329">
        <f>IF(Z12&lt;&gt;Z13,AG12,IF(E12&gt;G12,AG12-2000,AG12))</f>
        <v>932</v>
      </c>
      <c r="AO13" s="337"/>
      <c r="AP13" s="329">
        <f>IF(Z13&lt;&gt;Z14,AG14,IF(G17&gt;E17,AG14-2000,AG14))</f>
        <v>8008</v>
      </c>
      <c r="AQ13" s="329">
        <f>IF(Z15&lt;&gt;Z13,AG15,IF(G15&gt;E15,AG15-2000,AG15))</f>
        <v>6019</v>
      </c>
      <c r="AR13" s="333">
        <f>AO16</f>
        <v>27084</v>
      </c>
      <c r="AS13" s="330">
        <f>RANK(AR13,AR12:AR15,1)</f>
        <v>4</v>
      </c>
      <c r="AT13" s="281" t="str">
        <f t="shared" si="2"/>
        <v>Rumänien</v>
      </c>
      <c r="AU13" s="281">
        <f t="shared" si="2"/>
        <v>1</v>
      </c>
      <c r="AV13" s="281">
        <f t="shared" si="2"/>
        <v>2</v>
      </c>
      <c r="AW13" s="281">
        <f t="shared" si="2"/>
        <v>5</v>
      </c>
      <c r="AX13" s="182"/>
      <c r="AY13" s="182"/>
      <c r="AZ13" s="182"/>
      <c r="BA13" s="3">
        <v>2</v>
      </c>
      <c r="BB13" s="6" t="str">
        <f>VLOOKUP(2,AS12:AT15,2,FALSE)</f>
        <v>Schweiz</v>
      </c>
      <c r="BC13" s="2"/>
      <c r="BD13" s="5">
        <f>VLOOKUP(2,AS12:AW15,3,FALSE)</f>
        <v>4</v>
      </c>
      <c r="BE13" s="4">
        <f>VLOOKUP(2,AS12:AW15,4,FALSE)</f>
        <v>1</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str">
        <f>BB35</f>
        <v>Nordirland</v>
      </c>
      <c r="BU13" s="163"/>
      <c r="BV13" s="398">
        <v>1</v>
      </c>
      <c r="BW13" s="399"/>
      <c r="BX13" s="39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2</v>
      </c>
      <c r="AA14" s="182">
        <f>S18</f>
        <v>2</v>
      </c>
      <c r="AB14" s="182">
        <f>W18</f>
        <v>3</v>
      </c>
      <c r="AC14" s="182">
        <f>AA14-AB14</f>
        <v>-1</v>
      </c>
      <c r="AD14" s="182">
        <f>IF(Z14&gt;Z12,-1,0)</f>
        <v>0</v>
      </c>
      <c r="AE14" s="182">
        <f>IF(Z14&gt;Z13,-1,0)</f>
        <v>-1</v>
      </c>
      <c r="AF14" s="182">
        <f>IF(Z14&gt;Z15,-1,0)</f>
        <v>0</v>
      </c>
      <c r="AG14" s="329">
        <f>10000-(AJ14*1000+AM14*10+AK14)</f>
        <v>8008</v>
      </c>
      <c r="AH14" s="330">
        <f>RANK(AG14,AG12:AG15,1)</f>
        <v>3</v>
      </c>
      <c r="AI14" s="281" t="str">
        <f>C13</f>
        <v>Albanien</v>
      </c>
      <c r="AJ14" s="281">
        <f t="shared" si="1"/>
        <v>2</v>
      </c>
      <c r="AK14" s="281">
        <f t="shared" si="1"/>
        <v>2</v>
      </c>
      <c r="AL14" s="281">
        <f t="shared" si="1"/>
        <v>3</v>
      </c>
      <c r="AM14" s="281">
        <f>AK14-AL14</f>
        <v>-1</v>
      </c>
      <c r="AN14" s="329">
        <f>IF(Z12&lt;&gt;Z14,AG12,IF(E14&gt;G14,AG12-2000,AG12))</f>
        <v>932</v>
      </c>
      <c r="AO14" s="329">
        <f>IF(Z13&lt;&gt;Z14,AG13,IF(E17&gt;G17,AG13-2000,AG13))</f>
        <v>9028</v>
      </c>
      <c r="AP14" s="337"/>
      <c r="AQ14" s="329">
        <f>IF(Z15&lt;&gt;Z14,AG15,IF(G13&gt;E13,AG15-2000,AG15))</f>
        <v>6019</v>
      </c>
      <c r="AR14" s="333">
        <f>AP16</f>
        <v>24024</v>
      </c>
      <c r="AS14" s="330">
        <f>RANK(AR14,AR12:AR15,1)</f>
        <v>3</v>
      </c>
      <c r="AT14" s="281" t="str">
        <f t="shared" si="2"/>
        <v>Albanien</v>
      </c>
      <c r="AU14" s="281">
        <f t="shared" si="2"/>
        <v>2</v>
      </c>
      <c r="AV14" s="281">
        <f t="shared" si="2"/>
        <v>2</v>
      </c>
      <c r="AW14" s="281">
        <f t="shared" si="2"/>
        <v>3</v>
      </c>
      <c r="AX14" s="182"/>
      <c r="AY14" s="182"/>
      <c r="AZ14" s="182"/>
      <c r="BA14" s="162">
        <v>3</v>
      </c>
      <c r="BB14" s="175" t="str">
        <f>VLOOKUP(3,AS12:AT15,2,FALSE)</f>
        <v>Albanien</v>
      </c>
      <c r="BC14" s="163"/>
      <c r="BD14" s="145">
        <f>VLOOKUP(3,AS12:AW15,3,FALSE)</f>
        <v>2</v>
      </c>
      <c r="BE14" s="145">
        <f>VLOOKUP(3,AS12:AW15,4,FALSE)</f>
        <v>2</v>
      </c>
      <c r="BF14" s="199" t="s">
        <v>12</v>
      </c>
      <c r="BG14" s="145">
        <f>VLOOKUP(3,AS12:AW15,5,FALSE)</f>
        <v>3</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399"/>
      <c r="BW14" s="399"/>
      <c r="BX14" s="399"/>
      <c r="BY14" s="182"/>
      <c r="BZ14" s="144">
        <v>49</v>
      </c>
      <c r="CA14" s="158" t="str">
        <f>IF(BX12="",IF(BV12&gt;BV13,BT12,BT13),IF(BX12&gt;BX13,BT12,BT13))</f>
        <v>Nordirland</v>
      </c>
      <c r="CB14" s="163"/>
      <c r="CC14" s="39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4</v>
      </c>
      <c r="AA15" s="182">
        <f>T18</f>
        <v>1</v>
      </c>
      <c r="AB15" s="182">
        <f>X18</f>
        <v>3</v>
      </c>
      <c r="AC15" s="182">
        <f>AA15-AB15</f>
        <v>-2</v>
      </c>
      <c r="AD15" s="182">
        <f>IF(Z15&gt;Z12,-1,0)</f>
        <v>0</v>
      </c>
      <c r="AE15" s="182">
        <f>IF(Z15&gt;Z13,-1,0)</f>
        <v>-1</v>
      </c>
      <c r="AF15" s="182">
        <f>IF(Z15&gt;Z14,-1,0)</f>
        <v>-1</v>
      </c>
      <c r="AG15" s="329">
        <f>10000-(AJ15*1000+AM15*10+AK15)</f>
        <v>6019</v>
      </c>
      <c r="AH15" s="330">
        <f>RANK(AG15,AG12:AG15,1)</f>
        <v>2</v>
      </c>
      <c r="AI15" s="281" t="str">
        <f>H13</f>
        <v>Schweiz</v>
      </c>
      <c r="AJ15" s="281">
        <f t="shared" si="1"/>
        <v>4</v>
      </c>
      <c r="AK15" s="281">
        <f t="shared" si="1"/>
        <v>1</v>
      </c>
      <c r="AL15" s="281">
        <f t="shared" si="1"/>
        <v>3</v>
      </c>
      <c r="AM15" s="281">
        <f>AK15-AL15</f>
        <v>-2</v>
      </c>
      <c r="AN15" s="329">
        <f>IF(Z12&lt;&gt;Z15,AG12,IF(E16&gt;G16,AG12-2000,AG12))</f>
        <v>932</v>
      </c>
      <c r="AO15" s="329">
        <f>IF(Z13&lt;&gt;Z15,AG13,IF(E15&gt;G15,AG13-2000,AG13))</f>
        <v>9028</v>
      </c>
      <c r="AP15" s="329">
        <f>IF(Z14&lt;&gt;Z15,AG14,IF(E13&gt;G13,AG14-2000,AG14))</f>
        <v>8008</v>
      </c>
      <c r="AQ15" s="337"/>
      <c r="AR15" s="333">
        <f>AQ16</f>
        <v>18057</v>
      </c>
      <c r="AS15" s="330">
        <f>RANK(AR15,AR12:AR15,1)</f>
        <v>2</v>
      </c>
      <c r="AT15" s="281" t="str">
        <f t="shared" si="2"/>
        <v>Schweiz</v>
      </c>
      <c r="AU15" s="281">
        <f t="shared" si="2"/>
        <v>4</v>
      </c>
      <c r="AV15" s="281">
        <f t="shared" si="2"/>
        <v>1</v>
      </c>
      <c r="AW15" s="281">
        <f t="shared" si="2"/>
        <v>3</v>
      </c>
      <c r="AX15" s="182"/>
      <c r="AY15" s="182"/>
      <c r="AZ15" s="182"/>
      <c r="BA15" s="68">
        <v>4</v>
      </c>
      <c r="BB15" s="69" t="str">
        <f>VLOOKUP(4,AS12:AT15,2,FALSE)</f>
        <v>Rumänien</v>
      </c>
      <c r="BC15" s="70"/>
      <c r="BD15" s="71">
        <f>VLOOKUP(4,AS12:AW15,3,FALSE)</f>
        <v>1</v>
      </c>
      <c r="BE15" s="71">
        <f>VLOOKUP(4,AS12:AW15,4,FALSE)</f>
        <v>2</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399"/>
      <c r="BW15" s="399"/>
      <c r="BX15" s="399"/>
      <c r="BY15" s="182"/>
      <c r="BZ15" s="144">
        <v>50</v>
      </c>
      <c r="CA15" s="158" t="str">
        <f>IF(BX16="",IF(BV16&gt;BV17,BT16,BT17),IF(BX16&gt;BX17,BT16,BT17))</f>
        <v>Spanien</v>
      </c>
      <c r="CB15" s="163"/>
      <c r="CC15" s="39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3</v>
      </c>
      <c r="F16" s="401" t="s">
        <v>12</v>
      </c>
      <c r="G16" s="398">
        <v>0</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0</v>
      </c>
      <c r="U16" s="182">
        <f>G16</f>
        <v>0</v>
      </c>
      <c r="V16" s="182"/>
      <c r="W16" s="182"/>
      <c r="X16" s="182">
        <f>E16</f>
        <v>3</v>
      </c>
      <c r="Y16" s="182"/>
      <c r="Z16" s="182"/>
      <c r="AA16" s="182"/>
      <c r="AB16" s="182"/>
      <c r="AC16" s="182"/>
      <c r="AD16" s="182"/>
      <c r="AE16" s="182"/>
      <c r="AF16" s="182"/>
      <c r="AG16" s="281"/>
      <c r="AH16" s="281"/>
      <c r="AI16" s="281"/>
      <c r="AJ16" s="281"/>
      <c r="AK16" s="281"/>
      <c r="AL16" s="281"/>
      <c r="AM16" s="281"/>
      <c r="AN16" s="334">
        <f>SUM(AN12:AN15)</f>
        <v>2796</v>
      </c>
      <c r="AO16" s="335">
        <f>SUM(AO12:AO15)</f>
        <v>27084</v>
      </c>
      <c r="AP16" s="335">
        <f>SUM(AP12:AP15)</f>
        <v>24024</v>
      </c>
      <c r="AQ16" s="335">
        <f>SUM(AQ12:AQ15)</f>
        <v>18057</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398">
        <v>3</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1</v>
      </c>
      <c r="F17" s="401" t="s">
        <v>12</v>
      </c>
      <c r="G17" s="398">
        <v>1</v>
      </c>
      <c r="H17" s="38" t="str">
        <f>C13</f>
        <v>Albanien</v>
      </c>
      <c r="I17" s="39"/>
      <c r="J17" s="182"/>
      <c r="K17" s="182" t="s">
        <v>54</v>
      </c>
      <c r="L17" s="182">
        <f t="shared" si="0"/>
        <v>0</v>
      </c>
      <c r="M17" s="182"/>
      <c r="N17" s="182">
        <f>IF($E17="",0,IF($E17&gt;$G17,3,IF($E17=$G17,1,0)))</f>
        <v>1</v>
      </c>
      <c r="O17" s="182">
        <f>IF($G17="",0,IF($E17&gt;$G17,0,IF($E17=$G17,1,3)))</f>
        <v>1</v>
      </c>
      <c r="P17" s="182"/>
      <c r="Q17" s="182"/>
      <c r="R17" s="182">
        <f>E17</f>
        <v>1</v>
      </c>
      <c r="S17" s="182">
        <f>G17</f>
        <v>1</v>
      </c>
      <c r="T17" s="182"/>
      <c r="U17" s="182"/>
      <c r="V17" s="182">
        <f>G17</f>
        <v>1</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3E</v>
      </c>
      <c r="BT17" s="158" t="str">
        <f>BB90</f>
        <v>Irland</v>
      </c>
      <c r="BU17" s="163"/>
      <c r="BV17" s="398">
        <v>0</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1</v>
      </c>
      <c r="O18" s="182">
        <f t="shared" si="3"/>
        <v>2</v>
      </c>
      <c r="P18" s="182">
        <f t="shared" si="3"/>
        <v>4</v>
      </c>
      <c r="Q18" s="182">
        <f t="shared" si="3"/>
        <v>8</v>
      </c>
      <c r="R18" s="182">
        <f t="shared" si="3"/>
        <v>2</v>
      </c>
      <c r="S18" s="182">
        <f t="shared" si="3"/>
        <v>2</v>
      </c>
      <c r="T18" s="182">
        <f t="shared" si="3"/>
        <v>1</v>
      </c>
      <c r="U18" s="182">
        <f t="shared" si="3"/>
        <v>2</v>
      </c>
      <c r="V18" s="182">
        <f t="shared" si="3"/>
        <v>5</v>
      </c>
      <c r="W18" s="182">
        <f t="shared" si="3"/>
        <v>3</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26</v>
      </c>
      <c r="BQ18" s="182"/>
      <c r="BR18" s="213"/>
      <c r="BS18" s="182"/>
      <c r="BT18" s="182"/>
      <c r="BU18" s="182"/>
      <c r="BV18" s="399"/>
      <c r="BW18" s="399"/>
      <c r="BX18" s="399"/>
      <c r="BY18" s="182"/>
      <c r="BZ18" s="182"/>
      <c r="CA18" s="182"/>
      <c r="CB18" s="182"/>
      <c r="CC18" s="399"/>
      <c r="CD18" s="182"/>
      <c r="CE18" s="144">
        <v>58</v>
      </c>
      <c r="CF18" s="158" t="str">
        <f>IF(CE14="",IF(CC14&gt;CC15,CA14,CA15),IF(CE14&gt;CE15,CA14,CA15))</f>
        <v>Spanien</v>
      </c>
      <c r="CG18" s="163"/>
      <c r="CH18" s="398">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Portugal</v>
      </c>
      <c r="CG19" s="163"/>
      <c r="CH19" s="39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398">
        <v>2</v>
      </c>
      <c r="BW20" s="399"/>
      <c r="BX20" s="398"/>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Albanien</v>
      </c>
      <c r="BU21" s="163"/>
      <c r="BV21" s="398">
        <v>1</v>
      </c>
      <c r="BW21" s="399"/>
      <c r="BX21" s="398"/>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Wales</v>
      </c>
      <c r="CB22" s="163"/>
      <c r="CC22" s="398">
        <v>1</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2</v>
      </c>
      <c r="F23" s="401" t="s">
        <v>12</v>
      </c>
      <c r="G23" s="398">
        <v>1</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2</v>
      </c>
      <c r="R23" s="182">
        <f>G23</f>
        <v>1</v>
      </c>
      <c r="S23" s="182"/>
      <c r="T23" s="182"/>
      <c r="U23" s="182">
        <f>G23</f>
        <v>1</v>
      </c>
      <c r="V23" s="182">
        <f>E23</f>
        <v>2</v>
      </c>
      <c r="W23" s="182"/>
      <c r="X23" s="182"/>
      <c r="Y23" s="182"/>
      <c r="Z23" s="182">
        <f>M29</f>
        <v>9</v>
      </c>
      <c r="AA23" s="182">
        <f>Q29</f>
        <v>5</v>
      </c>
      <c r="AB23" s="182">
        <f>U29</f>
        <v>2</v>
      </c>
      <c r="AC23" s="182">
        <f>AA23-AB23</f>
        <v>3</v>
      </c>
      <c r="AD23" s="182">
        <f>IF(Z23&gt;Z24,-1,0)</f>
        <v>-1</v>
      </c>
      <c r="AE23" s="182">
        <f>IF(Z23&gt;Z25,-1,0)</f>
        <v>-1</v>
      </c>
      <c r="AF23" s="182">
        <f>IF(Z23&gt;Z26,-1,0)</f>
        <v>-1</v>
      </c>
      <c r="AG23" s="329">
        <f>10000-(AJ23*1000+AM23*10+AK23)</f>
        <v>965</v>
      </c>
      <c r="AH23" s="330">
        <f>RANK(AG23,AG23:AG26,1)</f>
        <v>1</v>
      </c>
      <c r="AI23" s="281" t="str">
        <f>C23</f>
        <v>Wales</v>
      </c>
      <c r="AJ23" s="281">
        <f t="shared" ref="AJ23:AL26" si="5">Z23</f>
        <v>9</v>
      </c>
      <c r="AK23" s="281">
        <f t="shared" si="5"/>
        <v>5</v>
      </c>
      <c r="AL23" s="281">
        <f t="shared" si="5"/>
        <v>2</v>
      </c>
      <c r="AM23" s="281">
        <f>AK23-AL23</f>
        <v>3</v>
      </c>
      <c r="AN23" s="337"/>
      <c r="AO23" s="329">
        <f>IF(Z24&lt;&gt;Z23,AG24,IF(G23&gt;E23,AG24-2000,AG24))</f>
        <v>7006</v>
      </c>
      <c r="AP23" s="329">
        <f>IF(Z25&lt;&gt;Z23,AG25,IF(G25&gt;E25,AG25-2000,AG25))</f>
        <v>3987</v>
      </c>
      <c r="AQ23" s="329">
        <f>IF(Z26&lt;&gt;Z23,AG26,IF(G27&gt;E27,AG26-2000,AG26))</f>
        <v>10026</v>
      </c>
      <c r="AR23" s="332">
        <f>AN27</f>
        <v>2895</v>
      </c>
      <c r="AS23" s="330">
        <f>RANK(AR23,AR23:AR26,1)</f>
        <v>1</v>
      </c>
      <c r="AT23" s="281" t="str">
        <f t="shared" ref="AT23:AW26" si="6">AI23</f>
        <v>Wales</v>
      </c>
      <c r="AU23" s="281">
        <f t="shared" si="6"/>
        <v>9</v>
      </c>
      <c r="AV23" s="281">
        <f t="shared" si="6"/>
        <v>5</v>
      </c>
      <c r="AW23" s="281">
        <f t="shared" si="6"/>
        <v>2</v>
      </c>
      <c r="AX23" s="182"/>
      <c r="AY23" s="182"/>
      <c r="AZ23" s="182"/>
      <c r="BA23" s="54">
        <v>1</v>
      </c>
      <c r="BB23" s="52" t="str">
        <f>VLOOKUP(1,AS23:AT26,2,FALSE)</f>
        <v>Wales</v>
      </c>
      <c r="BC23" s="53"/>
      <c r="BD23" s="55">
        <f>VLOOKUP(1,AS23:AW26,3,FALSE)</f>
        <v>9</v>
      </c>
      <c r="BE23" s="56">
        <f>VLOOKUP(1,AS23:AW26,4,FALSE)</f>
        <v>5</v>
      </c>
      <c r="BF23" s="199" t="s">
        <v>12</v>
      </c>
      <c r="BG23" s="56">
        <f>VLOOKUP(1,AS23:AW26,5,FALSE)</f>
        <v>2</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3</v>
      </c>
      <c r="BN23" s="61">
        <f>IF(E23=Spielplan!E23,Punktemodus!$B$7,0)</f>
        <v>1</v>
      </c>
      <c r="BO23" s="61">
        <f>IF(G23=Spielplan!G23,Punktemodus!$B$7,0)</f>
        <v>1</v>
      </c>
      <c r="BP23" s="81">
        <f>IF(Spielplan!E23="",0,SUM(BJ23:BO23))</f>
        <v>15</v>
      </c>
      <c r="BQ23" s="182"/>
      <c r="BR23" s="213"/>
      <c r="BS23" s="182"/>
      <c r="BT23" s="182"/>
      <c r="BU23" s="182"/>
      <c r="BV23" s="399"/>
      <c r="BW23" s="399"/>
      <c r="BX23" s="399"/>
      <c r="BY23" s="182"/>
      <c r="BZ23" s="144">
        <v>54</v>
      </c>
      <c r="CA23" s="158" t="str">
        <f>IF(BX24="",IF(BV24&gt;BV25,BT24,BT25),IF(BX24&gt;BX25,BT24,BT25))</f>
        <v>Portugal</v>
      </c>
      <c r="CB23" s="163"/>
      <c r="CC23" s="398">
        <v>2</v>
      </c>
      <c r="CD23" s="182"/>
      <c r="CE23" s="63"/>
      <c r="CF23" s="182"/>
      <c r="CG23" s="182"/>
      <c r="CH23" s="399"/>
      <c r="CI23" s="182"/>
      <c r="CJ23" s="144" t="s">
        <v>93</v>
      </c>
      <c r="CK23" s="158" t="str">
        <f>IF(CJ18="",IF(CH18&gt;CH19,CF18,CF19),IF(CJ18&gt;CJ19,CF18,CF19))</f>
        <v>Spanien</v>
      </c>
      <c r="CL23" s="163"/>
      <c r="CM23" s="63">
        <v>0</v>
      </c>
      <c r="CN23" s="182"/>
      <c r="CO23" s="63"/>
      <c r="CP23" s="182"/>
      <c r="CQ23" s="511" t="str">
        <f>IF(CO23="",IF(CM23&gt;CM24,CK23,CK24),IF(CO23&gt;CO24,CK23,CK24))</f>
        <v>Italien</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3</v>
      </c>
      <c r="AA24" s="182">
        <f>R29</f>
        <v>4</v>
      </c>
      <c r="AB24" s="182">
        <f>V29</f>
        <v>5</v>
      </c>
      <c r="AC24" s="182">
        <f>AA24-AB24</f>
        <v>-1</v>
      </c>
      <c r="AD24" s="182">
        <f>IF(Z24&gt;Z23,-1,0)</f>
        <v>0</v>
      </c>
      <c r="AE24" s="182">
        <f>IF(Z24&gt;Z25,-1,0)</f>
        <v>0</v>
      </c>
      <c r="AF24" s="182">
        <f>IF(Z24&gt;Z26,-1,0)</f>
        <v>-1</v>
      </c>
      <c r="AG24" s="329">
        <f>10000-(AJ24*1000+AM24*10+AK24)</f>
        <v>7006</v>
      </c>
      <c r="AH24" s="330">
        <f>RANK(AG24,AG23:AG26,1)</f>
        <v>3</v>
      </c>
      <c r="AI24" s="281" t="str">
        <f>H23</f>
        <v>Slowakei</v>
      </c>
      <c r="AJ24" s="281">
        <f t="shared" si="5"/>
        <v>3</v>
      </c>
      <c r="AK24" s="281">
        <f t="shared" si="5"/>
        <v>4</v>
      </c>
      <c r="AL24" s="281">
        <f t="shared" si="5"/>
        <v>5</v>
      </c>
      <c r="AM24" s="281">
        <f>AK24-AL24</f>
        <v>-1</v>
      </c>
      <c r="AN24" s="329">
        <f>IF(Z23&lt;&gt;Z24,AG23,IF(E23&gt;G23,AG23-2000,AG23))</f>
        <v>965</v>
      </c>
      <c r="AO24" s="337"/>
      <c r="AP24" s="329">
        <f>IF(Z24&lt;&gt;Z25,AG25,IF(G28&gt;E28,AG25-2000,AG25))</f>
        <v>3987</v>
      </c>
      <c r="AQ24" s="329">
        <f>IF(Z26&lt;&gt;Z24,AG26,IF(G26&gt;E26,AG26-2000,AG26))</f>
        <v>10026</v>
      </c>
      <c r="AR24" s="333">
        <f>AO27</f>
        <v>21018</v>
      </c>
      <c r="AS24" s="330">
        <f>RANK(AR24,AR23:AR26,1)</f>
        <v>3</v>
      </c>
      <c r="AT24" s="281" t="str">
        <f t="shared" si="6"/>
        <v>Slowakei</v>
      </c>
      <c r="AU24" s="281">
        <f t="shared" si="6"/>
        <v>3</v>
      </c>
      <c r="AV24" s="281">
        <f t="shared" si="6"/>
        <v>4</v>
      </c>
      <c r="AW24" s="281">
        <f t="shared" si="6"/>
        <v>5</v>
      </c>
      <c r="AX24" s="182"/>
      <c r="AY24" s="182"/>
      <c r="AZ24" s="182"/>
      <c r="BA24" s="54">
        <v>2</v>
      </c>
      <c r="BB24" s="52" t="str">
        <f>VLOOKUP(2,AS23:AT26,2,FALSE)</f>
        <v>England</v>
      </c>
      <c r="BC24" s="53"/>
      <c r="BD24" s="55">
        <f>VLOOKUP(2,AS23:AW26,3,FALSE)</f>
        <v>6</v>
      </c>
      <c r="BE24" s="56">
        <f>VLOOKUP(2,AS23:AW26,4,FALSE)</f>
        <v>3</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1</v>
      </c>
      <c r="BW24" s="399"/>
      <c r="BX24" s="398">
        <v>1</v>
      </c>
      <c r="BY24" s="182"/>
      <c r="BZ24" s="182"/>
      <c r="CA24" s="182"/>
      <c r="CB24" s="182"/>
      <c r="CC24" s="399"/>
      <c r="CD24" s="182"/>
      <c r="CE24" s="182"/>
      <c r="CF24" s="182"/>
      <c r="CG24" s="182"/>
      <c r="CH24" s="399"/>
      <c r="CI24" s="182"/>
      <c r="CJ24" s="144" t="s">
        <v>94</v>
      </c>
      <c r="CK24" s="158" t="str">
        <f>IF(CJ34="",IF(CH34&gt;CH35,CF34,CF35),IF(CJ34&gt;CJ35,CF34,CF35))</f>
        <v>Italien</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0</v>
      </c>
      <c r="H25" s="52" t="str">
        <f>C24</f>
        <v>England</v>
      </c>
      <c r="I25" s="53"/>
      <c r="J25" s="182"/>
      <c r="K25" s="182" t="s">
        <v>59</v>
      </c>
      <c r="L25" s="182">
        <f t="shared" si="4"/>
        <v>1</v>
      </c>
      <c r="M25" s="182">
        <f>IF($E25="",0,IF($E25&gt;$G25,3,IF($E25=G25,1,0)))</f>
        <v>3</v>
      </c>
      <c r="N25" s="182"/>
      <c r="O25" s="182">
        <f>IF($G25="",0,IF($E25&gt;$G25,0,IF($E25=$G25,1,3)))</f>
        <v>0</v>
      </c>
      <c r="P25" s="182"/>
      <c r="Q25" s="182">
        <f>E25</f>
        <v>1</v>
      </c>
      <c r="R25" s="182"/>
      <c r="S25" s="182">
        <f>G25</f>
        <v>0</v>
      </c>
      <c r="T25" s="182"/>
      <c r="U25" s="182">
        <f>G25</f>
        <v>0</v>
      </c>
      <c r="V25" s="182"/>
      <c r="W25" s="182">
        <f>E25</f>
        <v>1</v>
      </c>
      <c r="X25" s="182"/>
      <c r="Y25" s="182"/>
      <c r="Z25" s="182">
        <f>O29</f>
        <v>6</v>
      </c>
      <c r="AA25" s="182">
        <f>S29</f>
        <v>3</v>
      </c>
      <c r="AB25" s="182">
        <f>W29</f>
        <v>2</v>
      </c>
      <c r="AC25" s="182">
        <f>AA25-AB25</f>
        <v>1</v>
      </c>
      <c r="AD25" s="182">
        <f>IF(Z25&gt;Z23,-1,0)</f>
        <v>0</v>
      </c>
      <c r="AE25" s="182">
        <f>IF(Z25&gt;Z24,-1,0)</f>
        <v>-1</v>
      </c>
      <c r="AF25" s="182">
        <f>IF(Z25&gt;Z26,-1,0)</f>
        <v>-1</v>
      </c>
      <c r="AG25" s="329">
        <f>10000-(AJ25*1000+AM25*10+AK25)</f>
        <v>3987</v>
      </c>
      <c r="AH25" s="330">
        <f>RANK(AG25,AG23:AG26,1)</f>
        <v>2</v>
      </c>
      <c r="AI25" s="281" t="str">
        <f>C24</f>
        <v>England</v>
      </c>
      <c r="AJ25" s="281">
        <f t="shared" si="5"/>
        <v>6</v>
      </c>
      <c r="AK25" s="281">
        <f t="shared" si="5"/>
        <v>3</v>
      </c>
      <c r="AL25" s="281">
        <f t="shared" si="5"/>
        <v>2</v>
      </c>
      <c r="AM25" s="281">
        <f>AK25-AL25</f>
        <v>1</v>
      </c>
      <c r="AN25" s="329">
        <f>IF(Z23&lt;&gt;Z25,AG23,IF(E25&gt;G25,AG23-2000,AG23))</f>
        <v>965</v>
      </c>
      <c r="AO25" s="329">
        <f>IF(Z24&lt;&gt;Z25,AG24,IF(E28&gt;G28,AG24-2000,AG24))</f>
        <v>7006</v>
      </c>
      <c r="AP25" s="337"/>
      <c r="AQ25" s="329">
        <f>IF(Z26&lt;&gt;Z25,AG26,IF(G24&gt;E24,AG26-2000,AG26))</f>
        <v>10026</v>
      </c>
      <c r="AR25" s="333">
        <f>AP27</f>
        <v>11961</v>
      </c>
      <c r="AS25" s="330">
        <f>RANK(AR25,AR23:AR26,1)</f>
        <v>2</v>
      </c>
      <c r="AT25" s="281" t="str">
        <f t="shared" si="6"/>
        <v>England</v>
      </c>
      <c r="AU25" s="281">
        <f t="shared" si="6"/>
        <v>6</v>
      </c>
      <c r="AV25" s="281">
        <f t="shared" si="6"/>
        <v>3</v>
      </c>
      <c r="AW25" s="281">
        <f t="shared" si="6"/>
        <v>2</v>
      </c>
      <c r="AX25" s="182"/>
      <c r="AY25" s="182"/>
      <c r="AZ25" s="182"/>
      <c r="BA25" s="162">
        <v>3</v>
      </c>
      <c r="BB25" s="175" t="str">
        <f>VLOOKUP(3,AS23:AT26,2,FALSE)</f>
        <v>Slowakei</v>
      </c>
      <c r="BC25" s="163"/>
      <c r="BD25" s="145">
        <f>VLOOKUP(3,AS23:AW26,3,FALSE)</f>
        <v>3</v>
      </c>
      <c r="BE25" s="145">
        <f>VLOOKUP(3,AS23:AW26,4,FALSE)</f>
        <v>4</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1</v>
      </c>
      <c r="BO25" s="61">
        <f>IF(G25=Spielplan!G25,Punktemodus!$B$7,0)</f>
        <v>0</v>
      </c>
      <c r="BP25" s="81">
        <f>IF(Spielplan!E25="",0,SUM(BJ25:BO25))</f>
        <v>1</v>
      </c>
      <c r="BQ25" s="182"/>
      <c r="BR25" s="213"/>
      <c r="BS25" s="153" t="s">
        <v>246</v>
      </c>
      <c r="BT25" s="158" t="str">
        <f>BB57</f>
        <v>Belgien</v>
      </c>
      <c r="BU25" s="163"/>
      <c r="BV25" s="398">
        <v>1</v>
      </c>
      <c r="BW25" s="399"/>
      <c r="BX25" s="398">
        <v>0</v>
      </c>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3</v>
      </c>
      <c r="F26" s="401" t="s">
        <v>12</v>
      </c>
      <c r="G26" s="398">
        <v>2</v>
      </c>
      <c r="H26" s="45" t="str">
        <f>H24</f>
        <v>Russland</v>
      </c>
      <c r="I26" s="51"/>
      <c r="J26" s="182"/>
      <c r="K26" s="182" t="s">
        <v>60</v>
      </c>
      <c r="L26" s="182">
        <f t="shared" si="4"/>
        <v>1</v>
      </c>
      <c r="M26" s="182"/>
      <c r="N26" s="182">
        <f>IF($E26="",0,IF($E26&gt;$G26,3,IF($E26=$G26,1,0)))</f>
        <v>3</v>
      </c>
      <c r="O26" s="182"/>
      <c r="P26" s="182">
        <f>IF($G26="",0,IF($E26&gt;$G26,0,IF($E26=$G26,1,3)))</f>
        <v>0</v>
      </c>
      <c r="Q26" s="182"/>
      <c r="R26" s="182">
        <f>E26</f>
        <v>3</v>
      </c>
      <c r="S26" s="182"/>
      <c r="T26" s="182">
        <f>G26</f>
        <v>2</v>
      </c>
      <c r="U26" s="182"/>
      <c r="V26" s="182">
        <f>G26</f>
        <v>2</v>
      </c>
      <c r="W26" s="182"/>
      <c r="X26" s="182">
        <f>E26</f>
        <v>3</v>
      </c>
      <c r="Y26" s="182"/>
      <c r="Z26" s="182">
        <f>P29</f>
        <v>0</v>
      </c>
      <c r="AA26" s="182">
        <f>T29</f>
        <v>4</v>
      </c>
      <c r="AB26" s="182">
        <f>X29</f>
        <v>7</v>
      </c>
      <c r="AC26" s="182">
        <f>AA26-AB26</f>
        <v>-3</v>
      </c>
      <c r="AD26" s="182">
        <f>IF(Z26&gt;Z23,-1,0)</f>
        <v>0</v>
      </c>
      <c r="AE26" s="182">
        <f>IF(Z26&gt;Z24,-1,0)</f>
        <v>0</v>
      </c>
      <c r="AF26" s="182">
        <f>IF(Z26&gt;Z25,-1,0)</f>
        <v>0</v>
      </c>
      <c r="AG26" s="329">
        <f>10000-(AJ26*1000+AM26*10+AK26)</f>
        <v>10026</v>
      </c>
      <c r="AH26" s="330">
        <f>RANK(AG26,AG23:AG26,1)</f>
        <v>4</v>
      </c>
      <c r="AI26" s="281" t="str">
        <f>H24</f>
        <v>Russland</v>
      </c>
      <c r="AJ26" s="281">
        <f t="shared" si="5"/>
        <v>0</v>
      </c>
      <c r="AK26" s="281">
        <f t="shared" si="5"/>
        <v>4</v>
      </c>
      <c r="AL26" s="281">
        <f t="shared" si="5"/>
        <v>7</v>
      </c>
      <c r="AM26" s="281">
        <f>AK26-AL26</f>
        <v>-3</v>
      </c>
      <c r="AN26" s="329">
        <f>IF(Z23&lt;&gt;Z26,AG23,IF(E27&gt;G27,AG23-2000,AG23))</f>
        <v>965</v>
      </c>
      <c r="AO26" s="329">
        <f>IF(Z24&lt;&gt;Z26,AG24,IF(E26&gt;G26,AG24-2000,AG24))</f>
        <v>7006</v>
      </c>
      <c r="AP26" s="329">
        <f>IF(Z25&lt;&gt;Z26,AG25,IF(E24&gt;G24,AG25-2000,AG25))</f>
        <v>3987</v>
      </c>
      <c r="AQ26" s="337"/>
      <c r="AR26" s="333">
        <f>AQ27</f>
        <v>30078</v>
      </c>
      <c r="AS26" s="330">
        <f>RANK(AR26,AR23:AR26,1)</f>
        <v>4</v>
      </c>
      <c r="AT26" s="281" t="str">
        <f t="shared" si="6"/>
        <v>Russland</v>
      </c>
      <c r="AU26" s="281">
        <f t="shared" si="6"/>
        <v>0</v>
      </c>
      <c r="AV26" s="281">
        <f t="shared" si="6"/>
        <v>4</v>
      </c>
      <c r="AW26" s="281">
        <f t="shared" si="6"/>
        <v>7</v>
      </c>
      <c r="AX26" s="182"/>
      <c r="AY26" s="182"/>
      <c r="AZ26" s="182"/>
      <c r="BA26" s="68">
        <v>4</v>
      </c>
      <c r="BB26" s="69" t="str">
        <f>VLOOKUP(4,AS23:AT26,2,FALSE)</f>
        <v>Russland</v>
      </c>
      <c r="BC26" s="70"/>
      <c r="BD26" s="71">
        <f>VLOOKUP(4,AS23:AW26,3,FALSE)</f>
        <v>0</v>
      </c>
      <c r="BE26" s="71">
        <f>VLOOKUP(4,AS23:AW26,4,FALSE)</f>
        <v>4</v>
      </c>
      <c r="BF26" s="199" t="s">
        <v>12</v>
      </c>
      <c r="BG26" s="71">
        <f>VLOOKUP(4,AS23:AW26,5,FALSE)</f>
        <v>7</v>
      </c>
      <c r="BH26" s="182"/>
      <c r="BI26" s="182"/>
      <c r="BJ26" s="61">
        <f>IF(E26&gt;G26,IF(Spielplan!E26&gt;Spielplan!G26,Punktemodus!$B$3,0),0)</f>
        <v>10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10</v>
      </c>
      <c r="BQ26" s="182"/>
      <c r="BR26" s="213"/>
      <c r="BS26" s="182"/>
      <c r="BT26" s="182"/>
      <c r="BU26" s="182"/>
      <c r="BV26" s="399"/>
      <c r="BW26" s="399"/>
      <c r="BX26" s="399"/>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2</v>
      </c>
      <c r="F27" s="401" t="s">
        <v>12</v>
      </c>
      <c r="G27" s="398">
        <v>1</v>
      </c>
      <c r="H27" s="52" t="str">
        <f>H24</f>
        <v>Russland</v>
      </c>
      <c r="I27" s="53"/>
      <c r="J27" s="182"/>
      <c r="K27" s="182" t="s">
        <v>61</v>
      </c>
      <c r="L27" s="182">
        <f t="shared" si="4"/>
        <v>1</v>
      </c>
      <c r="M27" s="182">
        <f>IF($E27="",0,IF($E27&gt;$G27,3,IF($E27=G27,1,0)))</f>
        <v>3</v>
      </c>
      <c r="N27" s="182"/>
      <c r="O27" s="182"/>
      <c r="P27" s="182">
        <f>IF($G27="",0,IF($E27&gt;$G27,0,IF($E27=$G27,1,3)))</f>
        <v>0</v>
      </c>
      <c r="Q27" s="182">
        <f>E27</f>
        <v>2</v>
      </c>
      <c r="R27" s="182"/>
      <c r="S27" s="182"/>
      <c r="T27" s="182">
        <f>G27</f>
        <v>1</v>
      </c>
      <c r="U27" s="182">
        <f>G27</f>
        <v>1</v>
      </c>
      <c r="V27" s="182"/>
      <c r="W27" s="182"/>
      <c r="X27" s="182">
        <f>E27</f>
        <v>2</v>
      </c>
      <c r="Y27" s="182"/>
      <c r="Z27" s="182"/>
      <c r="AA27" s="182"/>
      <c r="AB27" s="182"/>
      <c r="AC27" s="182"/>
      <c r="AD27" s="182"/>
      <c r="AE27" s="182"/>
      <c r="AF27" s="182"/>
      <c r="AG27" s="281"/>
      <c r="AH27" s="281"/>
      <c r="AI27" s="281"/>
      <c r="AJ27" s="281"/>
      <c r="AK27" s="281"/>
      <c r="AL27" s="281"/>
      <c r="AM27" s="281"/>
      <c r="AN27" s="334">
        <f>SUM(AN23:AN26)</f>
        <v>2895</v>
      </c>
      <c r="AO27" s="335">
        <f>SUM(AO23:AO26)</f>
        <v>21018</v>
      </c>
      <c r="AP27" s="335">
        <f>SUM(AP23:AP26)</f>
        <v>11961</v>
      </c>
      <c r="AQ27" s="335">
        <f>SUM(AQ23:AQ26)</f>
        <v>30078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10</v>
      </c>
      <c r="BQ27" s="182"/>
      <c r="BR27" s="213"/>
      <c r="BS27" s="182"/>
      <c r="BT27" s="182"/>
      <c r="BU27" s="182"/>
      <c r="BV27" s="399"/>
      <c r="BW27" s="399"/>
      <c r="BX27" s="399"/>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1</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1</v>
      </c>
      <c r="T28" s="182"/>
      <c r="U28" s="182"/>
      <c r="V28" s="182">
        <f>G28</f>
        <v>1</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3</v>
      </c>
      <c r="BW28" s="399"/>
      <c r="BX28" s="398"/>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9</v>
      </c>
      <c r="N29" s="182">
        <f t="shared" si="7"/>
        <v>3</v>
      </c>
      <c r="O29" s="182">
        <f t="shared" si="7"/>
        <v>6</v>
      </c>
      <c r="P29" s="182">
        <f t="shared" si="7"/>
        <v>0</v>
      </c>
      <c r="Q29" s="182">
        <f t="shared" si="7"/>
        <v>5</v>
      </c>
      <c r="R29" s="182">
        <f t="shared" si="7"/>
        <v>4</v>
      </c>
      <c r="S29" s="182">
        <f t="shared" si="7"/>
        <v>3</v>
      </c>
      <c r="T29" s="182">
        <f t="shared" si="7"/>
        <v>4</v>
      </c>
      <c r="U29" s="182">
        <f t="shared" si="7"/>
        <v>2</v>
      </c>
      <c r="V29" s="182">
        <f t="shared" si="7"/>
        <v>5</v>
      </c>
      <c r="W29" s="182">
        <f t="shared" si="7"/>
        <v>2</v>
      </c>
      <c r="X29" s="182">
        <f t="shared" si="7"/>
        <v>7</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38</v>
      </c>
      <c r="BQ29" s="182"/>
      <c r="BR29" s="213"/>
      <c r="BS29" s="150" t="str">
        <f>"3"&amp;BD89</f>
        <v>3B</v>
      </c>
      <c r="BT29" s="158" t="str">
        <f>BB89</f>
        <v>Slowakei</v>
      </c>
      <c r="BU29" s="163"/>
      <c r="BV29" s="398">
        <v>0</v>
      </c>
      <c r="BW29" s="399"/>
      <c r="BX29" s="398"/>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2</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Italien</v>
      </c>
      <c r="CB31" s="163"/>
      <c r="CC31" s="398">
        <v>3</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Italien</v>
      </c>
      <c r="BU32" s="163"/>
      <c r="BV32" s="398">
        <v>2</v>
      </c>
      <c r="BW32" s="399"/>
      <c r="BX32" s="398"/>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398">
        <v>0</v>
      </c>
      <c r="BW33" s="399"/>
      <c r="BX33" s="398"/>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1</v>
      </c>
      <c r="F34" s="401" t="s">
        <v>12</v>
      </c>
      <c r="G34" s="398">
        <v>2</v>
      </c>
      <c r="H34" s="18" t="str">
        <f>Spielplan!$H$34</f>
        <v>Nordirland</v>
      </c>
      <c r="I34" s="33"/>
      <c r="J34" s="182"/>
      <c r="K34" s="182" t="s">
        <v>65</v>
      </c>
      <c r="L34" s="182">
        <f t="shared" ref="L34:L39" si="8">IF(E34-G34&gt;0,1,IF(G34=E34,0,-1))</f>
        <v>-1</v>
      </c>
      <c r="M34" s="182">
        <f>IF($E34="",0,IF($E34&gt;$G34,3,IF($E34=G34,1,0)))</f>
        <v>0</v>
      </c>
      <c r="N34" s="182">
        <f>IF($G34="",0,IF($E34&gt;$G34,0,IF($E34=G34,1,3)))</f>
        <v>3</v>
      </c>
      <c r="O34" s="182"/>
      <c r="P34" s="182"/>
      <c r="Q34" s="182">
        <f>E34</f>
        <v>1</v>
      </c>
      <c r="R34" s="182">
        <f>G34</f>
        <v>2</v>
      </c>
      <c r="S34" s="182"/>
      <c r="T34" s="182"/>
      <c r="U34" s="182">
        <f>G34</f>
        <v>2</v>
      </c>
      <c r="V34" s="182">
        <f>E34</f>
        <v>1</v>
      </c>
      <c r="W34" s="182"/>
      <c r="X34" s="182"/>
      <c r="Y34" s="182"/>
      <c r="Z34" s="182">
        <f>M40</f>
        <v>1</v>
      </c>
      <c r="AA34" s="182">
        <f>Q40</f>
        <v>3</v>
      </c>
      <c r="AB34" s="182">
        <f>U40</f>
        <v>5</v>
      </c>
      <c r="AC34" s="182">
        <f>AA34-AB34</f>
        <v>-2</v>
      </c>
      <c r="AD34" s="182">
        <f>IF(Z34&gt;Z35,-1,0)</f>
        <v>0</v>
      </c>
      <c r="AE34" s="182">
        <f>IF(Z34&gt;Z36,-1,0)</f>
        <v>0</v>
      </c>
      <c r="AF34" s="182">
        <f>IF(Z34&gt;Z37,-1,0)</f>
        <v>0</v>
      </c>
      <c r="AG34" s="329">
        <f>10000-(AJ34*1000+AM34*10+AK34)</f>
        <v>9017</v>
      </c>
      <c r="AH34" s="330">
        <f>RANK(AG34,AG34:AG37,1)</f>
        <v>4</v>
      </c>
      <c r="AI34" s="281" t="str">
        <f>C34</f>
        <v>Polen</v>
      </c>
      <c r="AJ34" s="281">
        <f t="shared" ref="AJ34:AL37" si="9">Z34</f>
        <v>1</v>
      </c>
      <c r="AK34" s="281">
        <f t="shared" si="9"/>
        <v>3</v>
      </c>
      <c r="AL34" s="281">
        <f t="shared" si="9"/>
        <v>5</v>
      </c>
      <c r="AM34" s="281">
        <f>AK34-AL34</f>
        <v>-2</v>
      </c>
      <c r="AN34" s="337"/>
      <c r="AO34" s="329">
        <f>IF(Z35&lt;&gt;Z34,AG35,IF(G34&gt;E34,AG35-2000,AG35))</f>
        <v>6026</v>
      </c>
      <c r="AP34" s="329">
        <f>IF(Z36&lt;&gt;Z34,AG36,IF(G36&gt;E36,AG36-2000,AG36))</f>
        <v>900</v>
      </c>
      <c r="AQ34" s="329">
        <f>IF(Z37&lt;&gt;Z34,AG37,IF(G38&gt;E38,AG37-2000,AG37))</f>
        <v>8037</v>
      </c>
      <c r="AR34" s="332">
        <f>AN38</f>
        <v>27051</v>
      </c>
      <c r="AS34" s="330">
        <f>RANK(AR34,AR34:AR37,1)</f>
        <v>4</v>
      </c>
      <c r="AT34" s="281" t="str">
        <f t="shared" ref="AT34:AW37" si="10">AI34</f>
        <v>Polen</v>
      </c>
      <c r="AU34" s="281">
        <f t="shared" si="10"/>
        <v>1</v>
      </c>
      <c r="AV34" s="281">
        <f t="shared" si="10"/>
        <v>3</v>
      </c>
      <c r="AW34" s="281">
        <f t="shared" si="10"/>
        <v>5</v>
      </c>
      <c r="AX34" s="182"/>
      <c r="AY34" s="182"/>
      <c r="AZ34" s="182"/>
      <c r="BA34" s="17">
        <v>1</v>
      </c>
      <c r="BB34" s="18" t="str">
        <f>VLOOKUP(1,AS34:AT37,2,FALSE)</f>
        <v>Deutschland</v>
      </c>
      <c r="BC34" s="16"/>
      <c r="BD34" s="19">
        <f>VLOOKUP(1,AS34:AW37,3,FALSE)</f>
        <v>9</v>
      </c>
      <c r="BE34" s="20">
        <f>VLOOKUP(1,AS34:AW37,4,FALSE)</f>
        <v>10</v>
      </c>
      <c r="BF34" s="199" t="s">
        <v>12</v>
      </c>
      <c r="BG34" s="20">
        <f>VLOOKUP(1,AS34:AW37,5,FALSE)</f>
        <v>1</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1</v>
      </c>
      <c r="BO34" s="61">
        <f>IF(G34=Spielplan!G34,Punktemodus!$B$7,0)</f>
        <v>0</v>
      </c>
      <c r="BP34" s="81">
        <f>IF(Spielplan!E34="",0,SUM(BJ34:BO34))</f>
        <v>1</v>
      </c>
      <c r="BQ34" s="183"/>
      <c r="BR34" s="213"/>
      <c r="BS34" s="182"/>
      <c r="BT34" s="182"/>
      <c r="BU34" s="182"/>
      <c r="BV34" s="399"/>
      <c r="BW34" s="399"/>
      <c r="BX34" s="399"/>
      <c r="BY34" s="182"/>
      <c r="BZ34" s="182"/>
      <c r="CA34" s="182"/>
      <c r="CB34" s="182"/>
      <c r="CC34" s="399"/>
      <c r="CD34" s="182"/>
      <c r="CE34" s="144">
        <v>59</v>
      </c>
      <c r="CF34" s="158" t="str">
        <f>IF(CE30="",IF(CC30&gt;CC31,CA30,CA31),IF(CE30&gt;CE31,CA30,CA31))</f>
        <v>Italien</v>
      </c>
      <c r="CG34" s="163"/>
      <c r="CH34" s="398">
        <v>3</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4</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4</v>
      </c>
      <c r="T35" s="182">
        <f>G35</f>
        <v>0</v>
      </c>
      <c r="U35" s="182"/>
      <c r="V35" s="182"/>
      <c r="W35" s="182">
        <f>G35</f>
        <v>0</v>
      </c>
      <c r="X35" s="182">
        <f>E35</f>
        <v>4</v>
      </c>
      <c r="Y35" s="182"/>
      <c r="Z35" s="182">
        <f>N40</f>
        <v>4</v>
      </c>
      <c r="AA35" s="182">
        <f>R40</f>
        <v>4</v>
      </c>
      <c r="AB35" s="182">
        <f>V40</f>
        <v>7</v>
      </c>
      <c r="AC35" s="182">
        <f>AA35-AB35</f>
        <v>-3</v>
      </c>
      <c r="AD35" s="182">
        <f>IF(Z35&gt;Z34,-1,0)</f>
        <v>-1</v>
      </c>
      <c r="AE35" s="182">
        <f>IF(Z35&gt;Z36,-1,0)</f>
        <v>0</v>
      </c>
      <c r="AF35" s="182">
        <f>IF(Z35&gt;Z37,-1,0)</f>
        <v>-1</v>
      </c>
      <c r="AG35" s="329">
        <f>10000-(AJ35*1000+AM35*10+AK35)</f>
        <v>6026</v>
      </c>
      <c r="AH35" s="330">
        <f>RANK(AG35,AG34:AG37,1)</f>
        <v>2</v>
      </c>
      <c r="AI35" s="281" t="str">
        <f>H34</f>
        <v>Nordirland</v>
      </c>
      <c r="AJ35" s="281">
        <f t="shared" si="9"/>
        <v>4</v>
      </c>
      <c r="AK35" s="281">
        <f t="shared" si="9"/>
        <v>4</v>
      </c>
      <c r="AL35" s="281">
        <f t="shared" si="9"/>
        <v>7</v>
      </c>
      <c r="AM35" s="281">
        <f>AK35-AL35</f>
        <v>-3</v>
      </c>
      <c r="AN35" s="329">
        <f>IF(Z34&lt;&gt;Z35,AG34,IF(E34&gt;G34,AG34-2000,AG34))</f>
        <v>9017</v>
      </c>
      <c r="AO35" s="337"/>
      <c r="AP35" s="329">
        <f>IF(Z35&lt;&gt;Z36,AG36,IF(G39&gt;E39,AG36-2000,AG36))</f>
        <v>900</v>
      </c>
      <c r="AQ35" s="329">
        <f>IF(Z37&lt;&gt;Z35,AG37,IF(G37&gt;E37,AG37-2000,AG37))</f>
        <v>8037</v>
      </c>
      <c r="AR35" s="333">
        <f>AO38</f>
        <v>18078</v>
      </c>
      <c r="AS35" s="330">
        <f>RANK(AR35,AR34:AR37,1)</f>
        <v>2</v>
      </c>
      <c r="AT35" s="281" t="str">
        <f t="shared" si="10"/>
        <v>Nordirland</v>
      </c>
      <c r="AU35" s="281">
        <f t="shared" si="10"/>
        <v>4</v>
      </c>
      <c r="AV35" s="281">
        <f t="shared" si="10"/>
        <v>4</v>
      </c>
      <c r="AW35" s="281">
        <f t="shared" si="10"/>
        <v>7</v>
      </c>
      <c r="AX35" s="182"/>
      <c r="AY35" s="182"/>
      <c r="AZ35" s="182"/>
      <c r="BA35" s="17">
        <v>2</v>
      </c>
      <c r="BB35" s="18" t="str">
        <f>VLOOKUP(2,AS34:AT37,2,FALSE)</f>
        <v>Nordirland</v>
      </c>
      <c r="BC35" s="16"/>
      <c r="BD35" s="19">
        <f>VLOOKUP(2,AS34:AW37,3,FALSE)</f>
        <v>4</v>
      </c>
      <c r="BE35" s="20">
        <f>VLOOKUP(2,AS34:AW37,4,FALSE)</f>
        <v>4</v>
      </c>
      <c r="BF35" s="199" t="s">
        <v>12</v>
      </c>
      <c r="BG35" s="20">
        <f>VLOOKUP(2,AS34:AW37,5,FALSE)</f>
        <v>7</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399"/>
      <c r="BW35" s="399"/>
      <c r="BX35" s="399"/>
      <c r="BY35" s="182"/>
      <c r="BZ35" s="182"/>
      <c r="CA35" s="182"/>
      <c r="CB35" s="182"/>
      <c r="CC35" s="399"/>
      <c r="CD35" s="182"/>
      <c r="CE35" s="144">
        <v>60</v>
      </c>
      <c r="CF35" s="158" t="str">
        <f>IF(CE38="",IF(CC38&gt;CC39,CA38,CA39),IF(CE38&gt;CE39,CA38,CA39))</f>
        <v>Frankreich</v>
      </c>
      <c r="CG35" s="163"/>
      <c r="CH35" s="398">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10</v>
      </c>
      <c r="AB36" s="182">
        <f>W40</f>
        <v>1</v>
      </c>
      <c r="AC36" s="182">
        <f>AA36-AB36</f>
        <v>9</v>
      </c>
      <c r="AD36" s="182">
        <f>IF(Z36&gt;Z34,-1,0)</f>
        <v>-1</v>
      </c>
      <c r="AE36" s="182">
        <f>IF(Z36&gt;Z35,-1,0)</f>
        <v>-1</v>
      </c>
      <c r="AF36" s="182">
        <f>IF(Z36&gt;Z37,-1,0)</f>
        <v>-1</v>
      </c>
      <c r="AG36" s="329">
        <f>10000-(AJ36*1000+AM36*10+AK36)</f>
        <v>900</v>
      </c>
      <c r="AH36" s="330">
        <f>RANK(AG36,AG34:AG37,1)</f>
        <v>1</v>
      </c>
      <c r="AI36" s="281" t="str">
        <f>C35</f>
        <v>Deutschland</v>
      </c>
      <c r="AJ36" s="281">
        <f t="shared" si="9"/>
        <v>9</v>
      </c>
      <c r="AK36" s="281">
        <f t="shared" si="9"/>
        <v>10</v>
      </c>
      <c r="AL36" s="281">
        <f t="shared" si="9"/>
        <v>1</v>
      </c>
      <c r="AM36" s="281">
        <f>AK36-AL36</f>
        <v>9</v>
      </c>
      <c r="AN36" s="329">
        <f>IF(Z34&lt;&gt;Z36,AG34,IF(E36&gt;G36,AG34-2000,AG34))</f>
        <v>9017</v>
      </c>
      <c r="AO36" s="329">
        <f>IF(Z35&lt;&gt;Z36,AG35,IF(E39&gt;G39,AG35-2000,AG35))</f>
        <v>6026</v>
      </c>
      <c r="AP36" s="337"/>
      <c r="AQ36" s="329">
        <f>IF(Z37&lt;&gt;Z36,AG37,IF(G35&gt;E35,AG37-2000,AG37))</f>
        <v>8037</v>
      </c>
      <c r="AR36" s="333">
        <f>AP38</f>
        <v>2700</v>
      </c>
      <c r="AS36" s="330">
        <f>RANK(AR36,AR34:AR37,1)</f>
        <v>1</v>
      </c>
      <c r="AT36" s="281" t="str">
        <f t="shared" si="10"/>
        <v>Deutschland</v>
      </c>
      <c r="AU36" s="281">
        <f t="shared" si="10"/>
        <v>9</v>
      </c>
      <c r="AV36" s="281">
        <f t="shared" si="10"/>
        <v>10</v>
      </c>
      <c r="AW36" s="281">
        <f t="shared" si="10"/>
        <v>1</v>
      </c>
      <c r="AX36" s="182"/>
      <c r="AY36" s="182"/>
      <c r="AZ36" s="182"/>
      <c r="BA36" s="162">
        <v>3</v>
      </c>
      <c r="BB36" s="175" t="str">
        <f>VLOOKUP(3,AS34:AT37,2,FALSE)</f>
        <v>Ukraine</v>
      </c>
      <c r="BC36" s="163"/>
      <c r="BD36" s="145">
        <f>VLOOKUP(3,AS34:AW37,3,FALSE)</f>
        <v>2</v>
      </c>
      <c r="BE36" s="145">
        <f>VLOOKUP(3,AS34:AW37,4,FALSE)</f>
        <v>3</v>
      </c>
      <c r="BF36" s="199" t="s">
        <v>12</v>
      </c>
      <c r="BG36" s="145">
        <f>VLOOKUP(3,AS34:AW37,5,FALSE)</f>
        <v>7</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398">
        <v>2</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2</v>
      </c>
      <c r="F37" s="401" t="s">
        <v>12</v>
      </c>
      <c r="G37" s="398">
        <v>2</v>
      </c>
      <c r="H37" s="13" t="str">
        <f>H35</f>
        <v>Ukraine</v>
      </c>
      <c r="I37" s="34"/>
      <c r="J37" s="182"/>
      <c r="K37" s="182" t="s">
        <v>67</v>
      </c>
      <c r="L37" s="182">
        <f t="shared" si="8"/>
        <v>0</v>
      </c>
      <c r="M37" s="182"/>
      <c r="N37" s="182">
        <f>IF($E37="",0,IF($E37&gt;$G37,3,IF($E37=$G37,1,0)))</f>
        <v>1</v>
      </c>
      <c r="O37" s="182"/>
      <c r="P37" s="182">
        <f>IF($G37="",0,IF($E37&gt;$G37,0,IF($E37=$G37,1,3)))</f>
        <v>1</v>
      </c>
      <c r="Q37" s="182"/>
      <c r="R37" s="182">
        <f>E37</f>
        <v>2</v>
      </c>
      <c r="S37" s="182"/>
      <c r="T37" s="182">
        <f>G37</f>
        <v>2</v>
      </c>
      <c r="U37" s="182"/>
      <c r="V37" s="182">
        <f>G37</f>
        <v>2</v>
      </c>
      <c r="W37" s="182"/>
      <c r="X37" s="182">
        <f>E37</f>
        <v>2</v>
      </c>
      <c r="Y37" s="182"/>
      <c r="Z37" s="182">
        <f>P40</f>
        <v>2</v>
      </c>
      <c r="AA37" s="182">
        <f>T40</f>
        <v>3</v>
      </c>
      <c r="AB37" s="182">
        <f>X40</f>
        <v>7</v>
      </c>
      <c r="AC37" s="182">
        <f>AA37-AB37</f>
        <v>-4</v>
      </c>
      <c r="AD37" s="182">
        <f>IF(Z37&gt;Z34,-1,0)</f>
        <v>-1</v>
      </c>
      <c r="AE37" s="182">
        <f>IF(Z37&gt;Z35,-1,0)</f>
        <v>0</v>
      </c>
      <c r="AF37" s="182">
        <f>IF(Z37&gt;Z36,-1,0)</f>
        <v>0</v>
      </c>
      <c r="AG37" s="329">
        <f>10000-(AJ37*1000+AM37*10+AK37)</f>
        <v>8037</v>
      </c>
      <c r="AH37" s="330">
        <f>RANK(AG37,AG34:AG37,1)</f>
        <v>3</v>
      </c>
      <c r="AI37" s="281" t="str">
        <f>H35</f>
        <v>Ukraine</v>
      </c>
      <c r="AJ37" s="281">
        <f t="shared" si="9"/>
        <v>2</v>
      </c>
      <c r="AK37" s="281">
        <f t="shared" si="9"/>
        <v>3</v>
      </c>
      <c r="AL37" s="281">
        <f t="shared" si="9"/>
        <v>7</v>
      </c>
      <c r="AM37" s="281">
        <f>AK37-AL37</f>
        <v>-4</v>
      </c>
      <c r="AN37" s="329">
        <f>IF(Z34&lt;&gt;Z37,AG34,IF(E38&gt;G38,AG34-2000,AG34))</f>
        <v>9017</v>
      </c>
      <c r="AO37" s="329">
        <f>IF(Z35&lt;&gt;Z37,AG35,IF(E37&gt;G37,AG35-2000,AG35))</f>
        <v>6026</v>
      </c>
      <c r="AP37" s="329">
        <f>IF(Z36&lt;&gt;Z37,AG36,IF(E35&gt;G35,AG36-2000,AG36))</f>
        <v>900</v>
      </c>
      <c r="AQ37" s="337"/>
      <c r="AR37" s="333">
        <f>AQ38</f>
        <v>24111</v>
      </c>
      <c r="AS37" s="330">
        <f>RANK(AR37,AR34:AR37,1)</f>
        <v>3</v>
      </c>
      <c r="AT37" s="281" t="str">
        <f t="shared" si="10"/>
        <v>Ukraine</v>
      </c>
      <c r="AU37" s="281">
        <f t="shared" si="10"/>
        <v>2</v>
      </c>
      <c r="AV37" s="281">
        <f t="shared" si="10"/>
        <v>3</v>
      </c>
      <c r="AW37" s="281">
        <f t="shared" si="10"/>
        <v>7</v>
      </c>
      <c r="AX37" s="182"/>
      <c r="AY37" s="182"/>
      <c r="AZ37" s="182"/>
      <c r="BA37" s="68">
        <v>4</v>
      </c>
      <c r="BB37" s="69" t="str">
        <f>VLOOKUP(4,AS34:AT37,2,FALSE)</f>
        <v>Polen</v>
      </c>
      <c r="BC37" s="70"/>
      <c r="BD37" s="71">
        <f>VLOOKUP(4,AS34:AW37,3,FALSE)</f>
        <v>1</v>
      </c>
      <c r="BE37" s="71">
        <f>VLOOKUP(4,AS34:AW37,4,FALSE)</f>
        <v>3</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1</v>
      </c>
      <c r="BO37" s="61">
        <f>IF(G37=Spielplan!G37,Punktemodus!$B$7,0)</f>
        <v>0</v>
      </c>
      <c r="BP37" s="81">
        <f>IF(Spielplan!E37="",0,SUM(BJ37:BO37))</f>
        <v>1</v>
      </c>
      <c r="BQ37" s="183"/>
      <c r="BR37" s="213"/>
      <c r="BS37" s="150" t="str">
        <f>"3"&amp;BD87</f>
        <v>3D</v>
      </c>
      <c r="BT37" s="158" t="str">
        <f>BB87</f>
        <v>Kroatien</v>
      </c>
      <c r="BU37" s="163"/>
      <c r="BV37" s="398">
        <v>0</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27051</v>
      </c>
      <c r="AO38" s="335">
        <f>SUM(AO34:AO37)</f>
        <v>18078</v>
      </c>
      <c r="AP38" s="335">
        <f>SUM(AP34:AP37)</f>
        <v>2700</v>
      </c>
      <c r="AQ38" s="335">
        <f>SUM(AQ34:AQ37)</f>
        <v>24111</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399"/>
      <c r="BW38" s="399"/>
      <c r="BX38" s="399"/>
      <c r="BY38" s="182"/>
      <c r="BZ38" s="144">
        <v>55</v>
      </c>
      <c r="CA38" s="158" t="str">
        <f>IF(BX36="",IF(BV36&gt;BV37,BT36,BT37),IF(BX36&gt;BX37,BT36,BT37))</f>
        <v>Frankreich</v>
      </c>
      <c r="CB38" s="163"/>
      <c r="CC38" s="398">
        <v>2</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4</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4</v>
      </c>
      <c r="T39" s="182"/>
      <c r="U39" s="182"/>
      <c r="V39" s="182">
        <f>G39</f>
        <v>4</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399"/>
      <c r="BX39" s="399"/>
      <c r="BY39" s="182"/>
      <c r="BZ39" s="144">
        <v>56</v>
      </c>
      <c r="CA39" s="158" t="str">
        <f>IF(BX40="",IF(BV40&gt;BV41,BT40,BT41),IF(BX40&gt;BX41,BT40,BT41))</f>
        <v>England</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1</v>
      </c>
      <c r="N40" s="182">
        <f t="shared" si="11"/>
        <v>4</v>
      </c>
      <c r="O40" s="182">
        <f t="shared" si="11"/>
        <v>9</v>
      </c>
      <c r="P40" s="182">
        <f t="shared" si="11"/>
        <v>2</v>
      </c>
      <c r="Q40" s="182">
        <f t="shared" si="11"/>
        <v>3</v>
      </c>
      <c r="R40" s="182">
        <f t="shared" si="11"/>
        <v>4</v>
      </c>
      <c r="S40" s="182">
        <f t="shared" si="11"/>
        <v>10</v>
      </c>
      <c r="T40" s="182">
        <f t="shared" si="11"/>
        <v>3</v>
      </c>
      <c r="U40" s="182">
        <f t="shared" si="11"/>
        <v>5</v>
      </c>
      <c r="V40" s="182">
        <f t="shared" si="11"/>
        <v>7</v>
      </c>
      <c r="W40" s="182">
        <f t="shared" si="11"/>
        <v>1</v>
      </c>
      <c r="X40" s="182">
        <f t="shared" si="11"/>
        <v>7</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25</v>
      </c>
      <c r="BQ40" s="182"/>
      <c r="BR40" s="213"/>
      <c r="BS40" s="151" t="s">
        <v>252</v>
      </c>
      <c r="BT40" s="158" t="str">
        <f>BB24</f>
        <v>England</v>
      </c>
      <c r="BU40" s="163"/>
      <c r="BV40" s="398">
        <v>1</v>
      </c>
      <c r="BW40" s="399"/>
      <c r="BX40" s="398">
        <v>1</v>
      </c>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399"/>
      <c r="BX41" s="398">
        <v>0</v>
      </c>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0</v>
      </c>
      <c r="AA45" s="182">
        <f>Q51</f>
        <v>1</v>
      </c>
      <c r="AB45" s="182">
        <f>U51</f>
        <v>7</v>
      </c>
      <c r="AC45" s="182">
        <f>AA45-AB45</f>
        <v>-6</v>
      </c>
      <c r="AD45" s="182">
        <f>IF(Z45&gt;Z46,-1,0)</f>
        <v>0</v>
      </c>
      <c r="AE45" s="182">
        <f>IF(Z45&gt;Z47,-1,0)</f>
        <v>0</v>
      </c>
      <c r="AF45" s="182">
        <f>IF(Z45&gt;Z48,-1,0)</f>
        <v>0</v>
      </c>
      <c r="AG45" s="329">
        <f>10000-(AJ45*1000+AM45*10+AK45)</f>
        <v>10059</v>
      </c>
      <c r="AH45" s="330">
        <f>RANK(AG45,AG45:AG48,1)</f>
        <v>4</v>
      </c>
      <c r="AI45" s="281" t="str">
        <f>C45</f>
        <v>Türkei</v>
      </c>
      <c r="AJ45" s="281">
        <f t="shared" ref="AJ45:AL48" si="13">Z45</f>
        <v>0</v>
      </c>
      <c r="AK45" s="281">
        <f t="shared" si="13"/>
        <v>1</v>
      </c>
      <c r="AL45" s="281">
        <f t="shared" si="13"/>
        <v>7</v>
      </c>
      <c r="AM45" s="281">
        <f>AK45-AL45</f>
        <v>-6</v>
      </c>
      <c r="AN45" s="337"/>
      <c r="AO45" s="329">
        <f>IF(Z46&lt;&gt;Z45,AG46,IF(G45&gt;E45,AG46-2000,AG46))</f>
        <v>6006</v>
      </c>
      <c r="AP45" s="329">
        <f>IF(Z47&lt;&gt;Z45,AG47,IF(G47&gt;E47,AG47-2000,AG47))</f>
        <v>932</v>
      </c>
      <c r="AQ45" s="329">
        <f>IF(Z48&lt;&gt;Z45,AG48,IF(G49&gt;E49,AG48-2000,AG48))</f>
        <v>5986</v>
      </c>
      <c r="AR45" s="332">
        <f>AN49</f>
        <v>30177</v>
      </c>
      <c r="AS45" s="330">
        <f>RANK(AR45,AR45:AR48,1)</f>
        <v>4</v>
      </c>
      <c r="AT45" s="281" t="str">
        <f t="shared" ref="AT45:AW48" si="14">AI45</f>
        <v>Türkei</v>
      </c>
      <c r="AU45" s="281">
        <f t="shared" si="14"/>
        <v>0</v>
      </c>
      <c r="AV45" s="281">
        <f t="shared" si="14"/>
        <v>1</v>
      </c>
      <c r="AW45" s="281">
        <f t="shared" si="14"/>
        <v>7</v>
      </c>
      <c r="AX45" s="182"/>
      <c r="AY45" s="182"/>
      <c r="AZ45" s="182"/>
      <c r="BA45" s="42">
        <v>1</v>
      </c>
      <c r="BB45" s="40" t="str">
        <f>VLOOKUP(1,AS45:AT48,2,FALSE)</f>
        <v>Spanien</v>
      </c>
      <c r="BC45" s="41"/>
      <c r="BD45" s="43">
        <f>VLOOKUP(1,AS45:AW48,3,FALSE)</f>
        <v>9</v>
      </c>
      <c r="BE45" s="44">
        <f>VLOOKUP(1,AS45:AW48,4,FALSE)</f>
        <v>8</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1</v>
      </c>
      <c r="U46" s="182"/>
      <c r="V46" s="182"/>
      <c r="W46" s="182">
        <f>G46</f>
        <v>1</v>
      </c>
      <c r="X46" s="182">
        <f>E46</f>
        <v>2</v>
      </c>
      <c r="Y46" s="182"/>
      <c r="Z46" s="182">
        <f>N51</f>
        <v>4</v>
      </c>
      <c r="AA46" s="182">
        <f>R51</f>
        <v>4</v>
      </c>
      <c r="AB46" s="182">
        <f>V51</f>
        <v>5</v>
      </c>
      <c r="AC46" s="182">
        <f>AA46-AB46</f>
        <v>-1</v>
      </c>
      <c r="AD46" s="182">
        <f>IF(Z46&gt;Z45,-1,0)</f>
        <v>-1</v>
      </c>
      <c r="AE46" s="182">
        <f>IF(Z46&gt;Z47,-1,0)</f>
        <v>0</v>
      </c>
      <c r="AF46" s="182">
        <f>IF(Z46&gt;Z48,-1,0)</f>
        <v>0</v>
      </c>
      <c r="AG46" s="329">
        <f>10000-(AJ46*1000+AM46*10+AK46)</f>
        <v>6006</v>
      </c>
      <c r="AH46" s="330">
        <f>RANK(AG46,AG45:AG48,1)</f>
        <v>3</v>
      </c>
      <c r="AI46" s="281" t="str">
        <f>H45</f>
        <v>Kroatien</v>
      </c>
      <c r="AJ46" s="281">
        <f t="shared" si="13"/>
        <v>4</v>
      </c>
      <c r="AK46" s="281">
        <f t="shared" si="13"/>
        <v>4</v>
      </c>
      <c r="AL46" s="281">
        <f t="shared" si="13"/>
        <v>5</v>
      </c>
      <c r="AM46" s="281">
        <f>AK46-AL46</f>
        <v>-1</v>
      </c>
      <c r="AN46" s="329">
        <f>IF(Z45&lt;&gt;Z46,AG45,IF(E45&gt;G45,AG45-2000,AG45))</f>
        <v>10059</v>
      </c>
      <c r="AO46" s="337"/>
      <c r="AP46" s="329">
        <f>IF(Z46&lt;&gt;Z47,AG47,IF(G50&gt;E50,AG47-2000,AG47))</f>
        <v>932</v>
      </c>
      <c r="AQ46" s="329">
        <f>IF(Z48&lt;&gt;Z46,AG48,IF(G48&gt;E48,AG48-2000,AG48))</f>
        <v>5986</v>
      </c>
      <c r="AR46" s="333">
        <f>AO49</f>
        <v>18018</v>
      </c>
      <c r="AS46" s="330">
        <f>RANK(AR46,AR45:AR48,1)</f>
        <v>3</v>
      </c>
      <c r="AT46" s="281" t="str">
        <f t="shared" si="14"/>
        <v>Kroatien</v>
      </c>
      <c r="AU46" s="281">
        <f t="shared" si="14"/>
        <v>4</v>
      </c>
      <c r="AV46" s="281">
        <f t="shared" si="14"/>
        <v>4</v>
      </c>
      <c r="AW46" s="281">
        <f t="shared" si="14"/>
        <v>5</v>
      </c>
      <c r="AX46" s="182"/>
      <c r="AY46" s="182"/>
      <c r="AZ46" s="182"/>
      <c r="BA46" s="42">
        <v>2</v>
      </c>
      <c r="BB46" s="40" t="str">
        <f>VLOOKUP(2,AS45:AT48,2,FALSE)</f>
        <v>Tschechien</v>
      </c>
      <c r="BC46" s="41"/>
      <c r="BD46" s="43">
        <f>VLOOKUP(2,AS45:AW48,3,FALSE)</f>
        <v>4</v>
      </c>
      <c r="BE46" s="44">
        <f>VLOOKUP(2,AS45:AW48,4,FALSE)</f>
        <v>4</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3</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3</v>
      </c>
      <c r="T47" s="182"/>
      <c r="U47" s="182">
        <f>G47</f>
        <v>3</v>
      </c>
      <c r="V47" s="182"/>
      <c r="W47" s="182">
        <f>E47</f>
        <v>0</v>
      </c>
      <c r="X47" s="182"/>
      <c r="Y47" s="182"/>
      <c r="Z47" s="182">
        <f>O51</f>
        <v>9</v>
      </c>
      <c r="AA47" s="182">
        <f>S51</f>
        <v>8</v>
      </c>
      <c r="AB47" s="182">
        <f>W51</f>
        <v>2</v>
      </c>
      <c r="AC47" s="182">
        <f>AA47-AB47</f>
        <v>6</v>
      </c>
      <c r="AD47" s="182">
        <f>IF(Z47&gt;Z45,-1,0)</f>
        <v>-1</v>
      </c>
      <c r="AE47" s="182">
        <f>IF(Z47&gt;Z46,-1,0)</f>
        <v>-1</v>
      </c>
      <c r="AF47" s="182">
        <f>IF(Z47&gt;Z48,-1,0)</f>
        <v>-1</v>
      </c>
      <c r="AG47" s="329">
        <f>10000-(AJ47*1000+AM47*10+AK47)</f>
        <v>932</v>
      </c>
      <c r="AH47" s="330">
        <f>RANK(AG47,AG45:AG48,1)</f>
        <v>1</v>
      </c>
      <c r="AI47" s="281" t="str">
        <f>C46</f>
        <v>Spanien</v>
      </c>
      <c r="AJ47" s="281">
        <f t="shared" si="13"/>
        <v>9</v>
      </c>
      <c r="AK47" s="281">
        <f t="shared" si="13"/>
        <v>8</v>
      </c>
      <c r="AL47" s="281">
        <f t="shared" si="13"/>
        <v>2</v>
      </c>
      <c r="AM47" s="281">
        <f>AK47-AL47</f>
        <v>6</v>
      </c>
      <c r="AN47" s="329">
        <f>IF(Z45&lt;&gt;Z47,AG45,IF(E47&gt;G47,AG45-2000,AG45))</f>
        <v>10059</v>
      </c>
      <c r="AO47" s="329">
        <f>IF(Z46&lt;&gt;Z47,AG46,IF(E50&gt;G50,AG46-2000,AG46))</f>
        <v>6006</v>
      </c>
      <c r="AP47" s="337"/>
      <c r="AQ47" s="329">
        <f>IF(Z48&lt;&gt;Z47,AG48,IF(G46&gt;E46,AG48-2000,AG48))</f>
        <v>5986</v>
      </c>
      <c r="AR47" s="333">
        <f>AP49</f>
        <v>2796</v>
      </c>
      <c r="AS47" s="330">
        <f>RANK(AR47,AR45:AR48,1)</f>
        <v>1</v>
      </c>
      <c r="AT47" s="281" t="str">
        <f t="shared" si="14"/>
        <v>Spanien</v>
      </c>
      <c r="AU47" s="281">
        <f t="shared" si="14"/>
        <v>9</v>
      </c>
      <c r="AV47" s="281">
        <f t="shared" si="14"/>
        <v>8</v>
      </c>
      <c r="AW47" s="281">
        <f t="shared" si="14"/>
        <v>2</v>
      </c>
      <c r="AX47" s="182"/>
      <c r="AY47" s="182"/>
      <c r="AZ47" s="182"/>
      <c r="BA47" s="162">
        <v>3</v>
      </c>
      <c r="BB47" s="175" t="str">
        <f>VLOOKUP(3,AS45:AT48,2,FALSE)</f>
        <v>Kroatien</v>
      </c>
      <c r="BC47" s="163"/>
      <c r="BD47" s="145">
        <f>VLOOKUP(3,AS45:AW48,3,FALSE)</f>
        <v>4</v>
      </c>
      <c r="BE47" s="145">
        <f>VLOOKUP(3,AS45:AW48,4,FALSE)</f>
        <v>4</v>
      </c>
      <c r="BF47" s="199" t="s">
        <v>12</v>
      </c>
      <c r="BG47" s="145">
        <f>VLOOKUP(3,AS45:AW48,5,FALSE)</f>
        <v>5</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3</v>
      </c>
      <c r="BN47" s="61">
        <f>IF(E47=Spielplan!E47,Punktemodus!$B$7,0)</f>
        <v>1</v>
      </c>
      <c r="BO47" s="61">
        <f>IF(G47=Spielplan!G47,Punktemodus!$B$7,0)</f>
        <v>1</v>
      </c>
      <c r="BP47" s="81">
        <f>IF(Spielplan!E47="",0,SUM(BJ47:BO47))</f>
        <v>15</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4</v>
      </c>
      <c r="AA48" s="182">
        <f>T51</f>
        <v>4</v>
      </c>
      <c r="AB48" s="182">
        <f>X51</f>
        <v>3</v>
      </c>
      <c r="AC48" s="182">
        <f>AA48-AB48</f>
        <v>1</v>
      </c>
      <c r="AD48" s="182">
        <f>IF(Z48&gt;Z45,-1,0)</f>
        <v>-1</v>
      </c>
      <c r="AE48" s="182">
        <f>IF(Z48&gt;Z46,-1,0)</f>
        <v>0</v>
      </c>
      <c r="AF48" s="182">
        <f>IF(Z48&gt;Z47,-1,0)</f>
        <v>0</v>
      </c>
      <c r="AG48" s="329">
        <f>10000-(AJ48*1000+AM48*10+AK48)</f>
        <v>5986</v>
      </c>
      <c r="AH48" s="330">
        <f>RANK(AG48,AG45:AG48,1)</f>
        <v>2</v>
      </c>
      <c r="AI48" s="281" t="str">
        <f>H46</f>
        <v>Tschechien</v>
      </c>
      <c r="AJ48" s="281">
        <f t="shared" si="13"/>
        <v>4</v>
      </c>
      <c r="AK48" s="281">
        <f t="shared" si="13"/>
        <v>4</v>
      </c>
      <c r="AL48" s="281">
        <f t="shared" si="13"/>
        <v>3</v>
      </c>
      <c r="AM48" s="281">
        <f>AK48-AL48</f>
        <v>1</v>
      </c>
      <c r="AN48" s="329">
        <f>IF(Z45&lt;&gt;Z48,AG45,IF(E49&gt;G49,AG45-2000,AG45))</f>
        <v>10059</v>
      </c>
      <c r="AO48" s="329">
        <f>IF(Z46&lt;&gt;Z48,AG46,IF(E48&gt;G48,AG46-2000,AG46))</f>
        <v>6006</v>
      </c>
      <c r="AP48" s="329">
        <f>IF(Z47&lt;&gt;Z48,AG47,IF(E46&gt;G46,AG47-2000,AG47))</f>
        <v>932</v>
      </c>
      <c r="AQ48" s="337"/>
      <c r="AR48" s="333">
        <f>AQ49</f>
        <v>17958</v>
      </c>
      <c r="AS48" s="330">
        <f>RANK(AR48,AR45:AR48,1)</f>
        <v>2</v>
      </c>
      <c r="AT48" s="281" t="str">
        <f t="shared" si="14"/>
        <v>Tschechien</v>
      </c>
      <c r="AU48" s="281">
        <f t="shared" si="14"/>
        <v>4</v>
      </c>
      <c r="AV48" s="281">
        <f t="shared" si="14"/>
        <v>4</v>
      </c>
      <c r="AW48" s="281">
        <f t="shared" si="14"/>
        <v>3</v>
      </c>
      <c r="AX48" s="182"/>
      <c r="AY48" s="182"/>
      <c r="AZ48" s="182"/>
      <c r="BA48" s="68">
        <v>4</v>
      </c>
      <c r="BB48" s="69" t="str">
        <f>VLOOKUP(4,AS45:AT48,2,FALSE)</f>
        <v>Türkei</v>
      </c>
      <c r="BC48" s="70"/>
      <c r="BD48" s="71">
        <f>VLOOKUP(4,AS45:AW48,3,FALSE)</f>
        <v>0</v>
      </c>
      <c r="BE48" s="71">
        <f>VLOOKUP(4,AS45:AW48,4,FALSE)</f>
        <v>1</v>
      </c>
      <c r="BF48" s="199" t="s">
        <v>12</v>
      </c>
      <c r="BG48" s="71">
        <f>VLOOKUP(4,AS45:AW48,5,FALSE)</f>
        <v>7</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0</v>
      </c>
      <c r="F49" s="401" t="s">
        <v>12</v>
      </c>
      <c r="G49" s="398">
        <v>2</v>
      </c>
      <c r="H49" s="40" t="str">
        <f>H46</f>
        <v>Tschechien</v>
      </c>
      <c r="I49" s="41"/>
      <c r="J49" s="182"/>
      <c r="K49" s="182" t="s">
        <v>74</v>
      </c>
      <c r="L49" s="182">
        <f t="shared" si="12"/>
        <v>-1</v>
      </c>
      <c r="M49" s="182">
        <f>IF($E49="",0,IF($E49&gt;$G49,3,IF($E49=G49,1,0)))</f>
        <v>0</v>
      </c>
      <c r="N49" s="182"/>
      <c r="O49" s="182"/>
      <c r="P49" s="182">
        <f>IF($G49="",0,IF($E49&gt;$G49,0,IF($E49=$G49,1,3)))</f>
        <v>3</v>
      </c>
      <c r="Q49" s="182">
        <f>E49</f>
        <v>0</v>
      </c>
      <c r="R49" s="182"/>
      <c r="S49" s="182"/>
      <c r="T49" s="182">
        <f>G49</f>
        <v>2</v>
      </c>
      <c r="U49" s="182">
        <f>G49</f>
        <v>2</v>
      </c>
      <c r="V49" s="182"/>
      <c r="W49" s="182"/>
      <c r="X49" s="182">
        <f>E49</f>
        <v>0</v>
      </c>
      <c r="Y49" s="182"/>
      <c r="Z49" s="182"/>
      <c r="AA49" s="182"/>
      <c r="AB49" s="182"/>
      <c r="AC49" s="182"/>
      <c r="AD49" s="182"/>
      <c r="AE49" s="182"/>
      <c r="AF49" s="182"/>
      <c r="AG49" s="281"/>
      <c r="AH49" s="281"/>
      <c r="AI49" s="281"/>
      <c r="AJ49" s="281"/>
      <c r="AK49" s="281"/>
      <c r="AL49" s="281"/>
      <c r="AM49" s="281"/>
      <c r="AN49" s="334">
        <f>SUM(AN45:AN48)</f>
        <v>30177</v>
      </c>
      <c r="AO49" s="335">
        <f>SUM(AO45:AO48)</f>
        <v>18018</v>
      </c>
      <c r="AP49" s="335">
        <f>SUM(AP45:AP48)</f>
        <v>2796</v>
      </c>
      <c r="AQ49" s="335">
        <f>SUM(AQ45:AQ48)</f>
        <v>17958</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3</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3</v>
      </c>
      <c r="T50" s="182"/>
      <c r="U50" s="182"/>
      <c r="V50" s="182">
        <f>G50</f>
        <v>3</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0</v>
      </c>
      <c r="N51" s="182">
        <f t="shared" si="15"/>
        <v>4</v>
      </c>
      <c r="O51" s="182">
        <f t="shared" si="15"/>
        <v>9</v>
      </c>
      <c r="P51" s="182">
        <f t="shared" si="15"/>
        <v>4</v>
      </c>
      <c r="Q51" s="182">
        <f t="shared" si="15"/>
        <v>1</v>
      </c>
      <c r="R51" s="182">
        <f t="shared" si="15"/>
        <v>4</v>
      </c>
      <c r="S51" s="182">
        <f t="shared" si="15"/>
        <v>8</v>
      </c>
      <c r="T51" s="182">
        <f t="shared" si="15"/>
        <v>4</v>
      </c>
      <c r="U51" s="182">
        <f t="shared" si="15"/>
        <v>7</v>
      </c>
      <c r="V51" s="182">
        <f t="shared" si="15"/>
        <v>5</v>
      </c>
      <c r="W51" s="182">
        <f t="shared" si="15"/>
        <v>2</v>
      </c>
      <c r="X51" s="182">
        <f t="shared" si="15"/>
        <v>3</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45</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0</v>
      </c>
      <c r="F56" s="401" t="s">
        <v>12</v>
      </c>
      <c r="G56" s="398">
        <v>0</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0</v>
      </c>
      <c r="R56" s="182">
        <f>G56</f>
        <v>0</v>
      </c>
      <c r="S56" s="182"/>
      <c r="T56" s="182"/>
      <c r="U56" s="182">
        <f>G56</f>
        <v>0</v>
      </c>
      <c r="V56" s="182">
        <f>E56</f>
        <v>0</v>
      </c>
      <c r="W56" s="182"/>
      <c r="X56" s="182"/>
      <c r="Y56" s="182"/>
      <c r="Z56" s="182">
        <f>M62</f>
        <v>2</v>
      </c>
      <c r="AA56" s="182">
        <f>Q62</f>
        <v>0</v>
      </c>
      <c r="AB56" s="182">
        <f>U62</f>
        <v>1</v>
      </c>
      <c r="AC56" s="182">
        <f>AA56-AB56</f>
        <v>-1</v>
      </c>
      <c r="AD56" s="182">
        <f>IF(Z56&gt;Z57,-1,0)</f>
        <v>-1</v>
      </c>
      <c r="AE56" s="182">
        <f>IF(Z56&gt;Z58,-1,0)</f>
        <v>0</v>
      </c>
      <c r="AF56" s="182">
        <f>IF(Z56&gt;Z59,-1,0)</f>
        <v>0</v>
      </c>
      <c r="AG56" s="329">
        <f>10000-(AJ56*1000+AM56*10+AK56)</f>
        <v>8010</v>
      </c>
      <c r="AH56" s="330">
        <f>RANK(AG56,AG56:AG59,1)</f>
        <v>3</v>
      </c>
      <c r="AI56" s="281" t="str">
        <f>C56</f>
        <v>Irland</v>
      </c>
      <c r="AJ56" s="281">
        <f t="shared" ref="AJ56:AL59" si="17">Z56</f>
        <v>2</v>
      </c>
      <c r="AK56" s="281">
        <f t="shared" si="17"/>
        <v>0</v>
      </c>
      <c r="AL56" s="281">
        <f t="shared" si="17"/>
        <v>1</v>
      </c>
      <c r="AM56" s="281">
        <f>AK56-AL56</f>
        <v>-1</v>
      </c>
      <c r="AN56" s="337"/>
      <c r="AO56" s="329">
        <f>IF(Z57&lt;&gt;Z56,AG57,IF(G56&gt;E56,AG57-2000,AG57))</f>
        <v>9018</v>
      </c>
      <c r="AP56" s="329">
        <f>IF(Z58&lt;&gt;Z56,AG58,IF(G58&gt;E58,AG58-2000,AG58))</f>
        <v>3996</v>
      </c>
      <c r="AQ56" s="329">
        <f>IF(Z59&lt;&gt;Z56,AG59,IF(G60&gt;E60,AG59-2000,AG59))</f>
        <v>2965</v>
      </c>
      <c r="AR56" s="332">
        <f>AN60</f>
        <v>24030</v>
      </c>
      <c r="AS56" s="330">
        <f>RANK(AR56,AR56:AR59,1)</f>
        <v>3</v>
      </c>
      <c r="AT56" s="281" t="str">
        <f t="shared" ref="AT56:AW59" si="18">AI56</f>
        <v>Irland</v>
      </c>
      <c r="AU56" s="281">
        <f t="shared" si="18"/>
        <v>2</v>
      </c>
      <c r="AV56" s="281">
        <f t="shared" si="18"/>
        <v>0</v>
      </c>
      <c r="AW56" s="281">
        <f t="shared" si="18"/>
        <v>1</v>
      </c>
      <c r="AX56" s="182"/>
      <c r="AY56" s="182"/>
      <c r="AZ56" s="182"/>
      <c r="BA56" s="112">
        <v>1</v>
      </c>
      <c r="BB56" s="108" t="str">
        <f>VLOOKUP(1,AS56:AT59,2,FALSE)</f>
        <v>Italien</v>
      </c>
      <c r="BC56" s="113"/>
      <c r="BD56" s="114">
        <f>VLOOKUP(1,AS56:AW59,3,FALSE)</f>
        <v>7</v>
      </c>
      <c r="BE56" s="115">
        <f>VLOOKUP(1,AS56:AW59,4,FALSE)</f>
        <v>5</v>
      </c>
      <c r="BF56" s="199" t="s">
        <v>12</v>
      </c>
      <c r="BG56" s="115">
        <f>VLOOKUP(1,AS56:AW59,5,FALSE)</f>
        <v>2</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3</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1</v>
      </c>
      <c r="T57" s="182">
        <f>G57</f>
        <v>3</v>
      </c>
      <c r="U57" s="182"/>
      <c r="V57" s="182"/>
      <c r="W57" s="182">
        <f>G57</f>
        <v>3</v>
      </c>
      <c r="X57" s="182">
        <f>E57</f>
        <v>1</v>
      </c>
      <c r="Y57" s="182"/>
      <c r="Z57" s="182">
        <f>N62</f>
        <v>1</v>
      </c>
      <c r="AA57" s="182">
        <f>R62</f>
        <v>2</v>
      </c>
      <c r="AB57" s="182">
        <f>V62</f>
        <v>4</v>
      </c>
      <c r="AC57" s="182">
        <f>AA57-AB57</f>
        <v>-2</v>
      </c>
      <c r="AD57" s="182">
        <f>IF(Z57&gt;Z56,-1,0)</f>
        <v>0</v>
      </c>
      <c r="AE57" s="182">
        <f>IF(Z57&gt;Z58,-1,0)</f>
        <v>0</v>
      </c>
      <c r="AF57" s="182">
        <f>IF(Z57&gt;Z59,-1,0)</f>
        <v>0</v>
      </c>
      <c r="AG57" s="329">
        <f>10000-(AJ57*1000+AM57*10+AK57)</f>
        <v>9018</v>
      </c>
      <c r="AH57" s="330">
        <f>RANK(AG57,AG56:AG59,1)</f>
        <v>4</v>
      </c>
      <c r="AI57" s="281" t="str">
        <f>H56</f>
        <v>Schweden</v>
      </c>
      <c r="AJ57" s="281">
        <f t="shared" si="17"/>
        <v>1</v>
      </c>
      <c r="AK57" s="281">
        <f t="shared" si="17"/>
        <v>2</v>
      </c>
      <c r="AL57" s="281">
        <f t="shared" si="17"/>
        <v>4</v>
      </c>
      <c r="AM57" s="281">
        <f>AK57-AL57</f>
        <v>-2</v>
      </c>
      <c r="AN57" s="329">
        <f>IF(Z56&lt;&gt;Z57,AG56,IF(E56&gt;G56,AG56-2000,AG56))</f>
        <v>8010</v>
      </c>
      <c r="AO57" s="337"/>
      <c r="AP57" s="329">
        <f>IF(Z57&lt;&gt;Z58,AG58,IF(G61&gt;E61,AG58-2000,AG58))</f>
        <v>3996</v>
      </c>
      <c r="AQ57" s="329">
        <f>IF(Z59&lt;&gt;Z57,AG59,IF(G59&gt;E59,AG59-2000,AG59))</f>
        <v>2965</v>
      </c>
      <c r="AR57" s="333">
        <f>AO60</f>
        <v>27054</v>
      </c>
      <c r="AS57" s="330">
        <f>RANK(AR57,AR56:AR59,1)</f>
        <v>4</v>
      </c>
      <c r="AT57" s="281" t="str">
        <f t="shared" si="18"/>
        <v>Schweden</v>
      </c>
      <c r="AU57" s="281">
        <f t="shared" si="18"/>
        <v>1</v>
      </c>
      <c r="AV57" s="281">
        <f t="shared" si="18"/>
        <v>2</v>
      </c>
      <c r="AW57" s="281">
        <f t="shared" si="18"/>
        <v>4</v>
      </c>
      <c r="AX57" s="182"/>
      <c r="AY57" s="182"/>
      <c r="AZ57" s="182"/>
      <c r="BA57" s="112">
        <v>2</v>
      </c>
      <c r="BB57" s="108" t="str">
        <f>VLOOKUP(2,AS56:AT59,2,FALSE)</f>
        <v>Belgien</v>
      </c>
      <c r="BC57" s="113"/>
      <c r="BD57" s="114">
        <f>VLOOKUP(2,AS56:AW59,3,FALSE)</f>
        <v>6</v>
      </c>
      <c r="BE57" s="115">
        <f>VLOOKUP(2,AS56:AW59,4,FALSE)</f>
        <v>4</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0</v>
      </c>
      <c r="BO57" s="61">
        <f>IF(G57=Spielplan!G57,Punktemodus!$B$7,0)</f>
        <v>0</v>
      </c>
      <c r="BP57" s="81">
        <f>IF(Spielplan!E57="",0,SUM(BJ57:BO57))</f>
        <v>10</v>
      </c>
      <c r="BQ57" s="183"/>
      <c r="BR57" s="85"/>
      <c r="BS57" s="150" t="str">
        <f>Spielplan!$BK$21</f>
        <v>3C</v>
      </c>
      <c r="BT57" s="87" t="str">
        <f>Spielplan!$BL$21</f>
        <v>Nordirland</v>
      </c>
      <c r="BU57" s="88"/>
      <c r="BV57" s="89">
        <f>Spielplan!$BN$21</f>
        <v>0</v>
      </c>
      <c r="BW57" s="74"/>
      <c r="BX57" s="356">
        <f>COUNTIF($BT$12:$BT$41,BT57)*(Punktemodus!$B$11)</f>
        <v>10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1</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1</v>
      </c>
      <c r="T58" s="182"/>
      <c r="U58" s="182">
        <f>G58</f>
        <v>1</v>
      </c>
      <c r="V58" s="182"/>
      <c r="W58" s="182">
        <f>E58</f>
        <v>0</v>
      </c>
      <c r="X58" s="182"/>
      <c r="Y58" s="182"/>
      <c r="Z58" s="182">
        <f>O62</f>
        <v>6</v>
      </c>
      <c r="AA58" s="182">
        <f>S62</f>
        <v>4</v>
      </c>
      <c r="AB58" s="182">
        <f>W62</f>
        <v>4</v>
      </c>
      <c r="AC58" s="182">
        <f>AA58-AB58</f>
        <v>0</v>
      </c>
      <c r="AD58" s="182">
        <f>IF(Z58&gt;Z56,-1,0)</f>
        <v>-1</v>
      </c>
      <c r="AE58" s="182">
        <f>IF(Z58&gt;Z57,-1,0)</f>
        <v>-1</v>
      </c>
      <c r="AF58" s="182">
        <f>IF(Z58&gt;Z59,-1,0)</f>
        <v>0</v>
      </c>
      <c r="AG58" s="329">
        <f>10000-(AJ58*1000+AM58*10+AK58)</f>
        <v>3996</v>
      </c>
      <c r="AH58" s="330">
        <f>RANK(AG58,AG56:AG59,1)</f>
        <v>2</v>
      </c>
      <c r="AI58" s="281" t="str">
        <f>C57</f>
        <v>Belgien</v>
      </c>
      <c r="AJ58" s="281">
        <f t="shared" si="17"/>
        <v>6</v>
      </c>
      <c r="AK58" s="281">
        <f t="shared" si="17"/>
        <v>4</v>
      </c>
      <c r="AL58" s="281">
        <f t="shared" si="17"/>
        <v>4</v>
      </c>
      <c r="AM58" s="281">
        <f>AK58-AL58</f>
        <v>0</v>
      </c>
      <c r="AN58" s="329">
        <f>IF(Z56&lt;&gt;Z58,AG56,IF(E58&gt;G58,AG56-2000,AG56))</f>
        <v>8010</v>
      </c>
      <c r="AO58" s="329">
        <f>IF(Z57&lt;&gt;Z58,AG57,IF(E61&gt;G61,AG57-2000,AG57))</f>
        <v>9018</v>
      </c>
      <c r="AP58" s="337"/>
      <c r="AQ58" s="329">
        <f>IF(Z59&lt;&gt;Z58,AG59,IF(G57&gt;E57,AG59-2000,AG59))</f>
        <v>2965</v>
      </c>
      <c r="AR58" s="333">
        <f>AP60</f>
        <v>11988</v>
      </c>
      <c r="AS58" s="330">
        <f>RANK(AR58,AR56:AR59,1)</f>
        <v>2</v>
      </c>
      <c r="AT58" s="281" t="str">
        <f t="shared" si="18"/>
        <v>Belgien</v>
      </c>
      <c r="AU58" s="281">
        <f t="shared" si="18"/>
        <v>6</v>
      </c>
      <c r="AV58" s="281">
        <f t="shared" si="18"/>
        <v>4</v>
      </c>
      <c r="AW58" s="281">
        <f t="shared" si="18"/>
        <v>4</v>
      </c>
      <c r="AX58" s="182"/>
      <c r="AY58" s="182"/>
      <c r="AZ58" s="182"/>
      <c r="BA58" s="162">
        <v>3</v>
      </c>
      <c r="BB58" s="175" t="str">
        <f>VLOOKUP(3,AS56:AT59,2,FALSE)</f>
        <v>Irland</v>
      </c>
      <c r="BC58" s="163"/>
      <c r="BD58" s="145">
        <f>VLOOKUP(3,AS56:AW59,3,FALSE)</f>
        <v>2</v>
      </c>
      <c r="BE58" s="145">
        <f>VLOOKUP(3,AS56:AW59,4,FALSE)</f>
        <v>0</v>
      </c>
      <c r="BF58" s="199" t="s">
        <v>12</v>
      </c>
      <c r="BG58" s="145">
        <f>VLOOKUP(3,AS56:AW59,5,FALSE)</f>
        <v>1</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7</v>
      </c>
      <c r="AA59" s="182">
        <f>T62</f>
        <v>5</v>
      </c>
      <c r="AB59" s="182">
        <f>X62</f>
        <v>2</v>
      </c>
      <c r="AC59" s="182">
        <f>AA59-AB59</f>
        <v>3</v>
      </c>
      <c r="AD59" s="182">
        <f>IF(Z59&gt;Z56,-1,0)</f>
        <v>-1</v>
      </c>
      <c r="AE59" s="182">
        <f>IF(Z59&gt;Z57,-1,0)</f>
        <v>-1</v>
      </c>
      <c r="AF59" s="182">
        <f>IF(Z59&gt;Z58,-1,0)</f>
        <v>-1</v>
      </c>
      <c r="AG59" s="329">
        <f>10000-(AJ59*1000+AM59*10+AK59)</f>
        <v>2965</v>
      </c>
      <c r="AH59" s="330">
        <f>RANK(AG59,AG56:AG59,1)</f>
        <v>1</v>
      </c>
      <c r="AI59" s="281" t="str">
        <f>H57</f>
        <v>Italien</v>
      </c>
      <c r="AJ59" s="281">
        <f t="shared" si="17"/>
        <v>7</v>
      </c>
      <c r="AK59" s="281">
        <f t="shared" si="17"/>
        <v>5</v>
      </c>
      <c r="AL59" s="281">
        <f t="shared" si="17"/>
        <v>2</v>
      </c>
      <c r="AM59" s="281">
        <f>AK59-AL59</f>
        <v>3</v>
      </c>
      <c r="AN59" s="329">
        <f>IF(Z56&lt;&gt;Z59,AG56,IF(E60&gt;G60,AG56-2000,AG56))</f>
        <v>8010</v>
      </c>
      <c r="AO59" s="329">
        <f>IF(Z57&lt;&gt;Z59,AG57,IF(E59&gt;G59,AG57-2000,AG57))</f>
        <v>9018</v>
      </c>
      <c r="AP59" s="329">
        <f>IF(Z58&lt;&gt;Z59,AG58,IF(E57&gt;G57,AG58-2000,AG58))</f>
        <v>3996</v>
      </c>
      <c r="AQ59" s="337"/>
      <c r="AR59" s="333">
        <f>AQ60</f>
        <v>8895</v>
      </c>
      <c r="AS59" s="330">
        <f>RANK(AR59,AR56:AR59,1)</f>
        <v>1</v>
      </c>
      <c r="AT59" s="281" t="str">
        <f t="shared" si="18"/>
        <v>Italien</v>
      </c>
      <c r="AU59" s="281">
        <f t="shared" si="18"/>
        <v>7</v>
      </c>
      <c r="AV59" s="281">
        <f t="shared" si="18"/>
        <v>5</v>
      </c>
      <c r="AW59" s="281">
        <f t="shared" si="18"/>
        <v>2</v>
      </c>
      <c r="AX59" s="182"/>
      <c r="AY59" s="182"/>
      <c r="AZ59" s="182"/>
      <c r="BA59" s="68">
        <v>4</v>
      </c>
      <c r="BB59" s="69" t="str">
        <f>VLOOKUP(4,AS56:AT59,2,FALSE)</f>
        <v>Schweden</v>
      </c>
      <c r="BC59" s="70"/>
      <c r="BD59" s="71">
        <f>VLOOKUP(4,AS56:AW59,3,FALSE)</f>
        <v>1</v>
      </c>
      <c r="BE59" s="71">
        <f>VLOOKUP(4,AS56:AW59,4,FALSE)</f>
        <v>2</v>
      </c>
      <c r="BF59" s="199" t="s">
        <v>12</v>
      </c>
      <c r="BG59" s="71">
        <f>VLOOKUP(4,AS56:AW59,5,FALSE)</f>
        <v>4</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0</v>
      </c>
      <c r="F60" s="401" t="s">
        <v>12</v>
      </c>
      <c r="G60" s="398">
        <v>0</v>
      </c>
      <c r="H60" s="108" t="str">
        <f>H57</f>
        <v>Italien</v>
      </c>
      <c r="I60" s="109"/>
      <c r="J60" s="182"/>
      <c r="K60" s="182" t="s">
        <v>81</v>
      </c>
      <c r="L60" s="182">
        <f t="shared" si="16"/>
        <v>0</v>
      </c>
      <c r="M60" s="182">
        <f>IF($E60="",0,IF($E60&gt;$G60,3,IF($E60=G60,1,0)))</f>
        <v>1</v>
      </c>
      <c r="N60" s="182"/>
      <c r="O60" s="182"/>
      <c r="P60" s="182">
        <f>IF($G60="",0,IF($E60&gt;$G60,0,IF($E60=$G60,1,3)))</f>
        <v>1</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24030</v>
      </c>
      <c r="AO60" s="335">
        <f>SUM(AO56:AO59)</f>
        <v>27054</v>
      </c>
      <c r="AP60" s="335">
        <f>SUM(AP56:AP59)</f>
        <v>11988</v>
      </c>
      <c r="AQ60" s="335">
        <f>SUM(AQ56:AQ59)</f>
        <v>8895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2</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2</v>
      </c>
      <c r="T61" s="182"/>
      <c r="U61" s="182"/>
      <c r="V61" s="182">
        <f>G61</f>
        <v>2</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2</v>
      </c>
      <c r="N62" s="182">
        <f t="shared" si="19"/>
        <v>1</v>
      </c>
      <c r="O62" s="182">
        <f t="shared" si="19"/>
        <v>6</v>
      </c>
      <c r="P62" s="182">
        <f t="shared" si="19"/>
        <v>7</v>
      </c>
      <c r="Q62" s="182">
        <f t="shared" si="19"/>
        <v>0</v>
      </c>
      <c r="R62" s="182">
        <f t="shared" si="19"/>
        <v>2</v>
      </c>
      <c r="S62" s="182">
        <f t="shared" si="19"/>
        <v>4</v>
      </c>
      <c r="T62" s="182">
        <f t="shared" si="19"/>
        <v>5</v>
      </c>
      <c r="U62" s="182">
        <f t="shared" si="19"/>
        <v>1</v>
      </c>
      <c r="V62" s="182">
        <f t="shared" si="19"/>
        <v>4</v>
      </c>
      <c r="W62" s="182">
        <f t="shared" si="19"/>
        <v>4</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52</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1</v>
      </c>
      <c r="H67" s="117" t="str">
        <f>Spielplan!$H$67</f>
        <v>Ungarn</v>
      </c>
      <c r="I67" s="118"/>
      <c r="J67" s="182"/>
      <c r="K67" s="182" t="s">
        <v>82</v>
      </c>
      <c r="L67" s="182">
        <f t="shared" ref="L67:L72" si="20">IF(E67-G67&gt;0,1,IF(G67=E67,0,-1))</f>
        <v>0</v>
      </c>
      <c r="M67" s="182">
        <f>IF($E67="",0,IF($E67&gt;$G67,3,IF($E67=G67,1,0)))</f>
        <v>1</v>
      </c>
      <c r="N67" s="182">
        <f>IF($G67="",0,IF($E67&gt;$G67,0,IF($E67=G67,1,3)))</f>
        <v>1</v>
      </c>
      <c r="O67" s="182"/>
      <c r="P67" s="182"/>
      <c r="Q67" s="182">
        <f>E67</f>
        <v>1</v>
      </c>
      <c r="R67" s="182">
        <f>G67</f>
        <v>1</v>
      </c>
      <c r="S67" s="182"/>
      <c r="T67" s="182"/>
      <c r="U67" s="182">
        <f>G67</f>
        <v>1</v>
      </c>
      <c r="V67" s="182">
        <f>E67</f>
        <v>1</v>
      </c>
      <c r="W67" s="182"/>
      <c r="X67" s="182"/>
      <c r="Y67" s="182"/>
      <c r="Z67" s="182">
        <f>M73</f>
        <v>4</v>
      </c>
      <c r="AA67" s="182">
        <f>Q73</f>
        <v>4</v>
      </c>
      <c r="AB67" s="182">
        <f>U73</f>
        <v>4</v>
      </c>
      <c r="AC67" s="182">
        <f>AA67-AB67</f>
        <v>0</v>
      </c>
      <c r="AD67" s="182">
        <f>IF(Z67&gt;Z68,-1,0)</f>
        <v>-1</v>
      </c>
      <c r="AE67" s="182">
        <f>IF(Z67&gt;Z69,-1,0)</f>
        <v>0</v>
      </c>
      <c r="AF67" s="182">
        <f>IF(Z67&gt;Z70,-1,0)</f>
        <v>-1</v>
      </c>
      <c r="AG67" s="329">
        <f>10000-(AJ67*1000+AM67*10+AK67)</f>
        <v>5996</v>
      </c>
      <c r="AH67" s="330">
        <f>RANK(AG67,AG67:AG70,1)</f>
        <v>2</v>
      </c>
      <c r="AI67" s="281" t="str">
        <f>C67</f>
        <v>Österreich</v>
      </c>
      <c r="AJ67" s="281">
        <f t="shared" ref="AJ67:AL70" si="21">Z67</f>
        <v>4</v>
      </c>
      <c r="AK67" s="281">
        <f t="shared" si="21"/>
        <v>4</v>
      </c>
      <c r="AL67" s="281">
        <f t="shared" si="21"/>
        <v>4</v>
      </c>
      <c r="AM67" s="281">
        <f>AK67-AL67</f>
        <v>0</v>
      </c>
      <c r="AN67" s="337"/>
      <c r="AO67" s="329">
        <f>IF(Z68&lt;&gt;Z67,AG68,IF(G67&gt;E67,AG68-2000,AG68))</f>
        <v>8018</v>
      </c>
      <c r="AP67" s="329">
        <f>IF(Z69&lt;&gt;Z67,AG69,IF(G69&gt;E69,AG69-2000,AG69))</f>
        <v>954</v>
      </c>
      <c r="AQ67" s="329">
        <f>IF(Z70&lt;&gt;Z67,AG70,IF(G71&gt;E71,AG70-2000,AG70))</f>
        <v>9019</v>
      </c>
      <c r="AR67" s="332">
        <f>AN71</f>
        <v>17988</v>
      </c>
      <c r="AS67" s="330">
        <f>RANK(AR67,AR67:AR70,1)</f>
        <v>2</v>
      </c>
      <c r="AT67" s="281" t="str">
        <f t="shared" ref="AT67:AW70" si="22">AI67</f>
        <v>Österreich</v>
      </c>
      <c r="AU67" s="281">
        <f t="shared" si="22"/>
        <v>4</v>
      </c>
      <c r="AV67" s="281">
        <f t="shared" si="22"/>
        <v>4</v>
      </c>
      <c r="AW67" s="281">
        <f t="shared" si="22"/>
        <v>4</v>
      </c>
      <c r="AX67" s="182"/>
      <c r="AY67" s="182"/>
      <c r="AZ67" s="182"/>
      <c r="BA67" s="119">
        <v>1</v>
      </c>
      <c r="BB67" s="117" t="str">
        <f>VLOOKUP(1,AS67:AT70,2,FALSE)</f>
        <v>Portugal</v>
      </c>
      <c r="BC67" s="118"/>
      <c r="BD67" s="120">
        <f>VLOOKUP(1,AS67:AW70,3,FALSE)</f>
        <v>9</v>
      </c>
      <c r="BE67" s="121">
        <f>VLOOKUP(1,AS67:AW70,4,FALSE)</f>
        <v>6</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1</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1</v>
      </c>
      <c r="T68" s="182">
        <f>G68</f>
        <v>0</v>
      </c>
      <c r="U68" s="182"/>
      <c r="V68" s="182"/>
      <c r="W68" s="182">
        <f>G68</f>
        <v>0</v>
      </c>
      <c r="X68" s="182">
        <f>E68</f>
        <v>1</v>
      </c>
      <c r="Y68" s="182"/>
      <c r="Z68" s="182">
        <f>N73</f>
        <v>2</v>
      </c>
      <c r="AA68" s="182">
        <f>R73</f>
        <v>2</v>
      </c>
      <c r="AB68" s="182">
        <f>V73</f>
        <v>4</v>
      </c>
      <c r="AC68" s="182">
        <f>AA68-AB68</f>
        <v>-2</v>
      </c>
      <c r="AD68" s="182">
        <f>IF(Z68&gt;Z67,-1,0)</f>
        <v>0</v>
      </c>
      <c r="AE68" s="182">
        <f>IF(Z68&gt;Z69,-1,0)</f>
        <v>0</v>
      </c>
      <c r="AF68" s="182">
        <f>IF(Z68&gt;Z70,-1,0)</f>
        <v>-1</v>
      </c>
      <c r="AG68" s="329">
        <f>10000-(AJ68*1000+AM68*10+AK68)</f>
        <v>8018</v>
      </c>
      <c r="AH68" s="330">
        <f>RANK(AG68,AG67:AG70,1)</f>
        <v>3</v>
      </c>
      <c r="AI68" s="281" t="str">
        <f>H67</f>
        <v>Ungarn</v>
      </c>
      <c r="AJ68" s="281">
        <f t="shared" si="21"/>
        <v>2</v>
      </c>
      <c r="AK68" s="281">
        <f t="shared" si="21"/>
        <v>2</v>
      </c>
      <c r="AL68" s="281">
        <f t="shared" si="21"/>
        <v>4</v>
      </c>
      <c r="AM68" s="281">
        <f>AK68-AL68</f>
        <v>-2</v>
      </c>
      <c r="AN68" s="329">
        <f>IF(Z67&lt;&gt;Z68,AG67,IF(E67&gt;G67,AG67-2000,AG67))</f>
        <v>5996</v>
      </c>
      <c r="AO68" s="337"/>
      <c r="AP68" s="329">
        <f>IF(Z68&lt;&gt;Z69,AG69,IF(G72&gt;E72,AG69-2000,AG69))</f>
        <v>954</v>
      </c>
      <c r="AQ68" s="329">
        <f>IF(Z70&lt;&gt;Z68,AG70,IF(G70&gt;E70,AG70-2000,AG70))</f>
        <v>9019</v>
      </c>
      <c r="AR68" s="333">
        <f>AO71</f>
        <v>24054</v>
      </c>
      <c r="AS68" s="330">
        <f>RANK(AR68,AR67:AR70,1)</f>
        <v>3</v>
      </c>
      <c r="AT68" s="281" t="str">
        <f t="shared" si="22"/>
        <v>Ungarn</v>
      </c>
      <c r="AU68" s="281">
        <f t="shared" si="22"/>
        <v>2</v>
      </c>
      <c r="AV68" s="281">
        <f t="shared" si="22"/>
        <v>2</v>
      </c>
      <c r="AW68" s="281">
        <f t="shared" si="22"/>
        <v>4</v>
      </c>
      <c r="AX68" s="182"/>
      <c r="AY68" s="182"/>
      <c r="AZ68" s="182"/>
      <c r="BA68" s="119">
        <v>2</v>
      </c>
      <c r="BB68" s="117" t="str">
        <f>VLOOKUP(2,AS67:AT70,2,FALSE)</f>
        <v>Österreich</v>
      </c>
      <c r="BC68" s="118"/>
      <c r="BD68" s="120">
        <f>VLOOKUP(2,AS67:AW70,3,FALSE)</f>
        <v>4</v>
      </c>
      <c r="BE68" s="121">
        <f>VLOOKUP(2,AS67:AW70,4,FALSE)</f>
        <v>4</v>
      </c>
      <c r="BF68" s="199" t="s">
        <v>12</v>
      </c>
      <c r="BG68" s="121">
        <f>VLOOKUP(2,AS67:AW70,5,FALSE)</f>
        <v>4</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1</v>
      </c>
      <c r="BO68" s="61">
        <f>IF(G68=Spielplan!G68,Punktemodus!$B$7,0)</f>
        <v>0</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1</v>
      </c>
      <c r="F69" s="401" t="s">
        <v>12</v>
      </c>
      <c r="G69" s="398">
        <v>2</v>
      </c>
      <c r="H69" s="117" t="str">
        <f>C68</f>
        <v>Portugal</v>
      </c>
      <c r="I69" s="118"/>
      <c r="J69" s="182"/>
      <c r="K69" s="182" t="s">
        <v>84</v>
      </c>
      <c r="L69" s="182">
        <f t="shared" si="20"/>
        <v>-1</v>
      </c>
      <c r="M69" s="182">
        <f>IF($E69="",0,IF($E69&gt;$G69,3,IF($E69=G69,1,0)))</f>
        <v>0</v>
      </c>
      <c r="N69" s="182"/>
      <c r="O69" s="182">
        <f>IF($G69="",0,IF($E69&gt;$G69,0,IF($E69=$G69,1,3)))</f>
        <v>3</v>
      </c>
      <c r="P69" s="182"/>
      <c r="Q69" s="182">
        <f>E69</f>
        <v>1</v>
      </c>
      <c r="R69" s="182"/>
      <c r="S69" s="182">
        <f>G69</f>
        <v>2</v>
      </c>
      <c r="T69" s="182"/>
      <c r="U69" s="182">
        <f>G69</f>
        <v>2</v>
      </c>
      <c r="V69" s="182"/>
      <c r="W69" s="182">
        <f>E69</f>
        <v>1</v>
      </c>
      <c r="X69" s="182"/>
      <c r="Y69" s="182"/>
      <c r="Z69" s="182">
        <f>O73</f>
        <v>9</v>
      </c>
      <c r="AA69" s="182">
        <f>S73</f>
        <v>6</v>
      </c>
      <c r="AB69" s="182">
        <f>W73</f>
        <v>2</v>
      </c>
      <c r="AC69" s="182">
        <f>AA69-AB69</f>
        <v>4</v>
      </c>
      <c r="AD69" s="182">
        <f>IF(Z69&gt;Z67,-1,0)</f>
        <v>-1</v>
      </c>
      <c r="AE69" s="182">
        <f>IF(Z69&gt;Z68,-1,0)</f>
        <v>-1</v>
      </c>
      <c r="AF69" s="182">
        <f>IF(Z69&gt;Z70,-1,0)</f>
        <v>-1</v>
      </c>
      <c r="AG69" s="329">
        <f>10000-(AJ69*1000+AM69*10+AK69)</f>
        <v>954</v>
      </c>
      <c r="AH69" s="330">
        <f>RANK(AG69,AG67:AG70,1)</f>
        <v>1</v>
      </c>
      <c r="AI69" s="281" t="str">
        <f>C68</f>
        <v>Portugal</v>
      </c>
      <c r="AJ69" s="281">
        <f t="shared" si="21"/>
        <v>9</v>
      </c>
      <c r="AK69" s="281">
        <f t="shared" si="21"/>
        <v>6</v>
      </c>
      <c r="AL69" s="281">
        <f t="shared" si="21"/>
        <v>2</v>
      </c>
      <c r="AM69" s="281">
        <f>AK69-AL69</f>
        <v>4</v>
      </c>
      <c r="AN69" s="329">
        <f>IF(Z67&lt;&gt;Z69,AG67,IF(E69&gt;G69,AG67-2000,AG67))</f>
        <v>5996</v>
      </c>
      <c r="AO69" s="329">
        <f>IF(Z68&lt;&gt;Z69,AG68,IF(E72&gt;G72,AG68-2000,AG68))</f>
        <v>8018</v>
      </c>
      <c r="AP69" s="337"/>
      <c r="AQ69" s="329">
        <f>IF(Z70&lt;&gt;Z69,AG70,IF(G68&gt;E68,AG70-2000,AG70))</f>
        <v>9019</v>
      </c>
      <c r="AR69" s="333">
        <f>AP71</f>
        <v>2862</v>
      </c>
      <c r="AS69" s="330">
        <f>RANK(AR69,AR67:AR70,1)</f>
        <v>1</v>
      </c>
      <c r="AT69" s="281" t="str">
        <f t="shared" si="22"/>
        <v>Portugal</v>
      </c>
      <c r="AU69" s="281">
        <f t="shared" si="22"/>
        <v>9</v>
      </c>
      <c r="AV69" s="281">
        <f t="shared" si="22"/>
        <v>6</v>
      </c>
      <c r="AW69" s="281">
        <f t="shared" si="22"/>
        <v>2</v>
      </c>
      <c r="AX69" s="182"/>
      <c r="AY69" s="182"/>
      <c r="AZ69" s="182"/>
      <c r="BA69" s="162">
        <v>3</v>
      </c>
      <c r="BB69" s="175" t="str">
        <f>VLOOKUP(3,AS67:AT70,2,FALSE)</f>
        <v>Ungarn</v>
      </c>
      <c r="BC69" s="163"/>
      <c r="BD69" s="145">
        <f>VLOOKUP(3,AS67:AW70,3,FALSE)</f>
        <v>2</v>
      </c>
      <c r="BE69" s="145">
        <f>VLOOKUP(3,AS67:AW70,4,FALSE)</f>
        <v>2</v>
      </c>
      <c r="BF69" s="199" t="s">
        <v>12</v>
      </c>
      <c r="BG69" s="145">
        <f>VLOOKUP(3,AS67:AW70,5,FALSE)</f>
        <v>4</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0</v>
      </c>
      <c r="F70" s="401" t="s">
        <v>12</v>
      </c>
      <c r="G70" s="398">
        <v>0</v>
      </c>
      <c r="H70" s="123" t="str">
        <f>H68</f>
        <v>Island</v>
      </c>
      <c r="I70" s="124"/>
      <c r="J70" s="182"/>
      <c r="K70" s="182" t="s">
        <v>85</v>
      </c>
      <c r="L70" s="182">
        <f t="shared" si="20"/>
        <v>0</v>
      </c>
      <c r="M70" s="182"/>
      <c r="N70" s="182">
        <f>IF($E70="",0,IF($E70&gt;$G70,3,IF($E70=$G70,1,0)))</f>
        <v>1</v>
      </c>
      <c r="O70" s="182"/>
      <c r="P70" s="182">
        <f>IF($G70="",0,IF($E70&gt;$G70,0,IF($E70=$G70,1,3)))</f>
        <v>1</v>
      </c>
      <c r="Q70" s="182"/>
      <c r="R70" s="182">
        <f>E70</f>
        <v>0</v>
      </c>
      <c r="S70" s="182"/>
      <c r="T70" s="182">
        <f>G70</f>
        <v>0</v>
      </c>
      <c r="U70" s="182"/>
      <c r="V70" s="182">
        <f>G70</f>
        <v>0</v>
      </c>
      <c r="W70" s="182"/>
      <c r="X70" s="182">
        <f>E70</f>
        <v>0</v>
      </c>
      <c r="Y70" s="182"/>
      <c r="Z70" s="182">
        <f>P73</f>
        <v>1</v>
      </c>
      <c r="AA70" s="182">
        <f>T73</f>
        <v>1</v>
      </c>
      <c r="AB70" s="182">
        <f>X73</f>
        <v>3</v>
      </c>
      <c r="AC70" s="182">
        <f>AA70-AB70</f>
        <v>-2</v>
      </c>
      <c r="AD70" s="182">
        <f>IF(Z70&gt;Z67,-1,0)</f>
        <v>0</v>
      </c>
      <c r="AE70" s="182">
        <f>IF(Z70&gt;Z68,-1,0)</f>
        <v>0</v>
      </c>
      <c r="AF70" s="182">
        <f>IF(Z70&gt;Z69,-1,0)</f>
        <v>0</v>
      </c>
      <c r="AG70" s="329">
        <f>10000-(AJ70*1000+AM70*10+AK70)</f>
        <v>9019</v>
      </c>
      <c r="AH70" s="330">
        <f>RANK(AG70,AG67:AG70,1)</f>
        <v>4</v>
      </c>
      <c r="AI70" s="281" t="str">
        <f>H68</f>
        <v>Island</v>
      </c>
      <c r="AJ70" s="281">
        <f t="shared" si="21"/>
        <v>1</v>
      </c>
      <c r="AK70" s="281">
        <f t="shared" si="21"/>
        <v>1</v>
      </c>
      <c r="AL70" s="281">
        <f t="shared" si="21"/>
        <v>3</v>
      </c>
      <c r="AM70" s="281">
        <f>AK70-AL70</f>
        <v>-2</v>
      </c>
      <c r="AN70" s="329">
        <f>IF(Z67&lt;&gt;Z70,AG67,IF(E71&gt;G71,AG67-2000,AG67))</f>
        <v>5996</v>
      </c>
      <c r="AO70" s="329">
        <f>IF(Z68&lt;&gt;Z70,AG68,IF(E70&gt;G70,AG68-2000,AG68))</f>
        <v>8018</v>
      </c>
      <c r="AP70" s="329">
        <f>IF(Z69&lt;&gt;Z70,AG69,IF(E68&gt;G68,AG69-2000,AG69))</f>
        <v>954</v>
      </c>
      <c r="AQ70" s="337"/>
      <c r="AR70" s="333">
        <f>AQ71</f>
        <v>27057</v>
      </c>
      <c r="AS70" s="330">
        <f>RANK(AR70,AR67:AR70,1)</f>
        <v>4</v>
      </c>
      <c r="AT70" s="281" t="str">
        <f t="shared" si="22"/>
        <v>Island</v>
      </c>
      <c r="AU70" s="281">
        <f t="shared" si="22"/>
        <v>1</v>
      </c>
      <c r="AV70" s="281">
        <f t="shared" si="22"/>
        <v>1</v>
      </c>
      <c r="AW70" s="281">
        <f t="shared" si="22"/>
        <v>3</v>
      </c>
      <c r="AX70" s="182"/>
      <c r="AY70" s="182"/>
      <c r="AZ70" s="182"/>
      <c r="BA70" s="68">
        <v>4</v>
      </c>
      <c r="BB70" s="69" t="str">
        <f>VLOOKUP(4,AS67:AT70,2,FALSE)</f>
        <v>Island</v>
      </c>
      <c r="BC70" s="70"/>
      <c r="BD70" s="71">
        <f>VLOOKUP(4,AS67:AW70,3,FALSE)</f>
        <v>1</v>
      </c>
      <c r="BE70" s="71">
        <f>VLOOKUP(4,AS67:AW70,4,FALSE)</f>
        <v>1</v>
      </c>
      <c r="BF70" s="199" t="s">
        <v>12</v>
      </c>
      <c r="BG70" s="71">
        <f>VLOOKUP(4,AS67:AW70,5,FALSE)</f>
        <v>3</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1</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1</v>
      </c>
      <c r="U71" s="182">
        <f>G71</f>
        <v>1</v>
      </c>
      <c r="V71" s="182"/>
      <c r="W71" s="182"/>
      <c r="X71" s="182">
        <f>E71</f>
        <v>2</v>
      </c>
      <c r="Y71" s="182"/>
      <c r="Z71" s="182"/>
      <c r="AA71" s="182"/>
      <c r="AB71" s="182"/>
      <c r="AC71" s="182"/>
      <c r="AD71" s="182"/>
      <c r="AE71" s="182"/>
      <c r="AF71" s="182"/>
      <c r="AG71" s="281"/>
      <c r="AH71" s="281"/>
      <c r="AI71" s="281"/>
      <c r="AJ71" s="281"/>
      <c r="AK71" s="281"/>
      <c r="AL71" s="281"/>
      <c r="AM71" s="281"/>
      <c r="AN71" s="334">
        <f>SUM(AN67:AN70)</f>
        <v>17988</v>
      </c>
      <c r="AO71" s="335">
        <f>SUM(AO67:AO70)</f>
        <v>24054</v>
      </c>
      <c r="AP71" s="335">
        <f>SUM(AP67:AP70)</f>
        <v>2862</v>
      </c>
      <c r="AQ71" s="335">
        <f>SUM(AQ67:AQ70)</f>
        <v>27057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1</v>
      </c>
      <c r="F72" s="401" t="s">
        <v>12</v>
      </c>
      <c r="G72" s="398">
        <v>3</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3</v>
      </c>
      <c r="T72" s="182"/>
      <c r="U72" s="182"/>
      <c r="V72" s="182">
        <f>G72</f>
        <v>3</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1</v>
      </c>
      <c r="BP72" s="81">
        <f>IF(Spielplan!E72="",0,SUM(BJ72:BO72))</f>
        <v>1</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4</v>
      </c>
      <c r="N73" s="182">
        <f t="shared" si="23"/>
        <v>2</v>
      </c>
      <c r="O73" s="182">
        <f t="shared" si="23"/>
        <v>9</v>
      </c>
      <c r="P73" s="182">
        <f t="shared" si="23"/>
        <v>1</v>
      </c>
      <c r="Q73" s="182">
        <f t="shared" si="23"/>
        <v>4</v>
      </c>
      <c r="R73" s="182">
        <f t="shared" si="23"/>
        <v>2</v>
      </c>
      <c r="S73" s="182">
        <f t="shared" si="23"/>
        <v>6</v>
      </c>
      <c r="T73" s="182">
        <f t="shared" si="23"/>
        <v>1</v>
      </c>
      <c r="U73" s="182">
        <f t="shared" si="23"/>
        <v>4</v>
      </c>
      <c r="V73" s="182">
        <f t="shared" si="23"/>
        <v>4</v>
      </c>
      <c r="W73" s="182">
        <f t="shared" si="23"/>
        <v>2</v>
      </c>
      <c r="X73" s="182">
        <f t="shared" si="23"/>
        <v>3</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12</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7</v>
      </c>
      <c r="N74" s="182">
        <f t="shared" si="23"/>
        <v>3</v>
      </c>
      <c r="O74" s="182">
        <f t="shared" si="23"/>
        <v>18</v>
      </c>
      <c r="P74" s="182">
        <f t="shared" si="23"/>
        <v>2</v>
      </c>
      <c r="Q74" s="182">
        <f t="shared" si="23"/>
        <v>7</v>
      </c>
      <c r="R74" s="182">
        <f t="shared" si="23"/>
        <v>3</v>
      </c>
      <c r="S74" s="182">
        <f t="shared" si="23"/>
        <v>12</v>
      </c>
      <c r="T74" s="182">
        <f t="shared" si="23"/>
        <v>2</v>
      </c>
      <c r="U74" s="182">
        <f t="shared" si="23"/>
        <v>7</v>
      </c>
      <c r="V74" s="182">
        <f t="shared" si="23"/>
        <v>7</v>
      </c>
      <c r="W74" s="182">
        <f t="shared" si="23"/>
        <v>4</v>
      </c>
      <c r="X74" s="182">
        <f t="shared" si="23"/>
        <v>6</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198</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2</v>
      </c>
      <c r="E78" s="160">
        <f>BE14</f>
        <v>2</v>
      </c>
      <c r="F78" s="199" t="s">
        <v>12</v>
      </c>
      <c r="G78" s="160">
        <f>BG14</f>
        <v>3</v>
      </c>
      <c r="H78" s="161">
        <f>D78*1000+(E78-G78)*10+E78</f>
        <v>1992</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v>
      </c>
      <c r="BB78" s="159" t="str">
        <f>IF($BA78="","",INDEX(C$78:C$83,MATCH($BA78,$J$78:$J$83,0)))</f>
        <v>Kroatien</v>
      </c>
      <c r="BC78" s="201"/>
      <c r="BD78" s="202">
        <f>IF($BA78="","",INDEX(D$78:D$83,MATCH($BA78,$J$78:$J$83,0)))</f>
        <v>4</v>
      </c>
      <c r="BE78" s="150">
        <f>IF($BA78="","",INDEX(E$78:E$83,MATCH($BA78,$J$78:$J$83,0)))</f>
        <v>4</v>
      </c>
      <c r="BF78" s="199" t="s">
        <v>12</v>
      </c>
      <c r="BG78" s="202">
        <f t="shared" ref="BG78:BG83" si="26">IF($BA78="","",INDEX(G$78:G$83,MATCH($BA78,$J$78:$J$83,0)))</f>
        <v>5</v>
      </c>
      <c r="BH78" s="150" t="str">
        <f>IF($BA78="","",INDEX(I$78:I$83,MATCH($BA78,$J$78:$J$83,0)))</f>
        <v>D</v>
      </c>
      <c r="BI78" s="231">
        <f>IF(BH78="A",0,IF(BH78="B",1,IF(BH78="C",2,IF(BH78="D",4,IF(BH78="E",8,IF(BH78="F",16,777777777))))))</f>
        <v>4</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3</v>
      </c>
      <c r="E79" s="160">
        <f>BE25</f>
        <v>4</v>
      </c>
      <c r="F79" s="199" t="s">
        <v>12</v>
      </c>
      <c r="G79" s="160">
        <f>BG25</f>
        <v>5</v>
      </c>
      <c r="H79" s="161">
        <f t="shared" ref="H79:H83" si="27">D79*1000+(E79-G79)*10+E79</f>
        <v>2994</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Slowakei</v>
      </c>
      <c r="BC79" s="201"/>
      <c r="BD79" s="202">
        <f t="shared" ref="BD79:BD83" si="29">IF($BA79="","",INDEX(D$78:D$83,MATCH($BA79,$J$78:$J$83,0)))</f>
        <v>3</v>
      </c>
      <c r="BE79" s="150">
        <f>IF($BA79="","",INDEX(E$78:E$83,MATCH($BA79,$J$78:$J$83,0)))</f>
        <v>4</v>
      </c>
      <c r="BF79" s="199" t="s">
        <v>12</v>
      </c>
      <c r="BG79" s="202">
        <f t="shared" si="26"/>
        <v>5</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130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2</v>
      </c>
      <c r="E80" s="160">
        <f>BE36</f>
        <v>3</v>
      </c>
      <c r="F80" s="199" t="s">
        <v>12</v>
      </c>
      <c r="G80" s="160">
        <f>BG36</f>
        <v>7</v>
      </c>
      <c r="H80" s="161">
        <f t="shared" si="27"/>
        <v>1963</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Albanien</v>
      </c>
      <c r="BC80" s="201"/>
      <c r="BD80" s="202">
        <f t="shared" si="29"/>
        <v>2</v>
      </c>
      <c r="BE80" s="150">
        <f>IF($BA80="","",INDEX(E$78:E$83,MATCH($BA80,$J$78:$J$83,0)))</f>
        <v>2</v>
      </c>
      <c r="BF80" s="199" t="s">
        <v>12</v>
      </c>
      <c r="BG80" s="202">
        <f t="shared" si="26"/>
        <v>3</v>
      </c>
      <c r="BH80" s="150" t="str">
        <f t="shared" si="30"/>
        <v>A</v>
      </c>
      <c r="BI80" s="231">
        <f t="shared" si="31"/>
        <v>0</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4</v>
      </c>
      <c r="E81" s="160">
        <f>BE47</f>
        <v>4</v>
      </c>
      <c r="F81" s="199" t="s">
        <v>12</v>
      </c>
      <c r="G81" s="160">
        <f>BG47</f>
        <v>5</v>
      </c>
      <c r="H81" s="161">
        <f t="shared" si="27"/>
        <v>3994</v>
      </c>
      <c r="I81" s="250" t="s">
        <v>257</v>
      </c>
      <c r="J81" s="164">
        <f t="shared" si="24"/>
        <v>1.0004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4.0004999999999997</v>
      </c>
      <c r="BB81" s="159" t="str">
        <f t="shared" si="28"/>
        <v>Irland</v>
      </c>
      <c r="BC81" s="201"/>
      <c r="BD81" s="202">
        <f t="shared" si="29"/>
        <v>2</v>
      </c>
      <c r="BE81" s="150">
        <f>IF($BA81="","",INDEX(E$78:E$83,MATCH($BA81,$J$78:$J$83,0)))</f>
        <v>0</v>
      </c>
      <c r="BF81" s="199" t="s">
        <v>12</v>
      </c>
      <c r="BG81" s="202">
        <f t="shared" si="26"/>
        <v>1</v>
      </c>
      <c r="BH81" s="150" t="str">
        <f t="shared" si="30"/>
        <v>E</v>
      </c>
      <c r="BI81" s="231">
        <f t="shared" si="31"/>
        <v>8</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2</v>
      </c>
      <c r="E82" s="160">
        <f>BE58</f>
        <v>0</v>
      </c>
      <c r="F82" s="199" t="s">
        <v>12</v>
      </c>
      <c r="G82" s="160">
        <f>BG58</f>
        <v>1</v>
      </c>
      <c r="H82" s="161">
        <f t="shared" si="27"/>
        <v>1990</v>
      </c>
      <c r="I82" s="250" t="s">
        <v>258</v>
      </c>
      <c r="J82" s="164">
        <f t="shared" si="24"/>
        <v>4.0004999999999997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Ungarn</v>
      </c>
      <c r="BC82" s="163"/>
      <c r="BD82" s="145">
        <f t="shared" si="29"/>
        <v>2</v>
      </c>
      <c r="BE82" s="145">
        <f>IF($BA82="","",INDEX(E$78:E$83,MATCH($BA82,$J$78:$J$83,0)))</f>
        <v>2</v>
      </c>
      <c r="BF82" s="199" t="s">
        <v>12</v>
      </c>
      <c r="BG82" s="145">
        <f t="shared" si="26"/>
        <v>4</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2</v>
      </c>
      <c r="E83" s="160">
        <f>BE69</f>
        <v>2</v>
      </c>
      <c r="F83" s="199" t="s">
        <v>12</v>
      </c>
      <c r="G83" s="160">
        <f>BG69</f>
        <v>4</v>
      </c>
      <c r="H83" s="161">
        <f t="shared" si="27"/>
        <v>1982</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Ukraine</v>
      </c>
      <c r="BC83" s="163"/>
      <c r="BD83" s="145">
        <f t="shared" si="29"/>
        <v>2</v>
      </c>
      <c r="BE83" s="145">
        <f>IF($BA83="","",INDEX(E$78:E$83,MATCH($BA83,$J$78:$J$83,0)))</f>
        <v>3</v>
      </c>
      <c r="BF83" s="199" t="s">
        <v>12</v>
      </c>
      <c r="BG83" s="145">
        <f t="shared" si="26"/>
        <v>7</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Kroatien</v>
      </c>
      <c r="E86" s="459"/>
      <c r="F86" s="479" t="str">
        <f>$C$78</f>
        <v>Albanien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198</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Slowakei</v>
      </c>
      <c r="G87" s="461"/>
      <c r="H87" s="246" t="str">
        <f>$C$82</f>
        <v>Irland</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Kroatien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Slowakei</v>
      </c>
      <c r="G88" s="461"/>
      <c r="H88" s="247" t="str">
        <f>$C$83</f>
        <v>Ungarn</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Albanien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Albanien</v>
      </c>
      <c r="E89" s="461"/>
      <c r="F89" s="470" t="str">
        <f>$C$79</f>
        <v>Slowakei</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Albanien</v>
      </c>
      <c r="E90" s="461"/>
      <c r="F90" s="470" t="str">
        <f>$C$79</f>
        <v>Slowakei</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Irland</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Albanien</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Kroatien</v>
      </c>
      <c r="E92" s="459"/>
      <c r="F92" s="471" t="str">
        <f>$C$78</f>
        <v>Albanien</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488</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Kroatien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Ungarn</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Albanien</v>
      </c>
      <c r="E95" s="461"/>
      <c r="F95" s="460" t="str">
        <f>$C$83</f>
        <v>Ungarn</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Kroatien</v>
      </c>
      <c r="E96" s="459"/>
      <c r="F96" s="470" t="str">
        <f>$C$79</f>
        <v>Slowakei</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Kroatien</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Ukraine</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Kroatien</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Kroatien</v>
      </c>
      <c r="E100" s="459"/>
      <c r="F100" s="460" t="str">
        <f>$C$83</f>
        <v>Ungarn</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tabColor rgb="FFFFCC66"/>
  </sheetPr>
  <dimension ref="A1:F70"/>
  <sheetViews>
    <sheetView workbookViewId="0">
      <selection activeCell="J26" sqref="J26"/>
    </sheetView>
  </sheetViews>
  <sheetFormatPr baseColWidth="10" defaultRowHeight="12.75" x14ac:dyDescent="0.2"/>
  <cols>
    <col min="1" max="1" width="2.7109375" customWidth="1"/>
    <col min="2" max="2" width="9.28515625" customWidth="1"/>
    <col min="3" max="3" width="33.28515625" style="35" customWidth="1"/>
    <col min="4" max="4" width="16.5703125" style="1" customWidth="1"/>
    <col min="5" max="5" width="2.7109375" customWidth="1"/>
    <col min="6" max="6" width="17.7109375" customWidth="1"/>
  </cols>
  <sheetData>
    <row r="1" spans="1:6" ht="13.5" thickBot="1" x14ac:dyDescent="0.25">
      <c r="A1" s="380"/>
      <c r="B1" s="380"/>
      <c r="C1" s="380"/>
      <c r="D1" s="380"/>
      <c r="E1" s="380"/>
    </row>
    <row r="2" spans="1:6" ht="29.25" customHeight="1" thickBot="1" x14ac:dyDescent="0.25">
      <c r="A2" s="383"/>
      <c r="B2" s="453" t="s">
        <v>404</v>
      </c>
      <c r="C2" s="454"/>
      <c r="D2" s="455"/>
      <c r="E2" s="380"/>
    </row>
    <row r="3" spans="1:6" ht="34.5" customHeight="1" thickBot="1" x14ac:dyDescent="0.45">
      <c r="A3" s="383"/>
      <c r="B3" s="421"/>
      <c r="C3" s="381"/>
      <c r="D3" s="382"/>
      <c r="E3" s="380"/>
    </row>
    <row r="4" spans="1:6" ht="21.75" customHeight="1" thickBot="1" x14ac:dyDescent="0.25">
      <c r="A4" s="383"/>
      <c r="B4" s="383"/>
      <c r="C4" s="384"/>
      <c r="D4" s="416">
        <v>42561</v>
      </c>
      <c r="E4" s="380"/>
    </row>
    <row r="5" spans="1:6" ht="21.75" customHeight="1" thickBot="1" x14ac:dyDescent="0.25">
      <c r="A5" s="383"/>
      <c r="B5" s="383"/>
      <c r="C5" s="420"/>
      <c r="D5" s="413"/>
      <c r="E5" s="380"/>
    </row>
    <row r="6" spans="1:6" ht="21.75" customHeight="1" thickBot="1" x14ac:dyDescent="0.3">
      <c r="A6" s="383"/>
      <c r="B6" s="412"/>
      <c r="C6" s="413" t="s">
        <v>408</v>
      </c>
      <c r="D6" s="414">
        <f>Auswertung!M8</f>
        <v>471.57142857142856</v>
      </c>
      <c r="E6" s="380"/>
    </row>
    <row r="7" spans="1:6" ht="21.75" customHeight="1" thickBot="1" x14ac:dyDescent="0.3">
      <c r="A7" s="383"/>
      <c r="B7" s="412"/>
      <c r="C7" s="413" t="s">
        <v>409</v>
      </c>
      <c r="D7" s="415">
        <f>Auswertung!L8</f>
        <v>444.94444444444446</v>
      </c>
      <c r="E7" s="380"/>
    </row>
    <row r="8" spans="1:6" ht="18" customHeight="1" x14ac:dyDescent="0.2">
      <c r="A8" s="383"/>
      <c r="B8" s="383"/>
      <c r="C8" s="384"/>
      <c r="D8" s="380"/>
      <c r="E8" s="380"/>
    </row>
    <row r="9" spans="1:6" ht="14.25" customHeight="1" x14ac:dyDescent="0.25">
      <c r="A9" s="393"/>
      <c r="B9" s="385"/>
      <c r="C9" s="386" t="s">
        <v>47</v>
      </c>
      <c r="D9" s="385" t="s">
        <v>4</v>
      </c>
      <c r="E9" s="380"/>
    </row>
    <row r="10" spans="1:6" ht="15.75" x14ac:dyDescent="0.25">
      <c r="A10" s="397">
        <f>ROUND(Auswertung!H7,0)</f>
        <v>1</v>
      </c>
      <c r="B10" s="127">
        <f>IF(A9=A10,"",A10)</f>
        <v>1</v>
      </c>
      <c r="C10" s="128" t="str">
        <f>Auswertung!I7</f>
        <v>Ursula</v>
      </c>
      <c r="D10" s="127">
        <f>Auswertung!J7</f>
        <v>547</v>
      </c>
      <c r="E10" s="380"/>
      <c r="F10">
        <v>1</v>
      </c>
    </row>
    <row r="11" spans="1:6" ht="15.75" x14ac:dyDescent="0.25">
      <c r="A11" s="397">
        <f>ROUND(Auswertung!H8,0)</f>
        <v>2</v>
      </c>
      <c r="B11" s="129">
        <f t="shared" ref="B11:B59" si="0">IF(A10=A11,"",A11)</f>
        <v>2</v>
      </c>
      <c r="C11" s="130" t="str">
        <f>Auswertung!I8</f>
        <v>Fabrizio</v>
      </c>
      <c r="D11" s="129">
        <f>Auswertung!J8</f>
        <v>534</v>
      </c>
      <c r="E11" s="380"/>
      <c r="F11">
        <v>2</v>
      </c>
    </row>
    <row r="12" spans="1:6" ht="15.75" x14ac:dyDescent="0.25">
      <c r="A12" s="397">
        <f>ROUND(Auswertung!H9,0)</f>
        <v>3</v>
      </c>
      <c r="B12" s="395">
        <f t="shared" si="0"/>
        <v>3</v>
      </c>
      <c r="C12" s="396" t="str">
        <f>Auswertung!I9</f>
        <v>Sophie</v>
      </c>
      <c r="D12" s="395">
        <f>Auswertung!J9</f>
        <v>527</v>
      </c>
      <c r="E12" s="380"/>
      <c r="F12">
        <v>3</v>
      </c>
    </row>
    <row r="13" spans="1:6" ht="15" x14ac:dyDescent="0.2">
      <c r="A13" s="397">
        <f>ROUND(Auswertung!H10,0)</f>
        <v>4</v>
      </c>
      <c r="B13" s="387">
        <f t="shared" si="0"/>
        <v>4</v>
      </c>
      <c r="C13" s="388" t="str">
        <f>Auswertung!I10</f>
        <v>Carmen</v>
      </c>
      <c r="D13" s="387">
        <f>Auswertung!J10</f>
        <v>521</v>
      </c>
      <c r="E13" s="380"/>
      <c r="F13">
        <v>4</v>
      </c>
    </row>
    <row r="14" spans="1:6" ht="15" x14ac:dyDescent="0.2">
      <c r="A14" s="397">
        <f>ROUND(Auswertung!H11,0)</f>
        <v>5</v>
      </c>
      <c r="B14" s="387">
        <f t="shared" si="0"/>
        <v>5</v>
      </c>
      <c r="C14" s="388" t="str">
        <f>Auswertung!I11</f>
        <v>Corinne</v>
      </c>
      <c r="D14" s="387">
        <f>Auswertung!J11</f>
        <v>502</v>
      </c>
      <c r="E14" s="380"/>
      <c r="F14">
        <v>5</v>
      </c>
    </row>
    <row r="15" spans="1:6" ht="15" x14ac:dyDescent="0.2">
      <c r="A15" s="397">
        <f>ROUND(Auswertung!H12,0)</f>
        <v>6</v>
      </c>
      <c r="B15" s="387">
        <f t="shared" si="0"/>
        <v>6</v>
      </c>
      <c r="C15" s="388" t="str">
        <f>Auswertung!I12</f>
        <v>Roberto</v>
      </c>
      <c r="D15" s="387">
        <f>Auswertung!J12</f>
        <v>489</v>
      </c>
      <c r="E15" s="380"/>
      <c r="F15">
        <v>6</v>
      </c>
    </row>
    <row r="16" spans="1:6" ht="15" x14ac:dyDescent="0.2">
      <c r="A16" s="397">
        <f>ROUND(Auswertung!H13,0)</f>
        <v>7</v>
      </c>
      <c r="B16" s="387">
        <f t="shared" si="0"/>
        <v>7</v>
      </c>
      <c r="C16" s="388" t="str">
        <f>Auswertung!I13</f>
        <v>Mirjam</v>
      </c>
      <c r="D16" s="387">
        <f>Auswertung!J13</f>
        <v>488</v>
      </c>
      <c r="E16" s="380"/>
      <c r="F16">
        <v>7</v>
      </c>
    </row>
    <row r="17" spans="1:6" ht="15" x14ac:dyDescent="0.2">
      <c r="A17" s="397">
        <f>ROUND(Auswertung!H14,0)</f>
        <v>8</v>
      </c>
      <c r="B17" s="387">
        <f t="shared" si="0"/>
        <v>8</v>
      </c>
      <c r="C17" s="388" t="str">
        <f>Auswertung!I14</f>
        <v>Britt</v>
      </c>
      <c r="D17" s="387">
        <f>Auswertung!J14</f>
        <v>483</v>
      </c>
      <c r="E17" s="380"/>
      <c r="F17">
        <v>8</v>
      </c>
    </row>
    <row r="18" spans="1:6" ht="15" x14ac:dyDescent="0.2">
      <c r="A18" s="397">
        <f>ROUND(Auswertung!H15,0)</f>
        <v>9</v>
      </c>
      <c r="B18" s="387">
        <f t="shared" si="0"/>
        <v>9</v>
      </c>
      <c r="C18" s="388" t="str">
        <f>Auswertung!I15</f>
        <v>Chris</v>
      </c>
      <c r="D18" s="387">
        <f>Auswertung!J15</f>
        <v>480</v>
      </c>
      <c r="E18" s="380"/>
      <c r="F18">
        <v>9</v>
      </c>
    </row>
    <row r="19" spans="1:6" ht="15" x14ac:dyDescent="0.2">
      <c r="A19" s="397">
        <f>ROUND(Auswertung!H16,0)</f>
        <v>10</v>
      </c>
      <c r="B19" s="387">
        <f t="shared" si="0"/>
        <v>10</v>
      </c>
      <c r="C19" s="388" t="str">
        <f>Auswertung!I16</f>
        <v>Christian</v>
      </c>
      <c r="D19" s="387">
        <f>Auswertung!J16</f>
        <v>479</v>
      </c>
      <c r="E19" s="380"/>
      <c r="F19">
        <v>10</v>
      </c>
    </row>
    <row r="20" spans="1:6" ht="15" x14ac:dyDescent="0.2">
      <c r="A20" s="397">
        <f>ROUND(Auswertung!H17,0)</f>
        <v>11</v>
      </c>
      <c r="B20" s="387">
        <f t="shared" si="0"/>
        <v>11</v>
      </c>
      <c r="C20" s="388" t="str">
        <f>Auswertung!I17</f>
        <v>Martir</v>
      </c>
      <c r="D20" s="387">
        <f>Auswertung!J17</f>
        <v>476</v>
      </c>
      <c r="E20" s="380"/>
      <c r="F20">
        <v>11</v>
      </c>
    </row>
    <row r="21" spans="1:6" ht="15" x14ac:dyDescent="0.2">
      <c r="A21" s="397">
        <f>ROUND(Auswertung!H18,0)</f>
        <v>12</v>
      </c>
      <c r="B21" s="387">
        <f t="shared" si="0"/>
        <v>12</v>
      </c>
      <c r="C21" s="388" t="str">
        <f>Auswertung!I18</f>
        <v>Roger E</v>
      </c>
      <c r="D21" s="387">
        <f>Auswertung!J18</f>
        <v>475</v>
      </c>
      <c r="E21" s="380"/>
      <c r="F21">
        <v>12</v>
      </c>
    </row>
    <row r="22" spans="1:6" ht="15" x14ac:dyDescent="0.2">
      <c r="A22" s="397">
        <f>ROUND(Auswertung!H19,0)</f>
        <v>13</v>
      </c>
      <c r="B22" s="387">
        <f t="shared" si="0"/>
        <v>13</v>
      </c>
      <c r="C22" s="388" t="str">
        <f>Auswertung!I19</f>
        <v>Renate D</v>
      </c>
      <c r="D22" s="387">
        <f>Auswertung!J19</f>
        <v>472</v>
      </c>
      <c r="E22" s="380"/>
      <c r="F22">
        <v>13</v>
      </c>
    </row>
    <row r="23" spans="1:6" ht="15" x14ac:dyDescent="0.2">
      <c r="A23" s="397">
        <f>ROUND(Auswertung!H20,0)</f>
        <v>14</v>
      </c>
      <c r="B23" s="387">
        <f t="shared" si="0"/>
        <v>14</v>
      </c>
      <c r="C23" s="388" t="str">
        <f>Auswertung!I20</f>
        <v>Reymond</v>
      </c>
      <c r="D23" s="387">
        <f>Auswertung!J20</f>
        <v>467</v>
      </c>
      <c r="E23" s="380"/>
      <c r="F23">
        <v>14</v>
      </c>
    </row>
    <row r="24" spans="1:6" ht="15" x14ac:dyDescent="0.2">
      <c r="A24" s="397">
        <f>ROUND(Auswertung!H21,0)</f>
        <v>15</v>
      </c>
      <c r="B24" s="387">
        <f t="shared" si="0"/>
        <v>15</v>
      </c>
      <c r="C24" s="388" t="str">
        <f>Auswertung!I21</f>
        <v>Amet</v>
      </c>
      <c r="D24" s="387">
        <f>Auswertung!J21</f>
        <v>466</v>
      </c>
      <c r="E24" s="380"/>
      <c r="F24">
        <v>15</v>
      </c>
    </row>
    <row r="25" spans="1:6" ht="15" x14ac:dyDescent="0.2">
      <c r="A25" s="397">
        <f>ROUND(Auswertung!H22,0)</f>
        <v>16</v>
      </c>
      <c r="B25" s="387">
        <f t="shared" si="0"/>
        <v>16</v>
      </c>
      <c r="C25" s="388" t="str">
        <f>Auswertung!I22</f>
        <v>Bice</v>
      </c>
      <c r="D25" s="387">
        <f>Auswertung!J22</f>
        <v>455</v>
      </c>
      <c r="E25" s="380"/>
      <c r="F25">
        <v>16</v>
      </c>
    </row>
    <row r="26" spans="1:6" ht="15" x14ac:dyDescent="0.2">
      <c r="A26" s="397">
        <f>ROUND(Auswertung!H23,0)</f>
        <v>17</v>
      </c>
      <c r="B26" s="387">
        <f t="shared" si="0"/>
        <v>17</v>
      </c>
      <c r="C26" s="388" t="str">
        <f>Auswertung!I23</f>
        <v>Pascal</v>
      </c>
      <c r="D26" s="387">
        <f>Auswertung!J23</f>
        <v>454</v>
      </c>
      <c r="E26" s="380"/>
      <c r="F26">
        <v>17</v>
      </c>
    </row>
    <row r="27" spans="1:6" ht="15" x14ac:dyDescent="0.2">
      <c r="A27" s="397">
        <f>ROUND(Auswertung!H24,0)</f>
        <v>18</v>
      </c>
      <c r="B27" s="387">
        <f t="shared" si="0"/>
        <v>18</v>
      </c>
      <c r="C27" s="388" t="str">
        <f>Auswertung!I24</f>
        <v>Mladen</v>
      </c>
      <c r="D27" s="387">
        <f>Auswertung!J24</f>
        <v>452</v>
      </c>
      <c r="E27" s="380"/>
      <c r="F27">
        <v>18</v>
      </c>
    </row>
    <row r="28" spans="1:6" ht="15" x14ac:dyDescent="0.2">
      <c r="A28" s="397">
        <f>ROUND(Auswertung!H25,0)</f>
        <v>18</v>
      </c>
      <c r="B28" s="387" t="str">
        <f t="shared" si="0"/>
        <v/>
      </c>
      <c r="C28" s="388" t="str">
        <f>Auswertung!I25</f>
        <v>Lorena</v>
      </c>
      <c r="D28" s="387">
        <f>Auswertung!J25</f>
        <v>452</v>
      </c>
      <c r="E28" s="380"/>
      <c r="F28">
        <v>19</v>
      </c>
    </row>
    <row r="29" spans="1:6" ht="15" x14ac:dyDescent="0.2">
      <c r="A29" s="397">
        <f>ROUND(Auswertung!H26,0)</f>
        <v>20</v>
      </c>
      <c r="B29" s="387">
        <f t="shared" si="0"/>
        <v>20</v>
      </c>
      <c r="C29" s="388" t="str">
        <f>Auswertung!I26</f>
        <v>Roman</v>
      </c>
      <c r="D29" s="387">
        <f>Auswertung!J26</f>
        <v>442</v>
      </c>
      <c r="E29" s="380"/>
      <c r="F29">
        <v>20</v>
      </c>
    </row>
    <row r="30" spans="1:6" ht="15" x14ac:dyDescent="0.2">
      <c r="A30" s="397">
        <f>ROUND(Auswertung!H27,0)</f>
        <v>21</v>
      </c>
      <c r="B30" s="387">
        <f t="shared" si="0"/>
        <v>21</v>
      </c>
      <c r="C30" s="388" t="str">
        <f>Auswertung!I27</f>
        <v>Frederico</v>
      </c>
      <c r="D30" s="387">
        <f>Auswertung!J27</f>
        <v>441</v>
      </c>
      <c r="E30" s="380"/>
      <c r="F30">
        <v>21</v>
      </c>
    </row>
    <row r="31" spans="1:6" ht="15" x14ac:dyDescent="0.2">
      <c r="A31" s="397">
        <f>ROUND(Auswertung!H28,0)</f>
        <v>22</v>
      </c>
      <c r="B31" s="387">
        <f t="shared" si="0"/>
        <v>22</v>
      </c>
      <c r="C31" s="388" t="str">
        <f>Auswertung!I28</f>
        <v>Verena</v>
      </c>
      <c r="D31" s="387">
        <f>Auswertung!J28</f>
        <v>438</v>
      </c>
      <c r="E31" s="380"/>
      <c r="F31">
        <v>22</v>
      </c>
    </row>
    <row r="32" spans="1:6" ht="15" x14ac:dyDescent="0.2">
      <c r="A32" s="397">
        <f>ROUND(Auswertung!H29,0)</f>
        <v>23</v>
      </c>
      <c r="B32" s="387">
        <f t="shared" si="0"/>
        <v>23</v>
      </c>
      <c r="C32" s="388" t="str">
        <f>Auswertung!I29</f>
        <v>Urs</v>
      </c>
      <c r="D32" s="387">
        <f>Auswertung!J29</f>
        <v>427</v>
      </c>
      <c r="E32" s="380"/>
      <c r="F32">
        <v>23</v>
      </c>
    </row>
    <row r="33" spans="1:6" ht="15" x14ac:dyDescent="0.2">
      <c r="A33" s="397">
        <f>ROUND(Auswertung!H30,0)</f>
        <v>24</v>
      </c>
      <c r="B33" s="387">
        <f t="shared" si="0"/>
        <v>24</v>
      </c>
      <c r="C33" s="388" t="str">
        <f>Auswertung!I30</f>
        <v>Doris</v>
      </c>
      <c r="D33" s="387">
        <f>Auswertung!J30</f>
        <v>426</v>
      </c>
      <c r="E33" s="380"/>
      <c r="F33">
        <v>24</v>
      </c>
    </row>
    <row r="34" spans="1:6" ht="15" x14ac:dyDescent="0.2">
      <c r="A34" s="397">
        <f>ROUND(Auswertung!H31,0)</f>
        <v>25</v>
      </c>
      <c r="B34" s="387">
        <f t="shared" si="0"/>
        <v>25</v>
      </c>
      <c r="C34" s="388" t="str">
        <f>Auswertung!I31</f>
        <v>Daniel N</v>
      </c>
      <c r="D34" s="387">
        <f>Auswertung!J31</f>
        <v>420</v>
      </c>
      <c r="E34" s="380"/>
      <c r="F34">
        <v>25</v>
      </c>
    </row>
    <row r="35" spans="1:6" ht="15" x14ac:dyDescent="0.2">
      <c r="A35" s="397">
        <f>ROUND(Auswertung!H32,0)</f>
        <v>26</v>
      </c>
      <c r="B35" s="387">
        <f t="shared" si="0"/>
        <v>26</v>
      </c>
      <c r="C35" s="388" t="str">
        <f>Auswertung!I32</f>
        <v>Daniel K</v>
      </c>
      <c r="D35" s="387">
        <f>Auswertung!J32</f>
        <v>415</v>
      </c>
      <c r="E35" s="380"/>
      <c r="F35">
        <v>26</v>
      </c>
    </row>
    <row r="36" spans="1:6" ht="15" x14ac:dyDescent="0.2">
      <c r="A36" s="397">
        <f>ROUND(Auswertung!H33,0)</f>
        <v>27</v>
      </c>
      <c r="B36" s="387">
        <f t="shared" si="0"/>
        <v>27</v>
      </c>
      <c r="C36" s="388" t="str">
        <f>Auswertung!I33</f>
        <v>Claudia C</v>
      </c>
      <c r="D36" s="387">
        <f>Auswertung!J33</f>
        <v>411</v>
      </c>
      <c r="E36" s="380"/>
      <c r="F36">
        <v>27</v>
      </c>
    </row>
    <row r="37" spans="1:6" ht="15" x14ac:dyDescent="0.2">
      <c r="A37" s="397">
        <f>ROUND(Auswertung!H34,0)</f>
        <v>28</v>
      </c>
      <c r="B37" s="387">
        <f t="shared" si="0"/>
        <v>28</v>
      </c>
      <c r="C37" s="388" t="str">
        <f>Auswertung!I34</f>
        <v>Beat</v>
      </c>
      <c r="D37" s="387">
        <f>Auswertung!J34</f>
        <v>406</v>
      </c>
      <c r="E37" s="380"/>
      <c r="F37">
        <v>28</v>
      </c>
    </row>
    <row r="38" spans="1:6" ht="15" x14ac:dyDescent="0.2">
      <c r="A38" s="397">
        <f>ROUND(Auswertung!H35,0)</f>
        <v>29</v>
      </c>
      <c r="B38" s="387">
        <f t="shared" si="0"/>
        <v>29</v>
      </c>
      <c r="C38" s="388" t="str">
        <f>Auswertung!I35</f>
        <v>Adriano</v>
      </c>
      <c r="D38" s="387">
        <f>Auswertung!J35</f>
        <v>402</v>
      </c>
      <c r="E38" s="380"/>
      <c r="F38">
        <v>29</v>
      </c>
    </row>
    <row r="39" spans="1:6" ht="15" x14ac:dyDescent="0.2">
      <c r="A39" s="397">
        <f>ROUND(Auswertung!H36,0)</f>
        <v>30</v>
      </c>
      <c r="B39" s="387">
        <f t="shared" si="0"/>
        <v>30</v>
      </c>
      <c r="C39" s="388" t="str">
        <f>Auswertung!I36</f>
        <v>Christiane</v>
      </c>
      <c r="D39" s="387">
        <f>Auswertung!J36</f>
        <v>400</v>
      </c>
      <c r="E39" s="380"/>
      <c r="F39">
        <v>30</v>
      </c>
    </row>
    <row r="40" spans="1:6" ht="15" x14ac:dyDescent="0.2">
      <c r="A40" s="397">
        <f>ROUND(Auswertung!H37,0)</f>
        <v>31</v>
      </c>
      <c r="B40" s="387">
        <f t="shared" si="0"/>
        <v>31</v>
      </c>
      <c r="C40" s="388" t="str">
        <f>Auswertung!I37</f>
        <v>Roger P</v>
      </c>
      <c r="D40" s="387">
        <f>Auswertung!J37</f>
        <v>386</v>
      </c>
      <c r="E40" s="380"/>
      <c r="F40">
        <v>31</v>
      </c>
    </row>
    <row r="41" spans="1:6" ht="15" x14ac:dyDescent="0.2">
      <c r="A41" s="397">
        <f>ROUND(Auswertung!H38,0)</f>
        <v>32</v>
      </c>
      <c r="B41" s="387">
        <f t="shared" si="0"/>
        <v>32</v>
      </c>
      <c r="C41" s="388" t="str">
        <f>Auswertung!I38</f>
        <v>Joel</v>
      </c>
      <c r="D41" s="387">
        <f>Auswertung!J38</f>
        <v>378</v>
      </c>
      <c r="E41" s="380"/>
      <c r="F41">
        <v>32</v>
      </c>
    </row>
    <row r="42" spans="1:6" ht="15" x14ac:dyDescent="0.2">
      <c r="A42" s="397">
        <f>ROUND(Auswertung!H39,0)</f>
        <v>33</v>
      </c>
      <c r="B42" s="387"/>
      <c r="C42" s="388"/>
      <c r="D42" s="387"/>
      <c r="E42" s="380"/>
      <c r="F42">
        <v>33</v>
      </c>
    </row>
    <row r="43" spans="1:6" ht="15" x14ac:dyDescent="0.2">
      <c r="A43" s="397">
        <f>ROUND(Auswertung!H40,0)</f>
        <v>33</v>
      </c>
      <c r="B43" s="387" t="str">
        <f t="shared" ref="B43" si="1">IF(A42=A43,"",A43)</f>
        <v/>
      </c>
      <c r="C43" s="388" t="str">
        <f>Auswertung!I40</f>
        <v>Leer 46</v>
      </c>
      <c r="D43" s="387">
        <f>Auswertung!J40</f>
        <v>-1.5</v>
      </c>
      <c r="E43" s="380"/>
      <c r="F43">
        <v>34</v>
      </c>
    </row>
    <row r="44" spans="1:6" ht="15" x14ac:dyDescent="0.2">
      <c r="A44" s="397">
        <f>ROUND(Auswertung!H41,0)</f>
        <v>33</v>
      </c>
      <c r="B44" s="387" t="str">
        <f t="shared" si="0"/>
        <v/>
      </c>
      <c r="C44" s="388" t="str">
        <f>Auswertung!I41</f>
        <v>Leer 47</v>
      </c>
      <c r="D44" s="387">
        <f>Auswertung!J41</f>
        <v>-1.5</v>
      </c>
      <c r="E44" s="380"/>
      <c r="F44">
        <v>35</v>
      </c>
    </row>
    <row r="45" spans="1:6" ht="15" x14ac:dyDescent="0.2">
      <c r="A45" s="397">
        <f>ROUND(Auswertung!H42,0)</f>
        <v>33</v>
      </c>
      <c r="B45" s="387" t="str">
        <f t="shared" si="0"/>
        <v/>
      </c>
      <c r="C45" s="388" t="str">
        <f>Auswertung!I42</f>
        <v>Leer 48</v>
      </c>
      <c r="D45" s="387">
        <f>Auswertung!J42</f>
        <v>-1.5</v>
      </c>
      <c r="E45" s="380"/>
      <c r="F45">
        <v>36</v>
      </c>
    </row>
    <row r="46" spans="1:6" ht="15" x14ac:dyDescent="0.2">
      <c r="A46" s="397">
        <f>ROUND(Auswertung!H43,0)</f>
        <v>33</v>
      </c>
      <c r="B46" s="387" t="str">
        <f t="shared" si="0"/>
        <v/>
      </c>
      <c r="C46" s="388" t="str">
        <f>Auswertung!I43</f>
        <v>Leer 49</v>
      </c>
      <c r="D46" s="387">
        <f>Auswertung!J43</f>
        <v>-1.5</v>
      </c>
      <c r="E46" s="380"/>
      <c r="F46">
        <v>37</v>
      </c>
    </row>
    <row r="47" spans="1:6" ht="15" x14ac:dyDescent="0.2">
      <c r="A47" s="397">
        <f>ROUND(Auswertung!H44,0)</f>
        <v>33</v>
      </c>
      <c r="B47" s="387" t="str">
        <f t="shared" si="0"/>
        <v/>
      </c>
      <c r="C47" s="388" t="str">
        <f>Auswertung!I44</f>
        <v>Leer 50</v>
      </c>
      <c r="D47" s="387">
        <f>Auswertung!J44</f>
        <v>-1.5</v>
      </c>
      <c r="E47" s="380"/>
      <c r="F47">
        <v>38</v>
      </c>
    </row>
    <row r="48" spans="1:6" ht="15" x14ac:dyDescent="0.2">
      <c r="A48" s="397">
        <f>ROUND(Auswertung!H45,0)</f>
        <v>39</v>
      </c>
      <c r="B48" s="387">
        <f t="shared" si="0"/>
        <v>39</v>
      </c>
      <c r="C48" s="388" t="str">
        <f>Auswertung!I45</f>
        <v>Christina B</v>
      </c>
      <c r="D48" s="387">
        <f>Auswertung!J45</f>
        <v>-2</v>
      </c>
      <c r="E48" s="380"/>
      <c r="F48">
        <v>39</v>
      </c>
    </row>
    <row r="49" spans="1:6" ht="15" x14ac:dyDescent="0.2">
      <c r="A49" s="397">
        <f>ROUND(Auswertung!H46,0)</f>
        <v>39</v>
      </c>
      <c r="B49" s="387" t="str">
        <f t="shared" si="0"/>
        <v/>
      </c>
      <c r="C49" s="388" t="str">
        <f>Auswertung!I46</f>
        <v>Markus</v>
      </c>
      <c r="D49" s="387">
        <f>Auswertung!J46</f>
        <v>-2</v>
      </c>
      <c r="E49" s="380"/>
      <c r="F49">
        <v>40</v>
      </c>
    </row>
    <row r="50" spans="1:6" ht="15" x14ac:dyDescent="0.2">
      <c r="A50" s="397">
        <f>ROUND(Auswertung!H47,0)</f>
        <v>39</v>
      </c>
      <c r="B50" s="387" t="str">
        <f t="shared" si="0"/>
        <v/>
      </c>
      <c r="C50" s="388" t="str">
        <f>Auswertung!I47</f>
        <v>Christoph</v>
      </c>
      <c r="D50" s="387">
        <f>Auswertung!J47</f>
        <v>-2</v>
      </c>
      <c r="E50" s="380"/>
      <c r="F50">
        <v>41</v>
      </c>
    </row>
    <row r="51" spans="1:6" ht="15" x14ac:dyDescent="0.2">
      <c r="A51" s="397">
        <f>ROUND(Auswertung!H48,0)</f>
        <v>39</v>
      </c>
      <c r="B51" s="387" t="str">
        <f t="shared" si="0"/>
        <v/>
      </c>
      <c r="C51" s="388" t="str">
        <f>Auswertung!I48</f>
        <v>Michael</v>
      </c>
      <c r="D51" s="387">
        <f>Auswertung!J48</f>
        <v>-2</v>
      </c>
      <c r="E51" s="380"/>
      <c r="F51">
        <v>42</v>
      </c>
    </row>
    <row r="52" spans="1:6" ht="15" x14ac:dyDescent="0.2">
      <c r="A52" s="397">
        <f>ROUND(Auswertung!H49,0)</f>
        <v>39</v>
      </c>
      <c r="B52" s="387" t="str">
        <f t="shared" si="0"/>
        <v/>
      </c>
      <c r="C52" s="388" t="str">
        <f>Auswertung!I49</f>
        <v>Renate L</v>
      </c>
      <c r="D52" s="387">
        <f>Auswertung!J49</f>
        <v>-2</v>
      </c>
      <c r="E52" s="380"/>
      <c r="F52">
        <v>43</v>
      </c>
    </row>
    <row r="53" spans="1:6" ht="15" x14ac:dyDescent="0.2">
      <c r="A53" s="397">
        <f>ROUND(Auswertung!H50,0)</f>
        <v>39</v>
      </c>
      <c r="B53" s="387" t="str">
        <f t="shared" si="0"/>
        <v/>
      </c>
      <c r="C53" s="388" t="str">
        <f>Auswertung!I50</f>
        <v>Elisabeth</v>
      </c>
      <c r="D53" s="387">
        <f>Auswertung!J50</f>
        <v>-2</v>
      </c>
      <c r="E53" s="380"/>
      <c r="F53">
        <v>44</v>
      </c>
    </row>
    <row r="54" spans="1:6" ht="15" x14ac:dyDescent="0.2">
      <c r="A54" s="397">
        <f>ROUND(Auswertung!H51,0)</f>
        <v>39</v>
      </c>
      <c r="B54" s="387" t="str">
        <f t="shared" si="0"/>
        <v/>
      </c>
      <c r="C54" s="388" t="str">
        <f>Auswertung!I51</f>
        <v>Chantal</v>
      </c>
      <c r="D54" s="387">
        <f>Auswertung!J51</f>
        <v>-2</v>
      </c>
      <c r="E54" s="380"/>
      <c r="F54">
        <v>45</v>
      </c>
    </row>
    <row r="55" spans="1:6" ht="15" x14ac:dyDescent="0.2">
      <c r="A55" s="397">
        <f>ROUND(Auswertung!H52,0)</f>
        <v>39</v>
      </c>
      <c r="B55" s="387" t="str">
        <f t="shared" si="0"/>
        <v/>
      </c>
      <c r="C55" s="388" t="str">
        <f>Auswertung!I52</f>
        <v>Hans-Ulrich</v>
      </c>
      <c r="D55" s="387">
        <f>Auswertung!J52</f>
        <v>-2</v>
      </c>
      <c r="E55" s="380"/>
      <c r="F55">
        <v>46</v>
      </c>
    </row>
    <row r="56" spans="1:6" ht="15" x14ac:dyDescent="0.2">
      <c r="A56" s="397">
        <f>ROUND(Auswertung!H53,0)</f>
        <v>39</v>
      </c>
      <c r="B56" s="387" t="str">
        <f t="shared" si="0"/>
        <v/>
      </c>
      <c r="C56" s="388" t="str">
        <f>Auswertung!I53</f>
        <v>Claudia S</v>
      </c>
      <c r="D56" s="387">
        <f>Auswertung!J53</f>
        <v>-2</v>
      </c>
      <c r="E56" s="380"/>
      <c r="F56">
        <v>47</v>
      </c>
    </row>
    <row r="57" spans="1:6" ht="15" x14ac:dyDescent="0.2">
      <c r="A57" s="397">
        <f>ROUND(Auswertung!H54,0)</f>
        <v>39</v>
      </c>
      <c r="B57" s="387" t="str">
        <f t="shared" si="0"/>
        <v/>
      </c>
      <c r="C57" s="388" t="str">
        <f>Auswertung!I54</f>
        <v>Gabriela</v>
      </c>
      <c r="D57" s="387">
        <f>Auswertung!J54</f>
        <v>-2</v>
      </c>
      <c r="E57" s="380"/>
      <c r="F57">
        <v>48</v>
      </c>
    </row>
    <row r="58" spans="1:6" ht="15" x14ac:dyDescent="0.2">
      <c r="A58" s="397">
        <f>ROUND(Auswertung!H55,0)</f>
        <v>39</v>
      </c>
      <c r="B58" s="387" t="str">
        <f t="shared" si="0"/>
        <v/>
      </c>
      <c r="C58" s="388" t="str">
        <f>Auswertung!I55</f>
        <v>Erich</v>
      </c>
      <c r="D58" s="387">
        <f>Auswertung!J55</f>
        <v>-2</v>
      </c>
      <c r="E58" s="380"/>
      <c r="F58">
        <v>49</v>
      </c>
    </row>
    <row r="59" spans="1:6" ht="15" x14ac:dyDescent="0.2">
      <c r="A59" s="397">
        <f>ROUND(Auswertung!H56,0)</f>
        <v>39</v>
      </c>
      <c r="B59" s="387" t="str">
        <f t="shared" si="0"/>
        <v/>
      </c>
      <c r="C59" s="388" t="str">
        <f>Auswertung!I56</f>
        <v>Marius</v>
      </c>
      <c r="D59" s="387">
        <f>Auswertung!J56</f>
        <v>-2</v>
      </c>
      <c r="E59" s="380"/>
      <c r="F59">
        <v>50</v>
      </c>
    </row>
    <row r="60" spans="1:6" ht="14.1" customHeight="1" x14ac:dyDescent="0.2">
      <c r="A60" s="394"/>
      <c r="B60" s="389"/>
      <c r="C60" s="390"/>
      <c r="D60" s="391"/>
      <c r="E60" s="392"/>
    </row>
    <row r="62" spans="1:6" x14ac:dyDescent="0.2">
      <c r="A62" s="30"/>
      <c r="B62" s="30"/>
      <c r="C62" s="30"/>
      <c r="D62" s="64"/>
      <c r="E62" s="30"/>
      <c r="F62" s="30"/>
    </row>
    <row r="63" spans="1:6" ht="26.25" x14ac:dyDescent="0.4">
      <c r="A63" s="65" t="s">
        <v>173</v>
      </c>
      <c r="B63" s="30"/>
      <c r="C63" s="30"/>
      <c r="D63" s="64"/>
      <c r="E63" s="30"/>
      <c r="F63" s="30"/>
    </row>
    <row r="64" spans="1:6" x14ac:dyDescent="0.2">
      <c r="A64" s="30"/>
      <c r="B64" s="30"/>
      <c r="C64" s="30"/>
      <c r="D64" s="64"/>
      <c r="E64" s="30"/>
      <c r="F64" s="30"/>
    </row>
    <row r="65" spans="1:6" x14ac:dyDescent="0.2">
      <c r="A65" s="62" t="s">
        <v>165</v>
      </c>
      <c r="B65" s="30"/>
      <c r="C65" s="64"/>
      <c r="D65" s="66"/>
      <c r="E65" s="30"/>
      <c r="F65" s="30"/>
    </row>
    <row r="66" spans="1:6" x14ac:dyDescent="0.2">
      <c r="A66" s="67" t="s">
        <v>185</v>
      </c>
      <c r="B66" s="30"/>
      <c r="C66" s="64"/>
      <c r="D66" s="30"/>
      <c r="E66" s="30"/>
      <c r="F66" s="30"/>
    </row>
    <row r="67" spans="1:6" x14ac:dyDescent="0.2">
      <c r="A67" s="30"/>
      <c r="B67" s="30"/>
      <c r="C67" s="64"/>
      <c r="D67" s="30"/>
      <c r="E67" s="30"/>
      <c r="F67" s="30"/>
    </row>
    <row r="68" spans="1:6" x14ac:dyDescent="0.2">
      <c r="A68" s="62" t="s">
        <v>174</v>
      </c>
      <c r="B68" s="30"/>
      <c r="C68" s="64"/>
      <c r="D68" s="30"/>
      <c r="E68" s="30"/>
      <c r="F68" s="30"/>
    </row>
    <row r="69" spans="1:6" x14ac:dyDescent="0.2">
      <c r="A69" s="67" t="s">
        <v>186</v>
      </c>
      <c r="B69" s="30"/>
      <c r="C69" s="64"/>
      <c r="D69" s="30"/>
      <c r="E69" s="30"/>
      <c r="F69" s="30"/>
    </row>
    <row r="70" spans="1:6" x14ac:dyDescent="0.2">
      <c r="A70" s="62"/>
      <c r="B70" s="30"/>
      <c r="C70" s="64"/>
      <c r="D70" s="66"/>
      <c r="E70" s="30"/>
      <c r="F70" s="30"/>
    </row>
  </sheetData>
  <mergeCells count="1">
    <mergeCell ref="B2:D2"/>
  </mergeCells>
  <phoneticPr fontId="2" type="noConversion"/>
  <pageMargins left="0.78740157499999996" right="0.78740157499999996" top="0.984251969" bottom="0.984251969" header="0.4921259845" footer="0.4921259845"/>
  <pageSetup paperSize="9" orientation="portrait" r:id="rId1"/>
  <headerFooter alignWithMargins="0"/>
  <drawing r:id="rId2"/>
  <webPublishItems count="1">
    <webPublishItem id="25732" divId="euro2016-tippspiel-pfs_25732" sourceType="range" sourceRef="A1:E41" destinationFile="C:\Users\roger\Documents\My Site\em-tippspiel-2016\euro2016-tippspiel-pfs.htm" autoRepublish="1"/>
  </webPublishItem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373</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441</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3</v>
      </c>
      <c r="F12" s="401" t="s">
        <v>12</v>
      </c>
      <c r="G12" s="39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3</v>
      </c>
      <c r="R12" s="182">
        <f>G12</f>
        <v>1</v>
      </c>
      <c r="S12" s="182"/>
      <c r="T12" s="182"/>
      <c r="U12" s="182">
        <f>G12</f>
        <v>1</v>
      </c>
      <c r="V12" s="182">
        <f>E12</f>
        <v>3</v>
      </c>
      <c r="W12" s="182"/>
      <c r="X12" s="182"/>
      <c r="Y12" s="182"/>
      <c r="Z12" s="182">
        <f>M18</f>
        <v>9</v>
      </c>
      <c r="AA12" s="182">
        <f>Q18</f>
        <v>8</v>
      </c>
      <c r="AB12" s="182">
        <f>U18</f>
        <v>3</v>
      </c>
      <c r="AC12" s="182">
        <f>AA12-AB12</f>
        <v>5</v>
      </c>
      <c r="AD12" s="182">
        <f>IF(Z12&gt;Z13,-1,0)</f>
        <v>-1</v>
      </c>
      <c r="AE12" s="182">
        <f>IF(Z12&gt;Z14,-1,0)</f>
        <v>-1</v>
      </c>
      <c r="AF12" s="182">
        <f>IF(Z12&gt;Z15,-1,0)</f>
        <v>-1</v>
      </c>
      <c r="AG12" s="329">
        <f>10000-(AJ12*1000+AM12*10+AK12)</f>
        <v>942</v>
      </c>
      <c r="AH12" s="330">
        <f>RANK(AG12,AG12:AG15,1)</f>
        <v>1</v>
      </c>
      <c r="AI12" s="281" t="str">
        <f>C12</f>
        <v>Frankreich</v>
      </c>
      <c r="AJ12" s="281">
        <f t="shared" ref="AJ12:AL15" si="1">Z12</f>
        <v>9</v>
      </c>
      <c r="AK12" s="281">
        <f t="shared" si="1"/>
        <v>8</v>
      </c>
      <c r="AL12" s="281">
        <f t="shared" si="1"/>
        <v>3</v>
      </c>
      <c r="AM12" s="281">
        <f>AK12-AL12</f>
        <v>5</v>
      </c>
      <c r="AN12" s="337"/>
      <c r="AO12" s="329">
        <f>IF(Z13&lt;&gt;Z12,AG13,IF(G12&gt;E12,AG13-2000,AG13))</f>
        <v>6006</v>
      </c>
      <c r="AP12" s="329">
        <f>IF(Z14&lt;&gt;Z12,AG14,IF(G14&gt;E14,AG14-2000,AG14))</f>
        <v>10038</v>
      </c>
      <c r="AQ12" s="329">
        <f>IF(Z15&lt;&gt;Z12,AG15,IF(G16&gt;E16,AG15-2000,AG15))</f>
        <v>5995</v>
      </c>
      <c r="AR12" s="332">
        <f>AN16</f>
        <v>2826</v>
      </c>
      <c r="AS12" s="330">
        <f>RANK(AR12,AR12:AR15,1)</f>
        <v>1</v>
      </c>
      <c r="AT12" s="281" t="str">
        <f t="shared" ref="AT12:AW15" si="2">AI12</f>
        <v>Frankreich</v>
      </c>
      <c r="AU12" s="281">
        <f t="shared" si="2"/>
        <v>9</v>
      </c>
      <c r="AV12" s="281">
        <f t="shared" si="2"/>
        <v>8</v>
      </c>
      <c r="AW12" s="281">
        <f t="shared" si="2"/>
        <v>3</v>
      </c>
      <c r="AX12" s="182"/>
      <c r="AY12" s="182"/>
      <c r="AZ12" s="182"/>
      <c r="BA12" s="3">
        <v>1</v>
      </c>
      <c r="BB12" s="6" t="str">
        <f>VLOOKUP(1,AS12:AT15,2,FALSE)</f>
        <v>Frankreich</v>
      </c>
      <c r="BC12" s="2"/>
      <c r="BD12" s="5">
        <f>VLOOKUP(1,AS12:AW15,3,FALSE)</f>
        <v>9</v>
      </c>
      <c r="BE12" s="4">
        <f>VLOOKUP(1,AS12:AW15,4,FALSE)</f>
        <v>8</v>
      </c>
      <c r="BF12" s="199" t="s">
        <v>12</v>
      </c>
      <c r="BG12" s="4">
        <f>VLOOKUP(1,AS12:AW15,5,FALSE)</f>
        <v>3</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11</v>
      </c>
      <c r="BQ12" s="182"/>
      <c r="BR12" s="213"/>
      <c r="BS12" s="146" t="s">
        <v>90</v>
      </c>
      <c r="BT12" s="158" t="str">
        <f>BB13</f>
        <v>Schweiz</v>
      </c>
      <c r="BU12" s="163"/>
      <c r="BV12" s="398">
        <v>2</v>
      </c>
      <c r="BW12" s="399"/>
      <c r="BX12" s="39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2</v>
      </c>
      <c r="U13" s="182"/>
      <c r="V13" s="182"/>
      <c r="W13" s="182">
        <f>G13</f>
        <v>2</v>
      </c>
      <c r="X13" s="182">
        <f>E13</f>
        <v>1</v>
      </c>
      <c r="Y13" s="182"/>
      <c r="Z13" s="182">
        <f>N18</f>
        <v>4</v>
      </c>
      <c r="AA13" s="182">
        <f>R18</f>
        <v>4</v>
      </c>
      <c r="AB13" s="182">
        <f>V18</f>
        <v>5</v>
      </c>
      <c r="AC13" s="182">
        <f>AA13-AB13</f>
        <v>-1</v>
      </c>
      <c r="AD13" s="182">
        <f>IF(Z13&gt;Z12,-1,0)</f>
        <v>0</v>
      </c>
      <c r="AE13" s="182">
        <f>IF(Z13&gt;Z14,-1,0)</f>
        <v>-1</v>
      </c>
      <c r="AF13" s="182">
        <f>IF(Z13&gt;Z15,-1,0)</f>
        <v>0</v>
      </c>
      <c r="AG13" s="329">
        <f>10000-(AJ13*1000+AM13*10+AK13)</f>
        <v>6006</v>
      </c>
      <c r="AH13" s="330">
        <f>RANK(AG13,AG12:AG15,1)</f>
        <v>3</v>
      </c>
      <c r="AI13" s="281" t="str">
        <f>H12</f>
        <v>Rumänien</v>
      </c>
      <c r="AJ13" s="281">
        <f t="shared" si="1"/>
        <v>4</v>
      </c>
      <c r="AK13" s="281">
        <f t="shared" si="1"/>
        <v>4</v>
      </c>
      <c r="AL13" s="281">
        <f t="shared" si="1"/>
        <v>5</v>
      </c>
      <c r="AM13" s="281">
        <f>AK13-AL13</f>
        <v>-1</v>
      </c>
      <c r="AN13" s="329">
        <f>IF(Z12&lt;&gt;Z13,AG12,IF(E12&gt;G12,AG12-2000,AG12))</f>
        <v>942</v>
      </c>
      <c r="AO13" s="337"/>
      <c r="AP13" s="329">
        <f>IF(Z13&lt;&gt;Z14,AG14,IF(G17&gt;E17,AG14-2000,AG14))</f>
        <v>10038</v>
      </c>
      <c r="AQ13" s="329">
        <f>IF(Z15&lt;&gt;Z13,AG15,IF(G15&gt;E15,AG15-2000,AG15))</f>
        <v>5995</v>
      </c>
      <c r="AR13" s="333">
        <f>AO16</f>
        <v>18018</v>
      </c>
      <c r="AS13" s="330">
        <f>RANK(AR13,AR12:AR15,1)</f>
        <v>3</v>
      </c>
      <c r="AT13" s="281" t="str">
        <f t="shared" si="2"/>
        <v>Rumänien</v>
      </c>
      <c r="AU13" s="281">
        <f t="shared" si="2"/>
        <v>4</v>
      </c>
      <c r="AV13" s="281">
        <f t="shared" si="2"/>
        <v>4</v>
      </c>
      <c r="AW13" s="281">
        <f t="shared" si="2"/>
        <v>5</v>
      </c>
      <c r="AX13" s="182"/>
      <c r="AY13" s="182"/>
      <c r="AZ13" s="182"/>
      <c r="BA13" s="3">
        <v>2</v>
      </c>
      <c r="BB13" s="6" t="str">
        <f>VLOOKUP(2,AS12:AT15,2,FALSE)</f>
        <v>Schweiz</v>
      </c>
      <c r="BC13" s="2"/>
      <c r="BD13" s="5">
        <f>VLOOKUP(2,AS12:AW15,3,FALSE)</f>
        <v>4</v>
      </c>
      <c r="BE13" s="4">
        <f>VLOOKUP(2,AS12:AW15,4,FALSE)</f>
        <v>5</v>
      </c>
      <c r="BF13" s="199" t="s">
        <v>12</v>
      </c>
      <c r="BG13" s="4">
        <f>VLOOKUP(2,AS12:AW15,5,FALSE)</f>
        <v>5</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398">
        <v>1</v>
      </c>
      <c r="BW13" s="399"/>
      <c r="BX13" s="39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0</v>
      </c>
      <c r="T14" s="182"/>
      <c r="U14" s="182">
        <f>G14</f>
        <v>0</v>
      </c>
      <c r="V14" s="182"/>
      <c r="W14" s="182">
        <f>E14</f>
        <v>2</v>
      </c>
      <c r="X14" s="182"/>
      <c r="Y14" s="182"/>
      <c r="Z14" s="182">
        <f>O18</f>
        <v>0</v>
      </c>
      <c r="AA14" s="182">
        <f>S18</f>
        <v>2</v>
      </c>
      <c r="AB14" s="182">
        <f>W18</f>
        <v>6</v>
      </c>
      <c r="AC14" s="182">
        <f>AA14-AB14</f>
        <v>-4</v>
      </c>
      <c r="AD14" s="182">
        <f>IF(Z14&gt;Z12,-1,0)</f>
        <v>0</v>
      </c>
      <c r="AE14" s="182">
        <f>IF(Z14&gt;Z13,-1,0)</f>
        <v>0</v>
      </c>
      <c r="AF14" s="182">
        <f>IF(Z14&gt;Z15,-1,0)</f>
        <v>0</v>
      </c>
      <c r="AG14" s="329">
        <f>10000-(AJ14*1000+AM14*10+AK14)</f>
        <v>10038</v>
      </c>
      <c r="AH14" s="330">
        <f>RANK(AG14,AG12:AG15,1)</f>
        <v>4</v>
      </c>
      <c r="AI14" s="281" t="str">
        <f>C13</f>
        <v>Albanien</v>
      </c>
      <c r="AJ14" s="281">
        <f t="shared" si="1"/>
        <v>0</v>
      </c>
      <c r="AK14" s="281">
        <f t="shared" si="1"/>
        <v>2</v>
      </c>
      <c r="AL14" s="281">
        <f t="shared" si="1"/>
        <v>6</v>
      </c>
      <c r="AM14" s="281">
        <f>AK14-AL14</f>
        <v>-4</v>
      </c>
      <c r="AN14" s="329">
        <f>IF(Z12&lt;&gt;Z14,AG12,IF(E14&gt;G14,AG12-2000,AG12))</f>
        <v>942</v>
      </c>
      <c r="AO14" s="329">
        <f>IF(Z13&lt;&gt;Z14,AG13,IF(E17&gt;G17,AG13-2000,AG13))</f>
        <v>6006</v>
      </c>
      <c r="AP14" s="337"/>
      <c r="AQ14" s="329">
        <f>IF(Z15&lt;&gt;Z14,AG15,IF(G13&gt;E13,AG15-2000,AG15))</f>
        <v>5995</v>
      </c>
      <c r="AR14" s="333">
        <f>AP16</f>
        <v>30114</v>
      </c>
      <c r="AS14" s="330">
        <f>RANK(AR14,AR12:AR15,1)</f>
        <v>4</v>
      </c>
      <c r="AT14" s="281" t="str">
        <f t="shared" si="2"/>
        <v>Albanien</v>
      </c>
      <c r="AU14" s="281">
        <f t="shared" si="2"/>
        <v>0</v>
      </c>
      <c r="AV14" s="281">
        <f t="shared" si="2"/>
        <v>2</v>
      </c>
      <c r="AW14" s="281">
        <f t="shared" si="2"/>
        <v>6</v>
      </c>
      <c r="AX14" s="182"/>
      <c r="AY14" s="182"/>
      <c r="AZ14" s="182"/>
      <c r="BA14" s="162">
        <v>3</v>
      </c>
      <c r="BB14" s="175" t="str">
        <f>VLOOKUP(3,AS12:AT15,2,FALSE)</f>
        <v>Rumänien</v>
      </c>
      <c r="BC14" s="163"/>
      <c r="BD14" s="145">
        <f>VLOOKUP(3,AS12:AW15,3,FALSE)</f>
        <v>4</v>
      </c>
      <c r="BE14" s="145">
        <f>VLOOKUP(3,AS12:AW15,4,FALSE)</f>
        <v>4</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3</v>
      </c>
      <c r="BN14" s="61">
        <f>IF(E14=Spielplan!E14,Punktemodus!$B$7,0)</f>
        <v>1</v>
      </c>
      <c r="BO14" s="61">
        <f>IF(G14=Spielplan!G14,Punktemodus!$B$7,0)</f>
        <v>1</v>
      </c>
      <c r="BP14" s="81">
        <f>IF(Spielplan!E14="",0,SUM(BJ14:BO14))</f>
        <v>15</v>
      </c>
      <c r="BQ14" s="182"/>
      <c r="BR14" s="213"/>
      <c r="BS14" s="182"/>
      <c r="BT14" s="182"/>
      <c r="BU14" s="182"/>
      <c r="BV14" s="399"/>
      <c r="BW14" s="399"/>
      <c r="BX14" s="399"/>
      <c r="BY14" s="182"/>
      <c r="BZ14" s="144">
        <v>49</v>
      </c>
      <c r="CA14" s="158" t="str">
        <f>IF(BX12="",IF(BV12&gt;BV13,BT12,BT13),IF(BX12&gt;BX13,BT12,BT13))</f>
        <v>Schweiz</v>
      </c>
      <c r="CB14" s="163"/>
      <c r="CC14" s="39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5</v>
      </c>
      <c r="AB15" s="182">
        <f>X18</f>
        <v>5</v>
      </c>
      <c r="AC15" s="182">
        <f>AA15-AB15</f>
        <v>0</v>
      </c>
      <c r="AD15" s="182">
        <f>IF(Z15&gt;Z12,-1,0)</f>
        <v>0</v>
      </c>
      <c r="AE15" s="182">
        <f>IF(Z15&gt;Z13,-1,0)</f>
        <v>0</v>
      </c>
      <c r="AF15" s="182">
        <f>IF(Z15&gt;Z14,-1,0)</f>
        <v>-1</v>
      </c>
      <c r="AG15" s="329">
        <f>10000-(AJ15*1000+AM15*10+AK15)</f>
        <v>5995</v>
      </c>
      <c r="AH15" s="330">
        <f>RANK(AG15,AG12:AG15,1)</f>
        <v>2</v>
      </c>
      <c r="AI15" s="281" t="str">
        <f>H13</f>
        <v>Schweiz</v>
      </c>
      <c r="AJ15" s="281">
        <f t="shared" si="1"/>
        <v>4</v>
      </c>
      <c r="AK15" s="281">
        <f t="shared" si="1"/>
        <v>5</v>
      </c>
      <c r="AL15" s="281">
        <f t="shared" si="1"/>
        <v>5</v>
      </c>
      <c r="AM15" s="281">
        <f>AK15-AL15</f>
        <v>0</v>
      </c>
      <c r="AN15" s="329">
        <f>IF(Z12&lt;&gt;Z15,AG12,IF(E16&gt;G16,AG12-2000,AG12))</f>
        <v>942</v>
      </c>
      <c r="AO15" s="329">
        <f>IF(Z13&lt;&gt;Z15,AG13,IF(E15&gt;G15,AG13-2000,AG13))</f>
        <v>6006</v>
      </c>
      <c r="AP15" s="329">
        <f>IF(Z14&lt;&gt;Z15,AG14,IF(E13&gt;G13,AG14-2000,AG14))</f>
        <v>10038</v>
      </c>
      <c r="AQ15" s="337"/>
      <c r="AR15" s="333">
        <f>AQ16</f>
        <v>17985</v>
      </c>
      <c r="AS15" s="330">
        <f>RANK(AR15,AR12:AR15,1)</f>
        <v>2</v>
      </c>
      <c r="AT15" s="281" t="str">
        <f t="shared" si="2"/>
        <v>Schweiz</v>
      </c>
      <c r="AU15" s="281">
        <f t="shared" si="2"/>
        <v>4</v>
      </c>
      <c r="AV15" s="281">
        <f t="shared" si="2"/>
        <v>5</v>
      </c>
      <c r="AW15" s="281">
        <f t="shared" si="2"/>
        <v>5</v>
      </c>
      <c r="AX15" s="182"/>
      <c r="AY15" s="182"/>
      <c r="AZ15" s="182"/>
      <c r="BA15" s="68">
        <v>4</v>
      </c>
      <c r="BB15" s="69" t="str">
        <f>VLOOKUP(4,AS12:AT15,2,FALSE)</f>
        <v>Albanien</v>
      </c>
      <c r="BC15" s="70"/>
      <c r="BD15" s="71">
        <f>VLOOKUP(4,AS12:AW15,3,FALSE)</f>
        <v>0</v>
      </c>
      <c r="BE15" s="71">
        <f>VLOOKUP(4,AS12:AW15,4,FALSE)</f>
        <v>2</v>
      </c>
      <c r="BF15" s="199" t="s">
        <v>12</v>
      </c>
      <c r="BG15" s="71">
        <f>VLOOKUP(4,AS12:AW15,5,FALSE)</f>
        <v>6</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399"/>
      <c r="BW15" s="399"/>
      <c r="BX15" s="399"/>
      <c r="BY15" s="182"/>
      <c r="BZ15" s="144">
        <v>50</v>
      </c>
      <c r="CA15" s="158" t="str">
        <f>IF(BX16="",IF(BV16&gt;BV17,BT16,BT17),IF(BX16&gt;BX17,BT16,BT17))</f>
        <v>Spanien</v>
      </c>
      <c r="CB15" s="163"/>
      <c r="CC15" s="39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3</v>
      </c>
      <c r="F16" s="401" t="s">
        <v>12</v>
      </c>
      <c r="G16" s="398">
        <v>2</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2</v>
      </c>
      <c r="U16" s="182">
        <f>G16</f>
        <v>2</v>
      </c>
      <c r="V16" s="182"/>
      <c r="W16" s="182"/>
      <c r="X16" s="182">
        <f>E16</f>
        <v>3</v>
      </c>
      <c r="Y16" s="182"/>
      <c r="Z16" s="182"/>
      <c r="AA16" s="182"/>
      <c r="AB16" s="182"/>
      <c r="AC16" s="182"/>
      <c r="AD16" s="182"/>
      <c r="AE16" s="182"/>
      <c r="AF16" s="182"/>
      <c r="AG16" s="281"/>
      <c r="AH16" s="281"/>
      <c r="AI16" s="281"/>
      <c r="AJ16" s="281"/>
      <c r="AK16" s="281"/>
      <c r="AL16" s="281"/>
      <c r="AM16" s="281"/>
      <c r="AN16" s="334">
        <f>SUM(AN12:AN15)</f>
        <v>2826</v>
      </c>
      <c r="AO16" s="335">
        <f>SUM(AO12:AO15)</f>
        <v>18018</v>
      </c>
      <c r="AP16" s="335">
        <f>SUM(AP12:AP15)</f>
        <v>30114</v>
      </c>
      <c r="AQ16" s="335">
        <f>SUM(AQ12:AQ15)</f>
        <v>17985</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398">
        <v>3</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2</v>
      </c>
      <c r="F17" s="401" t="s">
        <v>12</v>
      </c>
      <c r="G17" s="398">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3E</v>
      </c>
      <c r="BT17" s="158" t="str">
        <f>BB90</f>
        <v>Irland</v>
      </c>
      <c r="BU17" s="163"/>
      <c r="BV17" s="398">
        <v>1</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4</v>
      </c>
      <c r="O18" s="182">
        <f t="shared" si="3"/>
        <v>0</v>
      </c>
      <c r="P18" s="182">
        <f t="shared" si="3"/>
        <v>4</v>
      </c>
      <c r="Q18" s="182">
        <f t="shared" si="3"/>
        <v>8</v>
      </c>
      <c r="R18" s="182">
        <f t="shared" si="3"/>
        <v>4</v>
      </c>
      <c r="S18" s="182">
        <f t="shared" si="3"/>
        <v>2</v>
      </c>
      <c r="T18" s="182">
        <f t="shared" si="3"/>
        <v>5</v>
      </c>
      <c r="U18" s="182">
        <f t="shared" si="3"/>
        <v>3</v>
      </c>
      <c r="V18" s="182">
        <f t="shared" si="3"/>
        <v>5</v>
      </c>
      <c r="W18" s="182">
        <f t="shared" si="3"/>
        <v>6</v>
      </c>
      <c r="X18" s="182">
        <f t="shared" si="3"/>
        <v>5</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52</v>
      </c>
      <c r="BQ18" s="182"/>
      <c r="BR18" s="213"/>
      <c r="BS18" s="182"/>
      <c r="BT18" s="182"/>
      <c r="BU18" s="182"/>
      <c r="BV18" s="399"/>
      <c r="BW18" s="399"/>
      <c r="BX18" s="399"/>
      <c r="BY18" s="182"/>
      <c r="BZ18" s="182"/>
      <c r="CA18" s="182"/>
      <c r="CB18" s="182"/>
      <c r="CC18" s="399"/>
      <c r="CD18" s="182"/>
      <c r="CE18" s="144">
        <v>58</v>
      </c>
      <c r="CF18" s="158" t="str">
        <f>IF(CE14="",IF(CC14&gt;CC15,CA14,CA15),IF(CE14&gt;CE15,CA14,CA15))</f>
        <v>Spanien</v>
      </c>
      <c r="CG18" s="163"/>
      <c r="CH18" s="398">
        <v>4</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England</v>
      </c>
      <c r="CG19" s="163"/>
      <c r="CH19" s="39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2</v>
      </c>
      <c r="BW20" s="399"/>
      <c r="BX20" s="398"/>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398">
        <v>0</v>
      </c>
      <c r="BW21" s="399"/>
      <c r="BX21" s="398"/>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England</v>
      </c>
      <c r="CB22" s="163"/>
      <c r="CC22" s="398">
        <v>1</v>
      </c>
      <c r="CD22" s="182"/>
      <c r="CE22" s="63">
        <v>5</v>
      </c>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0</v>
      </c>
      <c r="F23" s="401" t="s">
        <v>12</v>
      </c>
      <c r="G23" s="398">
        <v>2</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2</v>
      </c>
      <c r="S23" s="182"/>
      <c r="T23" s="182"/>
      <c r="U23" s="182">
        <f>G23</f>
        <v>2</v>
      </c>
      <c r="V23" s="182">
        <f>E23</f>
        <v>0</v>
      </c>
      <c r="W23" s="182"/>
      <c r="X23" s="182"/>
      <c r="Y23" s="182"/>
      <c r="Z23" s="182">
        <f>M29</f>
        <v>0</v>
      </c>
      <c r="AA23" s="182">
        <f>Q29</f>
        <v>1</v>
      </c>
      <c r="AB23" s="182">
        <f>U29</f>
        <v>8</v>
      </c>
      <c r="AC23" s="182">
        <f>AA23-AB23</f>
        <v>-7</v>
      </c>
      <c r="AD23" s="182">
        <f>IF(Z23&gt;Z24,-1,0)</f>
        <v>0</v>
      </c>
      <c r="AE23" s="182">
        <f>IF(Z23&gt;Z25,-1,0)</f>
        <v>0</v>
      </c>
      <c r="AF23" s="182">
        <f>IF(Z23&gt;Z26,-1,0)</f>
        <v>0</v>
      </c>
      <c r="AG23" s="329">
        <f>10000-(AJ23*1000+AM23*10+AK23)</f>
        <v>10069</v>
      </c>
      <c r="AH23" s="330">
        <f>RANK(AG23,AG23:AG26,1)</f>
        <v>4</v>
      </c>
      <c r="AI23" s="281" t="str">
        <f>C23</f>
        <v>Wales</v>
      </c>
      <c r="AJ23" s="281">
        <f t="shared" ref="AJ23:AL26" si="5">Z23</f>
        <v>0</v>
      </c>
      <c r="AK23" s="281">
        <f t="shared" si="5"/>
        <v>1</v>
      </c>
      <c r="AL23" s="281">
        <f t="shared" si="5"/>
        <v>8</v>
      </c>
      <c r="AM23" s="281">
        <f>AK23-AL23</f>
        <v>-7</v>
      </c>
      <c r="AN23" s="337"/>
      <c r="AO23" s="329">
        <f>IF(Z24&lt;&gt;Z23,AG24,IF(G23&gt;E23,AG24-2000,AG24))</f>
        <v>5995</v>
      </c>
      <c r="AP23" s="329">
        <f>IF(Z25&lt;&gt;Z23,AG25,IF(G25&gt;E25,AG25-2000,AG25))</f>
        <v>942</v>
      </c>
      <c r="AQ23" s="329">
        <f>IF(Z26&lt;&gt;Z23,AG26,IF(G27&gt;E27,AG26-2000,AG26))</f>
        <v>5974</v>
      </c>
      <c r="AR23" s="332">
        <f>AN27</f>
        <v>30207</v>
      </c>
      <c r="AS23" s="330">
        <f>RANK(AR23,AR23:AR26,1)</f>
        <v>4</v>
      </c>
      <c r="AT23" s="281" t="str">
        <f t="shared" ref="AT23:AW26" si="6">AI23</f>
        <v>Wales</v>
      </c>
      <c r="AU23" s="281">
        <f t="shared" si="6"/>
        <v>0</v>
      </c>
      <c r="AV23" s="281">
        <f t="shared" si="6"/>
        <v>1</v>
      </c>
      <c r="AW23" s="281">
        <f t="shared" si="6"/>
        <v>8</v>
      </c>
      <c r="AX23" s="182"/>
      <c r="AY23" s="182"/>
      <c r="AZ23" s="182"/>
      <c r="BA23" s="54">
        <v>1</v>
      </c>
      <c r="BB23" s="52" t="str">
        <f>VLOOKUP(1,AS23:AT26,2,FALSE)</f>
        <v>England</v>
      </c>
      <c r="BC23" s="53"/>
      <c r="BD23" s="55">
        <f>VLOOKUP(1,AS23:AW26,3,FALSE)</f>
        <v>9</v>
      </c>
      <c r="BE23" s="56">
        <f>VLOOKUP(1,AS23:AW26,4,FALSE)</f>
        <v>8</v>
      </c>
      <c r="BF23" s="199" t="s">
        <v>12</v>
      </c>
      <c r="BG23" s="56">
        <f>VLOOKUP(1,AS23:AW26,5,FALSE)</f>
        <v>3</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399"/>
      <c r="BW23" s="399"/>
      <c r="BX23" s="399"/>
      <c r="BY23" s="182"/>
      <c r="BZ23" s="144">
        <v>54</v>
      </c>
      <c r="CA23" s="158" t="str">
        <f>IF(BX24="",IF(BV24&gt;BV25,BT24,BT25),IF(BX24&gt;BX25,BT24,BT25))</f>
        <v>Italien</v>
      </c>
      <c r="CB23" s="163"/>
      <c r="CC23" s="398">
        <v>1</v>
      </c>
      <c r="CD23" s="182"/>
      <c r="CE23" s="63">
        <v>4</v>
      </c>
      <c r="CF23" s="182"/>
      <c r="CG23" s="182"/>
      <c r="CH23" s="399"/>
      <c r="CI23" s="182"/>
      <c r="CJ23" s="144" t="s">
        <v>93</v>
      </c>
      <c r="CK23" s="158" t="str">
        <f>IF(CJ18="",IF(CH18&gt;CH19,CF18,CF19),IF(CJ18&gt;CJ19,CF18,CF19))</f>
        <v>Spanien</v>
      </c>
      <c r="CL23" s="163"/>
      <c r="CM23" s="63">
        <v>1</v>
      </c>
      <c r="CN23" s="182"/>
      <c r="CO23" s="63"/>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4</v>
      </c>
      <c r="AA24" s="182">
        <f>R29</f>
        <v>5</v>
      </c>
      <c r="AB24" s="182">
        <f>V29</f>
        <v>5</v>
      </c>
      <c r="AC24" s="182">
        <f>AA24-AB24</f>
        <v>0</v>
      </c>
      <c r="AD24" s="182">
        <f>IF(Z24&gt;Z23,-1,0)</f>
        <v>-1</v>
      </c>
      <c r="AE24" s="182">
        <f>IF(Z24&gt;Z25,-1,0)</f>
        <v>0</v>
      </c>
      <c r="AF24" s="182">
        <f>IF(Z24&gt;Z26,-1,0)</f>
        <v>0</v>
      </c>
      <c r="AG24" s="329">
        <f>10000-(AJ24*1000+AM24*10+AK24)</f>
        <v>5995</v>
      </c>
      <c r="AH24" s="330">
        <f>RANK(AG24,AG23:AG26,1)</f>
        <v>3</v>
      </c>
      <c r="AI24" s="281" t="str">
        <f>H23</f>
        <v>Slowakei</v>
      </c>
      <c r="AJ24" s="281">
        <f t="shared" si="5"/>
        <v>4</v>
      </c>
      <c r="AK24" s="281">
        <f t="shared" si="5"/>
        <v>5</v>
      </c>
      <c r="AL24" s="281">
        <f t="shared" si="5"/>
        <v>5</v>
      </c>
      <c r="AM24" s="281">
        <f>AK24-AL24</f>
        <v>0</v>
      </c>
      <c r="AN24" s="329">
        <f>IF(Z23&lt;&gt;Z24,AG23,IF(E23&gt;G23,AG23-2000,AG23))</f>
        <v>10069</v>
      </c>
      <c r="AO24" s="337"/>
      <c r="AP24" s="329">
        <f>IF(Z24&lt;&gt;Z25,AG25,IF(G28&gt;E28,AG25-2000,AG25))</f>
        <v>942</v>
      </c>
      <c r="AQ24" s="329">
        <f>IF(Z26&lt;&gt;Z24,AG26,IF(G26&gt;E26,AG26-2000,AG26))</f>
        <v>5974</v>
      </c>
      <c r="AR24" s="333">
        <f>AO27</f>
        <v>17985</v>
      </c>
      <c r="AS24" s="330">
        <f>RANK(AR24,AR23:AR26,1)</f>
        <v>3</v>
      </c>
      <c r="AT24" s="281" t="str">
        <f t="shared" si="6"/>
        <v>Slowakei</v>
      </c>
      <c r="AU24" s="281">
        <f t="shared" si="6"/>
        <v>4</v>
      </c>
      <c r="AV24" s="281">
        <f t="shared" si="6"/>
        <v>5</v>
      </c>
      <c r="AW24" s="281">
        <f t="shared" si="6"/>
        <v>5</v>
      </c>
      <c r="AX24" s="182"/>
      <c r="AY24" s="182"/>
      <c r="AZ24" s="182"/>
      <c r="BA24" s="54">
        <v>2</v>
      </c>
      <c r="BB24" s="52" t="str">
        <f>VLOOKUP(2,AS23:AT26,2,FALSE)</f>
        <v>Russland</v>
      </c>
      <c r="BC24" s="53"/>
      <c r="BD24" s="55">
        <f>VLOOKUP(2,AS23:AW26,3,FALSE)</f>
        <v>4</v>
      </c>
      <c r="BE24" s="56">
        <f>VLOOKUP(2,AS23:AW26,4,FALSE)</f>
        <v>6</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1</v>
      </c>
      <c r="BW24" s="399"/>
      <c r="BX24" s="398"/>
      <c r="BY24" s="182"/>
      <c r="BZ24" s="182"/>
      <c r="CA24" s="182"/>
      <c r="CB24" s="182"/>
      <c r="CC24" s="399"/>
      <c r="CD24" s="182"/>
      <c r="CE24" s="182"/>
      <c r="CF24" s="182"/>
      <c r="CG24" s="182"/>
      <c r="CH24" s="399"/>
      <c r="CI24" s="182"/>
      <c r="CJ24" s="144" t="s">
        <v>94</v>
      </c>
      <c r="CK24" s="158" t="str">
        <f>IF(CJ34="",IF(CH34&gt;CH35,CF34,CF35),IF(CJ34&gt;CJ35,CF34,CF35))</f>
        <v>Deutschland</v>
      </c>
      <c r="CL24" s="163"/>
      <c r="CM24" s="63">
        <v>3</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3</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3</v>
      </c>
      <c r="T25" s="182"/>
      <c r="U25" s="182">
        <f>G25</f>
        <v>3</v>
      </c>
      <c r="V25" s="182"/>
      <c r="W25" s="182">
        <f>E25</f>
        <v>1</v>
      </c>
      <c r="X25" s="182"/>
      <c r="Y25" s="182"/>
      <c r="Z25" s="182">
        <f>O29</f>
        <v>9</v>
      </c>
      <c r="AA25" s="182">
        <f>S29</f>
        <v>8</v>
      </c>
      <c r="AB25" s="182">
        <f>W29</f>
        <v>3</v>
      </c>
      <c r="AC25" s="182">
        <f>AA25-AB25</f>
        <v>5</v>
      </c>
      <c r="AD25" s="182">
        <f>IF(Z25&gt;Z23,-1,0)</f>
        <v>-1</v>
      </c>
      <c r="AE25" s="182">
        <f>IF(Z25&gt;Z24,-1,0)</f>
        <v>-1</v>
      </c>
      <c r="AF25" s="182">
        <f>IF(Z25&gt;Z26,-1,0)</f>
        <v>-1</v>
      </c>
      <c r="AG25" s="329">
        <f>10000-(AJ25*1000+AM25*10+AK25)</f>
        <v>942</v>
      </c>
      <c r="AH25" s="330">
        <f>RANK(AG25,AG23:AG26,1)</f>
        <v>1</v>
      </c>
      <c r="AI25" s="281" t="str">
        <f>C24</f>
        <v>England</v>
      </c>
      <c r="AJ25" s="281">
        <f t="shared" si="5"/>
        <v>9</v>
      </c>
      <c r="AK25" s="281">
        <f t="shared" si="5"/>
        <v>8</v>
      </c>
      <c r="AL25" s="281">
        <f t="shared" si="5"/>
        <v>3</v>
      </c>
      <c r="AM25" s="281">
        <f>AK25-AL25</f>
        <v>5</v>
      </c>
      <c r="AN25" s="329">
        <f>IF(Z23&lt;&gt;Z25,AG23,IF(E25&gt;G25,AG23-2000,AG23))</f>
        <v>10069</v>
      </c>
      <c r="AO25" s="329">
        <f>IF(Z24&lt;&gt;Z25,AG24,IF(E28&gt;G28,AG24-2000,AG24))</f>
        <v>5995</v>
      </c>
      <c r="AP25" s="337"/>
      <c r="AQ25" s="329">
        <f>IF(Z26&lt;&gt;Z25,AG26,IF(G24&gt;E24,AG26-2000,AG26))</f>
        <v>5974</v>
      </c>
      <c r="AR25" s="333">
        <f>AP27</f>
        <v>2826</v>
      </c>
      <c r="AS25" s="330">
        <f>RANK(AR25,AR23:AR26,1)</f>
        <v>1</v>
      </c>
      <c r="AT25" s="281" t="str">
        <f t="shared" si="6"/>
        <v>England</v>
      </c>
      <c r="AU25" s="281">
        <f t="shared" si="6"/>
        <v>9</v>
      </c>
      <c r="AV25" s="281">
        <f t="shared" si="6"/>
        <v>8</v>
      </c>
      <c r="AW25" s="281">
        <f t="shared" si="6"/>
        <v>3</v>
      </c>
      <c r="AX25" s="182"/>
      <c r="AY25" s="182"/>
      <c r="AZ25" s="182"/>
      <c r="BA25" s="162">
        <v>3</v>
      </c>
      <c r="BB25" s="175" t="str">
        <f>VLOOKUP(3,AS23:AT26,2,FALSE)</f>
        <v>Slowakei</v>
      </c>
      <c r="BC25" s="163"/>
      <c r="BD25" s="145">
        <f>VLOOKUP(3,AS23:AW26,3,FALSE)</f>
        <v>4</v>
      </c>
      <c r="BE25" s="145">
        <f>VLOOKUP(3,AS23:AW26,4,FALSE)</f>
        <v>5</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1</v>
      </c>
      <c r="BO25" s="61">
        <f>IF(G25=Spielplan!G25,Punktemodus!$B$7,0)</f>
        <v>0</v>
      </c>
      <c r="BP25" s="81">
        <f>IF(Spielplan!E25="",0,SUM(BJ25:BO25))</f>
        <v>11</v>
      </c>
      <c r="BQ25" s="182"/>
      <c r="BR25" s="213"/>
      <c r="BS25" s="153" t="s">
        <v>246</v>
      </c>
      <c r="BT25" s="158" t="str">
        <f>BB57</f>
        <v>Italien</v>
      </c>
      <c r="BU25" s="163"/>
      <c r="BV25" s="398">
        <v>2</v>
      </c>
      <c r="BW25" s="399"/>
      <c r="BX25" s="398"/>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2</v>
      </c>
      <c r="F26" s="401" t="s">
        <v>12</v>
      </c>
      <c r="G26" s="398">
        <v>2</v>
      </c>
      <c r="H26" s="45" t="str">
        <f>H24</f>
        <v>Russland</v>
      </c>
      <c r="I26" s="51"/>
      <c r="J26" s="182"/>
      <c r="K26" s="182" t="s">
        <v>60</v>
      </c>
      <c r="L26" s="182">
        <f t="shared" si="4"/>
        <v>0</v>
      </c>
      <c r="M26" s="182"/>
      <c r="N26" s="182">
        <f>IF($E26="",0,IF($E26&gt;$G26,3,IF($E26=$G26,1,0)))</f>
        <v>1</v>
      </c>
      <c r="O26" s="182"/>
      <c r="P26" s="182">
        <f>IF($G26="",0,IF($E26&gt;$G26,0,IF($E26=$G26,1,3)))</f>
        <v>1</v>
      </c>
      <c r="Q26" s="182"/>
      <c r="R26" s="182">
        <f>E26</f>
        <v>2</v>
      </c>
      <c r="S26" s="182"/>
      <c r="T26" s="182">
        <f>G26</f>
        <v>2</v>
      </c>
      <c r="U26" s="182"/>
      <c r="V26" s="182">
        <f>G26</f>
        <v>2</v>
      </c>
      <c r="W26" s="182"/>
      <c r="X26" s="182">
        <f>E26</f>
        <v>2</v>
      </c>
      <c r="Y26" s="182"/>
      <c r="Z26" s="182">
        <f>P29</f>
        <v>4</v>
      </c>
      <c r="AA26" s="182">
        <f>T29</f>
        <v>6</v>
      </c>
      <c r="AB26" s="182">
        <f>X29</f>
        <v>4</v>
      </c>
      <c r="AC26" s="182">
        <f>AA26-AB26</f>
        <v>2</v>
      </c>
      <c r="AD26" s="182">
        <f>IF(Z26&gt;Z23,-1,0)</f>
        <v>-1</v>
      </c>
      <c r="AE26" s="182">
        <f>IF(Z26&gt;Z24,-1,0)</f>
        <v>0</v>
      </c>
      <c r="AF26" s="182">
        <f>IF(Z26&gt;Z25,-1,0)</f>
        <v>0</v>
      </c>
      <c r="AG26" s="329">
        <f>10000-(AJ26*1000+AM26*10+AK26)</f>
        <v>5974</v>
      </c>
      <c r="AH26" s="330">
        <f>RANK(AG26,AG23:AG26,1)</f>
        <v>2</v>
      </c>
      <c r="AI26" s="281" t="str">
        <f>H24</f>
        <v>Russland</v>
      </c>
      <c r="AJ26" s="281">
        <f t="shared" si="5"/>
        <v>4</v>
      </c>
      <c r="AK26" s="281">
        <f t="shared" si="5"/>
        <v>6</v>
      </c>
      <c r="AL26" s="281">
        <f t="shared" si="5"/>
        <v>4</v>
      </c>
      <c r="AM26" s="281">
        <f>AK26-AL26</f>
        <v>2</v>
      </c>
      <c r="AN26" s="329">
        <f>IF(Z23&lt;&gt;Z26,AG23,IF(E27&gt;G27,AG23-2000,AG23))</f>
        <v>10069</v>
      </c>
      <c r="AO26" s="329">
        <f>IF(Z24&lt;&gt;Z26,AG24,IF(E26&gt;G26,AG24-2000,AG24))</f>
        <v>5995</v>
      </c>
      <c r="AP26" s="329">
        <f>IF(Z25&lt;&gt;Z26,AG25,IF(E24&gt;G24,AG25-2000,AG25))</f>
        <v>942</v>
      </c>
      <c r="AQ26" s="337"/>
      <c r="AR26" s="333">
        <f>AQ27</f>
        <v>17922</v>
      </c>
      <c r="AS26" s="330">
        <f>RANK(AR26,AR23:AR26,1)</f>
        <v>2</v>
      </c>
      <c r="AT26" s="281" t="str">
        <f t="shared" si="6"/>
        <v>Russland</v>
      </c>
      <c r="AU26" s="281">
        <f t="shared" si="6"/>
        <v>4</v>
      </c>
      <c r="AV26" s="281">
        <f t="shared" si="6"/>
        <v>6</v>
      </c>
      <c r="AW26" s="281">
        <f t="shared" si="6"/>
        <v>4</v>
      </c>
      <c r="AX26" s="182"/>
      <c r="AY26" s="182"/>
      <c r="AZ26" s="182"/>
      <c r="BA26" s="68">
        <v>4</v>
      </c>
      <c r="BB26" s="69" t="str">
        <f>VLOOKUP(4,AS23:AT26,2,FALSE)</f>
        <v>Wales</v>
      </c>
      <c r="BC26" s="70"/>
      <c r="BD26" s="71">
        <f>VLOOKUP(4,AS23:AW26,3,FALSE)</f>
        <v>0</v>
      </c>
      <c r="BE26" s="71">
        <f>VLOOKUP(4,AS23:AW26,4,FALSE)</f>
        <v>1</v>
      </c>
      <c r="BF26" s="199" t="s">
        <v>12</v>
      </c>
      <c r="BG26" s="71">
        <f>VLOOKUP(4,AS23:AW26,5,FALSE)</f>
        <v>8</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1</v>
      </c>
      <c r="BO26" s="61">
        <f>IF(G26=Spielplan!G26,Punktemodus!$B$7,0)</f>
        <v>0</v>
      </c>
      <c r="BP26" s="81">
        <f>IF(Spielplan!E26="",0,SUM(BJ26:BO26))</f>
        <v>1</v>
      </c>
      <c r="BQ26" s="182"/>
      <c r="BR26" s="213"/>
      <c r="BS26" s="182"/>
      <c r="BT26" s="182"/>
      <c r="BU26" s="182"/>
      <c r="BV26" s="399"/>
      <c r="BW26" s="399"/>
      <c r="BX26" s="399"/>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0</v>
      </c>
      <c r="F27" s="401" t="s">
        <v>12</v>
      </c>
      <c r="G27" s="398">
        <v>3</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3</v>
      </c>
      <c r="U27" s="182">
        <f>G27</f>
        <v>3</v>
      </c>
      <c r="V27" s="182"/>
      <c r="W27" s="182"/>
      <c r="X27" s="182">
        <f>E27</f>
        <v>0</v>
      </c>
      <c r="Y27" s="182"/>
      <c r="Z27" s="182"/>
      <c r="AA27" s="182"/>
      <c r="AB27" s="182"/>
      <c r="AC27" s="182"/>
      <c r="AD27" s="182"/>
      <c r="AE27" s="182"/>
      <c r="AF27" s="182"/>
      <c r="AG27" s="281"/>
      <c r="AH27" s="281"/>
      <c r="AI27" s="281"/>
      <c r="AJ27" s="281"/>
      <c r="AK27" s="281"/>
      <c r="AL27" s="281"/>
      <c r="AM27" s="281"/>
      <c r="AN27" s="334">
        <f>SUM(AN23:AN26)</f>
        <v>30207</v>
      </c>
      <c r="AO27" s="335">
        <f>SUM(AO23:AO26)</f>
        <v>17985</v>
      </c>
      <c r="AP27" s="335">
        <f>SUM(AP23:AP26)</f>
        <v>2826</v>
      </c>
      <c r="AQ27" s="335">
        <f>SUM(AQ23:AQ26)</f>
        <v>17922</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399"/>
      <c r="BX27" s="399"/>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1</v>
      </c>
      <c r="F28" s="401" t="s">
        <v>12</v>
      </c>
      <c r="G28" s="398">
        <v>3</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3</v>
      </c>
      <c r="T28" s="182"/>
      <c r="U28" s="182"/>
      <c r="V28" s="182">
        <f>G28</f>
        <v>3</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398">
        <v>4</v>
      </c>
      <c r="BW28" s="399"/>
      <c r="BX28" s="398"/>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0</v>
      </c>
      <c r="N29" s="182">
        <f t="shared" si="7"/>
        <v>4</v>
      </c>
      <c r="O29" s="182">
        <f t="shared" si="7"/>
        <v>9</v>
      </c>
      <c r="P29" s="182">
        <f t="shared" si="7"/>
        <v>4</v>
      </c>
      <c r="Q29" s="182">
        <f t="shared" si="7"/>
        <v>1</v>
      </c>
      <c r="R29" s="182">
        <f t="shared" si="7"/>
        <v>5</v>
      </c>
      <c r="S29" s="182">
        <f t="shared" si="7"/>
        <v>8</v>
      </c>
      <c r="T29" s="182">
        <f t="shared" si="7"/>
        <v>6</v>
      </c>
      <c r="U29" s="182">
        <f t="shared" si="7"/>
        <v>8</v>
      </c>
      <c r="V29" s="182">
        <f t="shared" si="7"/>
        <v>5</v>
      </c>
      <c r="W29" s="182">
        <f t="shared" si="7"/>
        <v>3</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13</v>
      </c>
      <c r="BQ29" s="182"/>
      <c r="BR29" s="213"/>
      <c r="BS29" s="150" t="str">
        <f>"3"&amp;BD89</f>
        <v>3B</v>
      </c>
      <c r="BT29" s="158" t="str">
        <f>BB89</f>
        <v>Slowakei</v>
      </c>
      <c r="BU29" s="163"/>
      <c r="BV29" s="398">
        <v>1</v>
      </c>
      <c r="BW29" s="399"/>
      <c r="BX29" s="398"/>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3</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Belgien</v>
      </c>
      <c r="CB31" s="163"/>
      <c r="CC31" s="398">
        <v>1</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398">
        <v>3</v>
      </c>
      <c r="BW32" s="399"/>
      <c r="BX32" s="398"/>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2</v>
      </c>
      <c r="BW33" s="399"/>
      <c r="BX33" s="398"/>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6</v>
      </c>
      <c r="AA34" s="182">
        <f>Q40</f>
        <v>5</v>
      </c>
      <c r="AB34" s="182">
        <f>U40</f>
        <v>3</v>
      </c>
      <c r="AC34" s="182">
        <f>AA34-AB34</f>
        <v>2</v>
      </c>
      <c r="AD34" s="182">
        <f>IF(Z34&gt;Z35,-1,0)</f>
        <v>-1</v>
      </c>
      <c r="AE34" s="182">
        <f>IF(Z34&gt;Z36,-1,0)</f>
        <v>0</v>
      </c>
      <c r="AF34" s="182">
        <f>IF(Z34&gt;Z37,-1,0)</f>
        <v>-1</v>
      </c>
      <c r="AG34" s="329">
        <f>10000-(AJ34*1000+AM34*10+AK34)</f>
        <v>3975</v>
      </c>
      <c r="AH34" s="330">
        <f>RANK(AG34,AG34:AG37,1)</f>
        <v>2</v>
      </c>
      <c r="AI34" s="281" t="str">
        <f>C34</f>
        <v>Polen</v>
      </c>
      <c r="AJ34" s="281">
        <f t="shared" ref="AJ34:AL37" si="9">Z34</f>
        <v>6</v>
      </c>
      <c r="AK34" s="281">
        <f t="shared" si="9"/>
        <v>5</v>
      </c>
      <c r="AL34" s="281">
        <f t="shared" si="9"/>
        <v>3</v>
      </c>
      <c r="AM34" s="281">
        <f>AK34-AL34</f>
        <v>2</v>
      </c>
      <c r="AN34" s="337"/>
      <c r="AO34" s="329">
        <f>IF(Z35&lt;&gt;Z34,AG35,IF(G34&gt;E34,AG35-2000,AG35))</f>
        <v>10059</v>
      </c>
      <c r="AP34" s="329">
        <f>IF(Z36&lt;&gt;Z34,AG36,IF(G36&gt;E36,AG36-2000,AG36))</f>
        <v>933</v>
      </c>
      <c r="AQ34" s="329">
        <f>IF(Z37&lt;&gt;Z34,AG37,IF(G38&gt;E38,AG37-2000,AG37))</f>
        <v>7017</v>
      </c>
      <c r="AR34" s="332">
        <f>AN38</f>
        <v>11925</v>
      </c>
      <c r="AS34" s="330">
        <f>RANK(AR34,AR34:AR37,1)</f>
        <v>2</v>
      </c>
      <c r="AT34" s="281" t="str">
        <f t="shared" ref="AT34:AW37" si="10">AI34</f>
        <v>Polen</v>
      </c>
      <c r="AU34" s="281">
        <f t="shared" si="10"/>
        <v>6</v>
      </c>
      <c r="AV34" s="281">
        <f t="shared" si="10"/>
        <v>5</v>
      </c>
      <c r="AW34" s="281">
        <f t="shared" si="10"/>
        <v>3</v>
      </c>
      <c r="AX34" s="182"/>
      <c r="AY34" s="182"/>
      <c r="AZ34" s="182"/>
      <c r="BA34" s="17">
        <v>1</v>
      </c>
      <c r="BB34" s="18" t="str">
        <f>VLOOKUP(1,AS34:AT37,2,FALSE)</f>
        <v>Deutschland</v>
      </c>
      <c r="BC34" s="16"/>
      <c r="BD34" s="19">
        <f>VLOOKUP(1,AS34:AW37,3,FALSE)</f>
        <v>9</v>
      </c>
      <c r="BE34" s="20">
        <f>VLOOKUP(1,AS34:AW37,4,FALSE)</f>
        <v>7</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399"/>
      <c r="BW34" s="399"/>
      <c r="BX34" s="399"/>
      <c r="BY34" s="182"/>
      <c r="BZ34" s="182"/>
      <c r="CA34" s="182"/>
      <c r="CB34" s="182"/>
      <c r="CC34" s="399"/>
      <c r="CD34" s="182"/>
      <c r="CE34" s="144">
        <v>59</v>
      </c>
      <c r="CF34" s="158" t="str">
        <f>IF(CE30="",IF(CC30&gt;CC31,CA30,CA31),IF(CE30&gt;CE31,CA30,CA31))</f>
        <v>Deutschland</v>
      </c>
      <c r="CG34" s="163"/>
      <c r="CH34" s="398">
        <v>3</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0</v>
      </c>
      <c r="AA35" s="182">
        <f>R40</f>
        <v>1</v>
      </c>
      <c r="AB35" s="182">
        <f>V40</f>
        <v>7</v>
      </c>
      <c r="AC35" s="182">
        <f>AA35-AB35</f>
        <v>-6</v>
      </c>
      <c r="AD35" s="182">
        <f>IF(Z35&gt;Z34,-1,0)</f>
        <v>0</v>
      </c>
      <c r="AE35" s="182">
        <f>IF(Z35&gt;Z36,-1,0)</f>
        <v>0</v>
      </c>
      <c r="AF35" s="182">
        <f>IF(Z35&gt;Z37,-1,0)</f>
        <v>0</v>
      </c>
      <c r="AG35" s="329">
        <f>10000-(AJ35*1000+AM35*10+AK35)</f>
        <v>10059</v>
      </c>
      <c r="AH35" s="330">
        <f>RANK(AG35,AG34:AG37,1)</f>
        <v>4</v>
      </c>
      <c r="AI35" s="281" t="str">
        <f>H34</f>
        <v>Nordirland</v>
      </c>
      <c r="AJ35" s="281">
        <f t="shared" si="9"/>
        <v>0</v>
      </c>
      <c r="AK35" s="281">
        <f t="shared" si="9"/>
        <v>1</v>
      </c>
      <c r="AL35" s="281">
        <f t="shared" si="9"/>
        <v>7</v>
      </c>
      <c r="AM35" s="281">
        <f>AK35-AL35</f>
        <v>-6</v>
      </c>
      <c r="AN35" s="329">
        <f>IF(Z34&lt;&gt;Z35,AG34,IF(E34&gt;G34,AG34-2000,AG34))</f>
        <v>3975</v>
      </c>
      <c r="AO35" s="337"/>
      <c r="AP35" s="329">
        <f>IF(Z35&lt;&gt;Z36,AG36,IF(G39&gt;E39,AG36-2000,AG36))</f>
        <v>933</v>
      </c>
      <c r="AQ35" s="329">
        <f>IF(Z37&lt;&gt;Z35,AG37,IF(G37&gt;E37,AG37-2000,AG37))</f>
        <v>7017</v>
      </c>
      <c r="AR35" s="333">
        <f>AO38</f>
        <v>30177</v>
      </c>
      <c r="AS35" s="330">
        <f>RANK(AR35,AR34:AR37,1)</f>
        <v>4</v>
      </c>
      <c r="AT35" s="281" t="str">
        <f t="shared" si="10"/>
        <v>Nordirland</v>
      </c>
      <c r="AU35" s="281">
        <f t="shared" si="10"/>
        <v>0</v>
      </c>
      <c r="AV35" s="281">
        <f t="shared" si="10"/>
        <v>1</v>
      </c>
      <c r="AW35" s="281">
        <f t="shared" si="10"/>
        <v>7</v>
      </c>
      <c r="AX35" s="182"/>
      <c r="AY35" s="182"/>
      <c r="AZ35" s="182"/>
      <c r="BA35" s="17">
        <v>2</v>
      </c>
      <c r="BB35" s="18" t="str">
        <f>VLOOKUP(2,AS34:AT37,2,FALSE)</f>
        <v>Polen</v>
      </c>
      <c r="BC35" s="16"/>
      <c r="BD35" s="19">
        <f>VLOOKUP(2,AS34:AW37,3,FALSE)</f>
        <v>6</v>
      </c>
      <c r="BE35" s="20">
        <f>VLOOKUP(2,AS34:AW37,4,FALSE)</f>
        <v>5</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399"/>
      <c r="BX35" s="399"/>
      <c r="BY35" s="182"/>
      <c r="BZ35" s="182"/>
      <c r="CA35" s="182"/>
      <c r="CB35" s="182"/>
      <c r="CC35" s="399"/>
      <c r="CD35" s="182"/>
      <c r="CE35" s="144">
        <v>60</v>
      </c>
      <c r="CF35" s="158" t="str">
        <f>IF(CE38="",IF(CC38&gt;CC39,CA38,CA39),IF(CE38&gt;CE39,CA38,CA39))</f>
        <v>Frankreich</v>
      </c>
      <c r="CG35" s="163"/>
      <c r="CH35" s="398">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7</v>
      </c>
      <c r="AB36" s="182">
        <f>W40</f>
        <v>1</v>
      </c>
      <c r="AC36" s="182">
        <f>AA36-AB36</f>
        <v>6</v>
      </c>
      <c r="AD36" s="182">
        <f>IF(Z36&gt;Z34,-1,0)</f>
        <v>-1</v>
      </c>
      <c r="AE36" s="182">
        <f>IF(Z36&gt;Z35,-1,0)</f>
        <v>-1</v>
      </c>
      <c r="AF36" s="182">
        <f>IF(Z36&gt;Z37,-1,0)</f>
        <v>-1</v>
      </c>
      <c r="AG36" s="329">
        <f>10000-(AJ36*1000+AM36*10+AK36)</f>
        <v>933</v>
      </c>
      <c r="AH36" s="330">
        <f>RANK(AG36,AG34:AG37,1)</f>
        <v>1</v>
      </c>
      <c r="AI36" s="281" t="str">
        <f>C35</f>
        <v>Deutschland</v>
      </c>
      <c r="AJ36" s="281">
        <f t="shared" si="9"/>
        <v>9</v>
      </c>
      <c r="AK36" s="281">
        <f t="shared" si="9"/>
        <v>7</v>
      </c>
      <c r="AL36" s="281">
        <f t="shared" si="9"/>
        <v>1</v>
      </c>
      <c r="AM36" s="281">
        <f>AK36-AL36</f>
        <v>6</v>
      </c>
      <c r="AN36" s="329">
        <f>IF(Z34&lt;&gt;Z36,AG34,IF(E36&gt;G36,AG34-2000,AG34))</f>
        <v>3975</v>
      </c>
      <c r="AO36" s="329">
        <f>IF(Z35&lt;&gt;Z36,AG35,IF(E39&gt;G39,AG35-2000,AG35))</f>
        <v>10059</v>
      </c>
      <c r="AP36" s="337"/>
      <c r="AQ36" s="329">
        <f>IF(Z37&lt;&gt;Z36,AG37,IF(G35&gt;E35,AG37-2000,AG37))</f>
        <v>7017</v>
      </c>
      <c r="AR36" s="333">
        <f>AP38</f>
        <v>2799</v>
      </c>
      <c r="AS36" s="330">
        <f>RANK(AR36,AR34:AR37,1)</f>
        <v>1</v>
      </c>
      <c r="AT36" s="281" t="str">
        <f t="shared" si="10"/>
        <v>Deutschland</v>
      </c>
      <c r="AU36" s="281">
        <f t="shared" si="10"/>
        <v>9</v>
      </c>
      <c r="AV36" s="281">
        <f t="shared" si="10"/>
        <v>7</v>
      </c>
      <c r="AW36" s="281">
        <f t="shared" si="10"/>
        <v>1</v>
      </c>
      <c r="AX36" s="182"/>
      <c r="AY36" s="182"/>
      <c r="AZ36" s="182"/>
      <c r="BA36" s="162">
        <v>3</v>
      </c>
      <c r="BB36" s="175" t="str">
        <f>VLOOKUP(3,AS34:AT37,2,FALSE)</f>
        <v>Ukraine</v>
      </c>
      <c r="BC36" s="163"/>
      <c r="BD36" s="145">
        <f>VLOOKUP(3,AS34:AW37,3,FALSE)</f>
        <v>3</v>
      </c>
      <c r="BE36" s="145">
        <f>VLOOKUP(3,AS34:AW37,4,FALSE)</f>
        <v>3</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398">
        <v>3</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2</v>
      </c>
      <c r="H37" s="13" t="str">
        <f>H35</f>
        <v>Ukraine</v>
      </c>
      <c r="I37" s="34"/>
      <c r="J37" s="182"/>
      <c r="K37" s="182" t="s">
        <v>67</v>
      </c>
      <c r="L37" s="182">
        <f t="shared" si="8"/>
        <v>-1</v>
      </c>
      <c r="M37" s="182"/>
      <c r="N37" s="182">
        <f>IF($E37="",0,IF($E37&gt;$G37,3,IF($E37=$G37,1,0)))</f>
        <v>0</v>
      </c>
      <c r="O37" s="182"/>
      <c r="P37" s="182">
        <f>IF($G37="",0,IF($E37&gt;$G37,0,IF($E37=$G37,1,3)))</f>
        <v>3</v>
      </c>
      <c r="Q37" s="182"/>
      <c r="R37" s="182">
        <f>E37</f>
        <v>1</v>
      </c>
      <c r="S37" s="182"/>
      <c r="T37" s="182">
        <f>G37</f>
        <v>2</v>
      </c>
      <c r="U37" s="182"/>
      <c r="V37" s="182">
        <f>G37</f>
        <v>2</v>
      </c>
      <c r="W37" s="182"/>
      <c r="X37" s="182">
        <f>E37</f>
        <v>1</v>
      </c>
      <c r="Y37" s="182"/>
      <c r="Z37" s="182">
        <f>P40</f>
        <v>3</v>
      </c>
      <c r="AA37" s="182">
        <f>T40</f>
        <v>3</v>
      </c>
      <c r="AB37" s="182">
        <f>X40</f>
        <v>5</v>
      </c>
      <c r="AC37" s="182">
        <f>AA37-AB37</f>
        <v>-2</v>
      </c>
      <c r="AD37" s="182">
        <f>IF(Z37&gt;Z34,-1,0)</f>
        <v>0</v>
      </c>
      <c r="AE37" s="182">
        <f>IF(Z37&gt;Z35,-1,0)</f>
        <v>-1</v>
      </c>
      <c r="AF37" s="182">
        <f>IF(Z37&gt;Z36,-1,0)</f>
        <v>0</v>
      </c>
      <c r="AG37" s="329">
        <f>10000-(AJ37*1000+AM37*10+AK37)</f>
        <v>7017</v>
      </c>
      <c r="AH37" s="330">
        <f>RANK(AG37,AG34:AG37,1)</f>
        <v>3</v>
      </c>
      <c r="AI37" s="281" t="str">
        <f>H35</f>
        <v>Ukraine</v>
      </c>
      <c r="AJ37" s="281">
        <f t="shared" si="9"/>
        <v>3</v>
      </c>
      <c r="AK37" s="281">
        <f t="shared" si="9"/>
        <v>3</v>
      </c>
      <c r="AL37" s="281">
        <f t="shared" si="9"/>
        <v>5</v>
      </c>
      <c r="AM37" s="281">
        <f>AK37-AL37</f>
        <v>-2</v>
      </c>
      <c r="AN37" s="329">
        <f>IF(Z34&lt;&gt;Z37,AG34,IF(E38&gt;G38,AG34-2000,AG34))</f>
        <v>3975</v>
      </c>
      <c r="AO37" s="329">
        <f>IF(Z35&lt;&gt;Z37,AG35,IF(E37&gt;G37,AG35-2000,AG35))</f>
        <v>10059</v>
      </c>
      <c r="AP37" s="329">
        <f>IF(Z36&lt;&gt;Z37,AG36,IF(E35&gt;G35,AG36-2000,AG36))</f>
        <v>933</v>
      </c>
      <c r="AQ37" s="337"/>
      <c r="AR37" s="333">
        <f>AQ38</f>
        <v>21051</v>
      </c>
      <c r="AS37" s="330">
        <f>RANK(AR37,AR34:AR37,1)</f>
        <v>3</v>
      </c>
      <c r="AT37" s="281" t="str">
        <f t="shared" si="10"/>
        <v>Ukraine</v>
      </c>
      <c r="AU37" s="281">
        <f t="shared" si="10"/>
        <v>3</v>
      </c>
      <c r="AV37" s="281">
        <f t="shared" si="10"/>
        <v>3</v>
      </c>
      <c r="AW37" s="281">
        <f t="shared" si="10"/>
        <v>5</v>
      </c>
      <c r="AX37" s="182"/>
      <c r="AY37" s="182"/>
      <c r="AZ37" s="182"/>
      <c r="BA37" s="68">
        <v>4</v>
      </c>
      <c r="BB37" s="69" t="str">
        <f>VLOOKUP(4,AS34:AT37,2,FALSE)</f>
        <v>Nordirland</v>
      </c>
      <c r="BC37" s="70"/>
      <c r="BD37" s="71">
        <f>VLOOKUP(4,AS34:AW37,3,FALSE)</f>
        <v>0</v>
      </c>
      <c r="BE37" s="71">
        <f>VLOOKUP(4,AS34:AW37,4,FALSE)</f>
        <v>1</v>
      </c>
      <c r="BF37" s="199" t="s">
        <v>12</v>
      </c>
      <c r="BG37" s="71">
        <f>VLOOKUP(4,AS34:AW37,5,FALSE)</f>
        <v>7</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398">
        <v>1</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1</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1</v>
      </c>
      <c r="U38" s="182">
        <f>G38</f>
        <v>1</v>
      </c>
      <c r="V38" s="182"/>
      <c r="W38" s="182"/>
      <c r="X38" s="182">
        <f>E38</f>
        <v>2</v>
      </c>
      <c r="Y38" s="182"/>
      <c r="Z38" s="182"/>
      <c r="AA38" s="182"/>
      <c r="AB38" s="182"/>
      <c r="AC38" s="182"/>
      <c r="AD38" s="182"/>
      <c r="AE38" s="182"/>
      <c r="AF38" s="182"/>
      <c r="AG38" s="281"/>
      <c r="AH38" s="281"/>
      <c r="AI38" s="281"/>
      <c r="AJ38" s="281"/>
      <c r="AK38" s="281"/>
      <c r="AL38" s="281"/>
      <c r="AM38" s="281"/>
      <c r="AN38" s="334">
        <f>SUM(AN34:AN37)</f>
        <v>11925</v>
      </c>
      <c r="AO38" s="335">
        <f>SUM(AO34:AO37)</f>
        <v>30177</v>
      </c>
      <c r="AP38" s="335">
        <f>SUM(AP34:AP37)</f>
        <v>2799</v>
      </c>
      <c r="AQ38" s="335">
        <f>SUM(AQ34:AQ37)</f>
        <v>21051</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399"/>
      <c r="BW38" s="399"/>
      <c r="BX38" s="399"/>
      <c r="BY38" s="182"/>
      <c r="BZ38" s="144">
        <v>55</v>
      </c>
      <c r="CA38" s="158" t="str">
        <f>IF(BX36="",IF(BV36&gt;BV37,BT36,BT37),IF(BX36&gt;BX37,BT36,BT37))</f>
        <v>Frankreich</v>
      </c>
      <c r="CB38" s="163"/>
      <c r="CC38" s="398">
        <v>3</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399"/>
      <c r="BX39" s="399"/>
      <c r="BY39" s="182"/>
      <c r="BZ39" s="144">
        <v>56</v>
      </c>
      <c r="CA39" s="158" t="str">
        <f>IF(BX40="",IF(BV40&gt;BV41,BT40,BT41),IF(BX40&gt;BX41,BT40,BT41))</f>
        <v>Österreich</v>
      </c>
      <c r="CB39" s="163"/>
      <c r="CC39" s="398">
        <v>1</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0</v>
      </c>
      <c r="O40" s="182">
        <f t="shared" si="11"/>
        <v>9</v>
      </c>
      <c r="P40" s="182">
        <f t="shared" si="11"/>
        <v>3</v>
      </c>
      <c r="Q40" s="182">
        <f t="shared" si="11"/>
        <v>5</v>
      </c>
      <c r="R40" s="182">
        <f t="shared" si="11"/>
        <v>1</v>
      </c>
      <c r="S40" s="182">
        <f t="shared" si="11"/>
        <v>7</v>
      </c>
      <c r="T40" s="182">
        <f t="shared" si="11"/>
        <v>3</v>
      </c>
      <c r="U40" s="182">
        <f t="shared" si="11"/>
        <v>3</v>
      </c>
      <c r="V40" s="182">
        <f t="shared" si="11"/>
        <v>7</v>
      </c>
      <c r="W40" s="182">
        <f t="shared" si="11"/>
        <v>1</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47</v>
      </c>
      <c r="BQ40" s="182"/>
      <c r="BR40" s="213"/>
      <c r="BS40" s="151" t="s">
        <v>252</v>
      </c>
      <c r="BT40" s="158" t="str">
        <f>BB24</f>
        <v>Russland</v>
      </c>
      <c r="BU40" s="163"/>
      <c r="BV40" s="398">
        <v>2</v>
      </c>
      <c r="BW40" s="399"/>
      <c r="BX40" s="398"/>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3</v>
      </c>
      <c r="BW41" s="399"/>
      <c r="BX41" s="398"/>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3</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3</v>
      </c>
      <c r="S45" s="182"/>
      <c r="T45" s="182"/>
      <c r="U45" s="182">
        <f>G45</f>
        <v>3</v>
      </c>
      <c r="V45" s="182">
        <f>E45</f>
        <v>1</v>
      </c>
      <c r="W45" s="182"/>
      <c r="X45" s="182"/>
      <c r="Y45" s="182"/>
      <c r="Z45" s="182">
        <f>M51</f>
        <v>1</v>
      </c>
      <c r="AA45" s="182">
        <f>Q51</f>
        <v>3</v>
      </c>
      <c r="AB45" s="182">
        <f>U51</f>
        <v>7</v>
      </c>
      <c r="AC45" s="182">
        <f>AA45-AB45</f>
        <v>-4</v>
      </c>
      <c r="AD45" s="182">
        <f>IF(Z45&gt;Z46,-1,0)</f>
        <v>0</v>
      </c>
      <c r="AE45" s="182">
        <f>IF(Z45&gt;Z47,-1,0)</f>
        <v>0</v>
      </c>
      <c r="AF45" s="182">
        <f>IF(Z45&gt;Z48,-1,0)</f>
        <v>0</v>
      </c>
      <c r="AG45" s="329">
        <f>10000-(AJ45*1000+AM45*10+AK45)</f>
        <v>9037</v>
      </c>
      <c r="AH45" s="330">
        <f>RANK(AG45,AG45:AG48,1)</f>
        <v>3</v>
      </c>
      <c r="AI45" s="281" t="str">
        <f>C45</f>
        <v>Türkei</v>
      </c>
      <c r="AJ45" s="281">
        <f t="shared" ref="AJ45:AL48" si="13">Z45</f>
        <v>1</v>
      </c>
      <c r="AK45" s="281">
        <f t="shared" si="13"/>
        <v>3</v>
      </c>
      <c r="AL45" s="281">
        <f t="shared" si="13"/>
        <v>7</v>
      </c>
      <c r="AM45" s="281">
        <f>AK45-AL45</f>
        <v>-4</v>
      </c>
      <c r="AN45" s="337"/>
      <c r="AO45" s="329">
        <f>IF(Z46&lt;&gt;Z45,AG46,IF(G45&gt;E45,AG46-2000,AG46))</f>
        <v>3963</v>
      </c>
      <c r="AP45" s="329">
        <f>IF(Z47&lt;&gt;Z45,AG47,IF(G47&gt;E47,AG47-2000,AG47))</f>
        <v>943</v>
      </c>
      <c r="AQ45" s="329">
        <f>IF(Z48&lt;&gt;Z45,AG48,IF(G49&gt;E49,AG48-2000,AG48))</f>
        <v>9038</v>
      </c>
      <c r="AR45" s="332">
        <f>AN49</f>
        <v>27111</v>
      </c>
      <c r="AS45" s="330">
        <f>RANK(AR45,AR45:AR48,1)</f>
        <v>3</v>
      </c>
      <c r="AT45" s="281" t="str">
        <f t="shared" ref="AT45:AW48" si="14">AI45</f>
        <v>Türkei</v>
      </c>
      <c r="AU45" s="281">
        <f t="shared" si="14"/>
        <v>1</v>
      </c>
      <c r="AV45" s="281">
        <f t="shared" si="14"/>
        <v>3</v>
      </c>
      <c r="AW45" s="281">
        <f t="shared" si="14"/>
        <v>7</v>
      </c>
      <c r="AX45" s="182"/>
      <c r="AY45" s="182"/>
      <c r="AZ45" s="182"/>
      <c r="BA45" s="42">
        <v>1</v>
      </c>
      <c r="BB45" s="40" t="str">
        <f>VLOOKUP(1,AS45:AT48,2,FALSE)</f>
        <v>Spanien</v>
      </c>
      <c r="BC45" s="41"/>
      <c r="BD45" s="43">
        <f>VLOOKUP(1,AS45:AW48,3,FALSE)</f>
        <v>9</v>
      </c>
      <c r="BE45" s="44">
        <f>VLOOKUP(1,AS45:AW48,4,FALSE)</f>
        <v>7</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6</v>
      </c>
      <c r="AA46" s="182">
        <f>R51</f>
        <v>7</v>
      </c>
      <c r="AB46" s="182">
        <f>V51</f>
        <v>4</v>
      </c>
      <c r="AC46" s="182">
        <f>AA46-AB46</f>
        <v>3</v>
      </c>
      <c r="AD46" s="182">
        <f>IF(Z46&gt;Z45,-1,0)</f>
        <v>-1</v>
      </c>
      <c r="AE46" s="182">
        <f>IF(Z46&gt;Z47,-1,0)</f>
        <v>0</v>
      </c>
      <c r="AF46" s="182">
        <f>IF(Z46&gt;Z48,-1,0)</f>
        <v>-1</v>
      </c>
      <c r="AG46" s="329">
        <f>10000-(AJ46*1000+AM46*10+AK46)</f>
        <v>3963</v>
      </c>
      <c r="AH46" s="330">
        <f>RANK(AG46,AG45:AG48,1)</f>
        <v>2</v>
      </c>
      <c r="AI46" s="281" t="str">
        <f>H45</f>
        <v>Kroatien</v>
      </c>
      <c r="AJ46" s="281">
        <f t="shared" si="13"/>
        <v>6</v>
      </c>
      <c r="AK46" s="281">
        <f t="shared" si="13"/>
        <v>7</v>
      </c>
      <c r="AL46" s="281">
        <f t="shared" si="13"/>
        <v>4</v>
      </c>
      <c r="AM46" s="281">
        <f>AK46-AL46</f>
        <v>3</v>
      </c>
      <c r="AN46" s="329">
        <f>IF(Z45&lt;&gt;Z46,AG45,IF(E45&gt;G45,AG45-2000,AG45))</f>
        <v>9037</v>
      </c>
      <c r="AO46" s="337"/>
      <c r="AP46" s="329">
        <f>IF(Z46&lt;&gt;Z47,AG47,IF(G50&gt;E50,AG47-2000,AG47))</f>
        <v>943</v>
      </c>
      <c r="AQ46" s="329">
        <f>IF(Z48&lt;&gt;Z46,AG48,IF(G48&gt;E48,AG48-2000,AG48))</f>
        <v>9038</v>
      </c>
      <c r="AR46" s="333">
        <f>AO49</f>
        <v>11889</v>
      </c>
      <c r="AS46" s="330">
        <f>RANK(AR46,AR45:AR48,1)</f>
        <v>2</v>
      </c>
      <c r="AT46" s="281" t="str">
        <f t="shared" si="14"/>
        <v>Kroatien</v>
      </c>
      <c r="AU46" s="281">
        <f t="shared" si="14"/>
        <v>6</v>
      </c>
      <c r="AV46" s="281">
        <f t="shared" si="14"/>
        <v>7</v>
      </c>
      <c r="AW46" s="281">
        <f t="shared" si="14"/>
        <v>4</v>
      </c>
      <c r="AX46" s="182"/>
      <c r="AY46" s="182"/>
      <c r="AZ46" s="182"/>
      <c r="BA46" s="42">
        <v>2</v>
      </c>
      <c r="BB46" s="40" t="str">
        <f>VLOOKUP(2,AS45:AT48,2,FALSE)</f>
        <v>Kroatien</v>
      </c>
      <c r="BC46" s="41"/>
      <c r="BD46" s="43">
        <f>VLOOKUP(2,AS45:AW48,3,FALSE)</f>
        <v>6</v>
      </c>
      <c r="BE46" s="44">
        <f>VLOOKUP(2,AS45:AW48,4,FALSE)</f>
        <v>7</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3</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3</v>
      </c>
      <c r="T47" s="182"/>
      <c r="U47" s="182">
        <f>G47</f>
        <v>3</v>
      </c>
      <c r="V47" s="182"/>
      <c r="W47" s="182">
        <f>E47</f>
        <v>1</v>
      </c>
      <c r="X47" s="182"/>
      <c r="Y47" s="182"/>
      <c r="Z47" s="182">
        <f>O51</f>
        <v>9</v>
      </c>
      <c r="AA47" s="182">
        <f>S51</f>
        <v>7</v>
      </c>
      <c r="AB47" s="182">
        <f>W51</f>
        <v>2</v>
      </c>
      <c r="AC47" s="182">
        <f>AA47-AB47</f>
        <v>5</v>
      </c>
      <c r="AD47" s="182">
        <f>IF(Z47&gt;Z45,-1,0)</f>
        <v>-1</v>
      </c>
      <c r="AE47" s="182">
        <f>IF(Z47&gt;Z46,-1,0)</f>
        <v>-1</v>
      </c>
      <c r="AF47" s="182">
        <f>IF(Z47&gt;Z48,-1,0)</f>
        <v>-1</v>
      </c>
      <c r="AG47" s="329">
        <f>10000-(AJ47*1000+AM47*10+AK47)</f>
        <v>943</v>
      </c>
      <c r="AH47" s="330">
        <f>RANK(AG47,AG45:AG48,1)</f>
        <v>1</v>
      </c>
      <c r="AI47" s="281" t="str">
        <f>C46</f>
        <v>Spanien</v>
      </c>
      <c r="AJ47" s="281">
        <f t="shared" si="13"/>
        <v>9</v>
      </c>
      <c r="AK47" s="281">
        <f t="shared" si="13"/>
        <v>7</v>
      </c>
      <c r="AL47" s="281">
        <f t="shared" si="13"/>
        <v>2</v>
      </c>
      <c r="AM47" s="281">
        <f>AK47-AL47</f>
        <v>5</v>
      </c>
      <c r="AN47" s="329">
        <f>IF(Z45&lt;&gt;Z47,AG45,IF(E47&gt;G47,AG45-2000,AG45))</f>
        <v>9037</v>
      </c>
      <c r="AO47" s="329">
        <f>IF(Z46&lt;&gt;Z47,AG46,IF(E50&gt;G50,AG46-2000,AG46))</f>
        <v>3963</v>
      </c>
      <c r="AP47" s="337"/>
      <c r="AQ47" s="329">
        <f>IF(Z48&lt;&gt;Z47,AG48,IF(G46&gt;E46,AG48-2000,AG48))</f>
        <v>9038</v>
      </c>
      <c r="AR47" s="333">
        <f>AP49</f>
        <v>2829</v>
      </c>
      <c r="AS47" s="330">
        <f>RANK(AR47,AR45:AR48,1)</f>
        <v>1</v>
      </c>
      <c r="AT47" s="281" t="str">
        <f t="shared" si="14"/>
        <v>Spanien</v>
      </c>
      <c r="AU47" s="281">
        <f t="shared" si="14"/>
        <v>9</v>
      </c>
      <c r="AV47" s="281">
        <f t="shared" si="14"/>
        <v>7</v>
      </c>
      <c r="AW47" s="281">
        <f t="shared" si="14"/>
        <v>2</v>
      </c>
      <c r="AX47" s="182"/>
      <c r="AY47" s="182"/>
      <c r="AZ47" s="182"/>
      <c r="BA47" s="162">
        <v>3</v>
      </c>
      <c r="BB47" s="175" t="str">
        <f>VLOOKUP(3,AS45:AT48,2,FALSE)</f>
        <v>Türkei</v>
      </c>
      <c r="BC47" s="163"/>
      <c r="BD47" s="145">
        <f>VLOOKUP(3,AS45:AW48,3,FALSE)</f>
        <v>1</v>
      </c>
      <c r="BE47" s="145">
        <f>VLOOKUP(3,AS45:AW48,4,FALSE)</f>
        <v>3</v>
      </c>
      <c r="BF47" s="199" t="s">
        <v>12</v>
      </c>
      <c r="BG47" s="145">
        <f>VLOOKUP(3,AS45:AW48,5,FALSE)</f>
        <v>7</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1</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3</v>
      </c>
      <c r="F48" s="401" t="s">
        <v>12</v>
      </c>
      <c r="G48" s="398">
        <v>1</v>
      </c>
      <c r="H48" s="125" t="str">
        <f>H46</f>
        <v>Tschechien</v>
      </c>
      <c r="I48" s="126"/>
      <c r="J48" s="182"/>
      <c r="K48" s="182" t="s">
        <v>73</v>
      </c>
      <c r="L48" s="182">
        <f t="shared" si="12"/>
        <v>1</v>
      </c>
      <c r="M48" s="182"/>
      <c r="N48" s="182">
        <f>IF($E48="",0,IF($E48&gt;$G48,3,IF($E48=$G48,1,0)))</f>
        <v>3</v>
      </c>
      <c r="O48" s="182"/>
      <c r="P48" s="182">
        <f>IF($G48="",0,IF($E48&gt;$G48,0,IF($E48=$G48,1,3)))</f>
        <v>0</v>
      </c>
      <c r="Q48" s="182"/>
      <c r="R48" s="182">
        <f>E48</f>
        <v>3</v>
      </c>
      <c r="S48" s="182"/>
      <c r="T48" s="182">
        <f>G48</f>
        <v>1</v>
      </c>
      <c r="U48" s="182"/>
      <c r="V48" s="182">
        <f>G48</f>
        <v>1</v>
      </c>
      <c r="W48" s="182"/>
      <c r="X48" s="182">
        <f>E48</f>
        <v>3</v>
      </c>
      <c r="Y48" s="182"/>
      <c r="Z48" s="182">
        <f>P51</f>
        <v>1</v>
      </c>
      <c r="AA48" s="182">
        <f>T51</f>
        <v>2</v>
      </c>
      <c r="AB48" s="182">
        <f>X51</f>
        <v>6</v>
      </c>
      <c r="AC48" s="182">
        <f>AA48-AB48</f>
        <v>-4</v>
      </c>
      <c r="AD48" s="182">
        <f>IF(Z48&gt;Z45,-1,0)</f>
        <v>0</v>
      </c>
      <c r="AE48" s="182">
        <f>IF(Z48&gt;Z46,-1,0)</f>
        <v>0</v>
      </c>
      <c r="AF48" s="182">
        <f>IF(Z48&gt;Z47,-1,0)</f>
        <v>0</v>
      </c>
      <c r="AG48" s="329">
        <f>10000-(AJ48*1000+AM48*10+AK48)</f>
        <v>9038</v>
      </c>
      <c r="AH48" s="330">
        <f>RANK(AG48,AG45:AG48,1)</f>
        <v>4</v>
      </c>
      <c r="AI48" s="281" t="str">
        <f>H46</f>
        <v>Tschechien</v>
      </c>
      <c r="AJ48" s="281">
        <f t="shared" si="13"/>
        <v>1</v>
      </c>
      <c r="AK48" s="281">
        <f t="shared" si="13"/>
        <v>2</v>
      </c>
      <c r="AL48" s="281">
        <f t="shared" si="13"/>
        <v>6</v>
      </c>
      <c r="AM48" s="281">
        <f>AK48-AL48</f>
        <v>-4</v>
      </c>
      <c r="AN48" s="329">
        <f>IF(Z45&lt;&gt;Z48,AG45,IF(E49&gt;G49,AG45-2000,AG45))</f>
        <v>9037</v>
      </c>
      <c r="AO48" s="329">
        <f>IF(Z46&lt;&gt;Z48,AG46,IF(E48&gt;G48,AG46-2000,AG46))</f>
        <v>3963</v>
      </c>
      <c r="AP48" s="329">
        <f>IF(Z47&lt;&gt;Z48,AG47,IF(E46&gt;G46,AG47-2000,AG47))</f>
        <v>943</v>
      </c>
      <c r="AQ48" s="337"/>
      <c r="AR48" s="333">
        <f>AQ49</f>
        <v>27114</v>
      </c>
      <c r="AS48" s="330">
        <f>RANK(AR48,AR45:AR48,1)</f>
        <v>4</v>
      </c>
      <c r="AT48" s="281" t="str">
        <f t="shared" si="14"/>
        <v>Tschechien</v>
      </c>
      <c r="AU48" s="281">
        <f t="shared" si="14"/>
        <v>1</v>
      </c>
      <c r="AV48" s="281">
        <f t="shared" si="14"/>
        <v>2</v>
      </c>
      <c r="AW48" s="281">
        <f t="shared" si="14"/>
        <v>6</v>
      </c>
      <c r="AX48" s="182"/>
      <c r="AY48" s="182"/>
      <c r="AZ48" s="182"/>
      <c r="BA48" s="68">
        <v>4</v>
      </c>
      <c r="BB48" s="69" t="str">
        <f>VLOOKUP(4,AS45:AT48,2,FALSE)</f>
        <v>Tschechien</v>
      </c>
      <c r="BC48" s="70"/>
      <c r="BD48" s="71">
        <f>VLOOKUP(4,AS45:AW48,3,FALSE)</f>
        <v>1</v>
      </c>
      <c r="BE48" s="71">
        <f>VLOOKUP(4,AS45:AW48,4,FALSE)</f>
        <v>2</v>
      </c>
      <c r="BF48" s="199" t="s">
        <v>12</v>
      </c>
      <c r="BG48" s="71">
        <f>VLOOKUP(4,AS45:AW48,5,FALSE)</f>
        <v>6</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1</v>
      </c>
      <c r="F49" s="401" t="s">
        <v>12</v>
      </c>
      <c r="G49" s="39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27111</v>
      </c>
      <c r="AO49" s="335">
        <f>SUM(AO45:AO48)</f>
        <v>11889</v>
      </c>
      <c r="AP49" s="335">
        <f>SUM(AP45:AP48)</f>
        <v>2829</v>
      </c>
      <c r="AQ49" s="335">
        <f>SUM(AQ45:AQ48)</f>
        <v>27114</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1</v>
      </c>
      <c r="N51" s="182">
        <f t="shared" si="15"/>
        <v>6</v>
      </c>
      <c r="O51" s="182">
        <f t="shared" si="15"/>
        <v>9</v>
      </c>
      <c r="P51" s="182">
        <f t="shared" si="15"/>
        <v>1</v>
      </c>
      <c r="Q51" s="182">
        <f t="shared" si="15"/>
        <v>3</v>
      </c>
      <c r="R51" s="182">
        <f t="shared" si="15"/>
        <v>7</v>
      </c>
      <c r="S51" s="182">
        <f t="shared" si="15"/>
        <v>7</v>
      </c>
      <c r="T51" s="182">
        <f t="shared" si="15"/>
        <v>2</v>
      </c>
      <c r="U51" s="182">
        <f t="shared" si="15"/>
        <v>7</v>
      </c>
      <c r="V51" s="182">
        <f t="shared" si="15"/>
        <v>4</v>
      </c>
      <c r="W51" s="182">
        <f t="shared" si="15"/>
        <v>2</v>
      </c>
      <c r="X51" s="182">
        <f t="shared" si="15"/>
        <v>6</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32</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2</v>
      </c>
      <c r="F56" s="401" t="s">
        <v>12</v>
      </c>
      <c r="G56" s="398">
        <v>1</v>
      </c>
      <c r="H56" s="108" t="str">
        <f>Spielplan!$H$56</f>
        <v>Schweden</v>
      </c>
      <c r="I56" s="109"/>
      <c r="J56" s="182"/>
      <c r="K56" s="182" t="s">
        <v>77</v>
      </c>
      <c r="L56" s="182">
        <f t="shared" ref="L56:L61" si="16">IF(E56-G56&gt;0,1,IF(G56=E56,0,-1))</f>
        <v>1</v>
      </c>
      <c r="M56" s="182">
        <f>IF($E56="",0,IF($E56&gt;$G56,3,IF($E56=G56,1,0)))</f>
        <v>3</v>
      </c>
      <c r="N56" s="182">
        <f>IF($G56="",0,IF($E56&gt;$G56,0,IF($E56=G56,1,3)))</f>
        <v>0</v>
      </c>
      <c r="O56" s="182"/>
      <c r="P56" s="182"/>
      <c r="Q56" s="182">
        <f>E56</f>
        <v>2</v>
      </c>
      <c r="R56" s="182">
        <f>G56</f>
        <v>1</v>
      </c>
      <c r="S56" s="182"/>
      <c r="T56" s="182"/>
      <c r="U56" s="182">
        <f>G56</f>
        <v>1</v>
      </c>
      <c r="V56" s="182">
        <f>E56</f>
        <v>2</v>
      </c>
      <c r="W56" s="182"/>
      <c r="X56" s="182"/>
      <c r="Y56" s="182"/>
      <c r="Z56" s="182">
        <f>M62</f>
        <v>3</v>
      </c>
      <c r="AA56" s="182">
        <f>Q62</f>
        <v>4</v>
      </c>
      <c r="AB56" s="182">
        <f>U62</f>
        <v>6</v>
      </c>
      <c r="AC56" s="182">
        <f>AA56-AB56</f>
        <v>-2</v>
      </c>
      <c r="AD56" s="182">
        <f>IF(Z56&gt;Z57,-1,0)</f>
        <v>-1</v>
      </c>
      <c r="AE56" s="182">
        <f>IF(Z56&gt;Z58,-1,0)</f>
        <v>0</v>
      </c>
      <c r="AF56" s="182">
        <f>IF(Z56&gt;Z59,-1,0)</f>
        <v>0</v>
      </c>
      <c r="AG56" s="329">
        <f>10000-(AJ56*1000+AM56*10+AK56)</f>
        <v>7016</v>
      </c>
      <c r="AH56" s="330">
        <f>RANK(AG56,AG56:AG59,1)</f>
        <v>3</v>
      </c>
      <c r="AI56" s="281" t="str">
        <f>C56</f>
        <v>Irland</v>
      </c>
      <c r="AJ56" s="281">
        <f t="shared" ref="AJ56:AL59" si="17">Z56</f>
        <v>3</v>
      </c>
      <c r="AK56" s="281">
        <f t="shared" si="17"/>
        <v>4</v>
      </c>
      <c r="AL56" s="281">
        <f t="shared" si="17"/>
        <v>6</v>
      </c>
      <c r="AM56" s="281">
        <f>AK56-AL56</f>
        <v>-2</v>
      </c>
      <c r="AN56" s="337"/>
      <c r="AO56" s="329">
        <f>IF(Z57&lt;&gt;Z56,AG57,IF(G56&gt;E56,AG57-2000,AG57))</f>
        <v>9026</v>
      </c>
      <c r="AP56" s="329">
        <f>IF(Z58&lt;&gt;Z56,AG58,IF(G58&gt;E58,AG58-2000,AG58))</f>
        <v>2952</v>
      </c>
      <c r="AQ56" s="329">
        <f>IF(Z59&lt;&gt;Z56,AG59,IF(G60&gt;E60,AG59-2000,AG59))</f>
        <v>4984</v>
      </c>
      <c r="AR56" s="332">
        <f>AN60</f>
        <v>21048</v>
      </c>
      <c r="AS56" s="330">
        <f>RANK(AR56,AR56:AR59,1)</f>
        <v>3</v>
      </c>
      <c r="AT56" s="281" t="str">
        <f t="shared" ref="AT56:AW59" si="18">AI56</f>
        <v>Irland</v>
      </c>
      <c r="AU56" s="281">
        <f t="shared" si="18"/>
        <v>3</v>
      </c>
      <c r="AV56" s="281">
        <f t="shared" si="18"/>
        <v>4</v>
      </c>
      <c r="AW56" s="281">
        <f t="shared" si="18"/>
        <v>6</v>
      </c>
      <c r="AX56" s="182"/>
      <c r="AY56" s="182"/>
      <c r="AZ56" s="182"/>
      <c r="BA56" s="112">
        <v>1</v>
      </c>
      <c r="BB56" s="108" t="str">
        <f>VLOOKUP(1,AS56:AT59,2,FALSE)</f>
        <v>Belgien</v>
      </c>
      <c r="BC56" s="113"/>
      <c r="BD56" s="114">
        <f>VLOOKUP(1,AS56:AW59,3,FALSE)</f>
        <v>7</v>
      </c>
      <c r="BE56" s="115">
        <f>VLOOKUP(1,AS56:AW59,4,FALSE)</f>
        <v>8</v>
      </c>
      <c r="BF56" s="199" t="s">
        <v>12</v>
      </c>
      <c r="BG56" s="115">
        <f>VLOOKUP(1,AS56:AW59,5,FALSE)</f>
        <v>4</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2</v>
      </c>
      <c r="F57" s="401" t="s">
        <v>12</v>
      </c>
      <c r="G57" s="398">
        <v>2</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2</v>
      </c>
      <c r="T57" s="182">
        <f>G57</f>
        <v>2</v>
      </c>
      <c r="U57" s="182"/>
      <c r="V57" s="182"/>
      <c r="W57" s="182">
        <f>G57</f>
        <v>2</v>
      </c>
      <c r="X57" s="182">
        <f>E57</f>
        <v>2</v>
      </c>
      <c r="Y57" s="182"/>
      <c r="Z57" s="182">
        <f>N62</f>
        <v>1</v>
      </c>
      <c r="AA57" s="182">
        <f>R62</f>
        <v>4</v>
      </c>
      <c r="AB57" s="182">
        <f>V62</f>
        <v>7</v>
      </c>
      <c r="AC57" s="182">
        <f>AA57-AB57</f>
        <v>-3</v>
      </c>
      <c r="AD57" s="182">
        <f>IF(Z57&gt;Z56,-1,0)</f>
        <v>0</v>
      </c>
      <c r="AE57" s="182">
        <f>IF(Z57&gt;Z58,-1,0)</f>
        <v>0</v>
      </c>
      <c r="AF57" s="182">
        <f>IF(Z57&gt;Z59,-1,0)</f>
        <v>0</v>
      </c>
      <c r="AG57" s="329">
        <f>10000-(AJ57*1000+AM57*10+AK57)</f>
        <v>9026</v>
      </c>
      <c r="AH57" s="330">
        <f>RANK(AG57,AG56:AG59,1)</f>
        <v>4</v>
      </c>
      <c r="AI57" s="281" t="str">
        <f>H56</f>
        <v>Schweden</v>
      </c>
      <c r="AJ57" s="281">
        <f t="shared" si="17"/>
        <v>1</v>
      </c>
      <c r="AK57" s="281">
        <f t="shared" si="17"/>
        <v>4</v>
      </c>
      <c r="AL57" s="281">
        <f t="shared" si="17"/>
        <v>7</v>
      </c>
      <c r="AM57" s="281">
        <f>AK57-AL57</f>
        <v>-3</v>
      </c>
      <c r="AN57" s="329">
        <f>IF(Z56&lt;&gt;Z57,AG56,IF(E56&gt;G56,AG56-2000,AG56))</f>
        <v>7016</v>
      </c>
      <c r="AO57" s="337"/>
      <c r="AP57" s="329">
        <f>IF(Z57&lt;&gt;Z58,AG58,IF(G61&gt;E61,AG58-2000,AG58))</f>
        <v>2952</v>
      </c>
      <c r="AQ57" s="329">
        <f>IF(Z59&lt;&gt;Z57,AG59,IF(G59&gt;E59,AG59-2000,AG59))</f>
        <v>4984</v>
      </c>
      <c r="AR57" s="333">
        <f>AO60</f>
        <v>27078</v>
      </c>
      <c r="AS57" s="330">
        <f>RANK(AR57,AR56:AR59,1)</f>
        <v>4</v>
      </c>
      <c r="AT57" s="281" t="str">
        <f t="shared" si="18"/>
        <v>Schweden</v>
      </c>
      <c r="AU57" s="281">
        <f t="shared" si="18"/>
        <v>1</v>
      </c>
      <c r="AV57" s="281">
        <f t="shared" si="18"/>
        <v>4</v>
      </c>
      <c r="AW57" s="281">
        <f t="shared" si="18"/>
        <v>7</v>
      </c>
      <c r="AX57" s="182"/>
      <c r="AY57" s="182"/>
      <c r="AZ57" s="182"/>
      <c r="BA57" s="112">
        <v>2</v>
      </c>
      <c r="BB57" s="108" t="str">
        <f>VLOOKUP(2,AS56:AT59,2,FALSE)</f>
        <v>Italien</v>
      </c>
      <c r="BC57" s="113"/>
      <c r="BD57" s="114">
        <f>VLOOKUP(2,AS56:AW59,3,FALSE)</f>
        <v>5</v>
      </c>
      <c r="BE57" s="115">
        <f>VLOOKUP(2,AS56:AW59,4,FALSE)</f>
        <v>6</v>
      </c>
      <c r="BF57" s="199" t="s">
        <v>12</v>
      </c>
      <c r="BG57" s="115">
        <f>VLOOKUP(2,AS56:AW59,5,FALSE)</f>
        <v>5</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1</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3</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3</v>
      </c>
      <c r="T58" s="182"/>
      <c r="U58" s="182">
        <f>G58</f>
        <v>3</v>
      </c>
      <c r="V58" s="182"/>
      <c r="W58" s="182">
        <f>E58</f>
        <v>1</v>
      </c>
      <c r="X58" s="182"/>
      <c r="Y58" s="182"/>
      <c r="Z58" s="182">
        <f>O62</f>
        <v>7</v>
      </c>
      <c r="AA58" s="182">
        <f>S62</f>
        <v>8</v>
      </c>
      <c r="AB58" s="182">
        <f>W62</f>
        <v>4</v>
      </c>
      <c r="AC58" s="182">
        <f>AA58-AB58</f>
        <v>4</v>
      </c>
      <c r="AD58" s="182">
        <f>IF(Z58&gt;Z56,-1,0)</f>
        <v>-1</v>
      </c>
      <c r="AE58" s="182">
        <f>IF(Z58&gt;Z57,-1,0)</f>
        <v>-1</v>
      </c>
      <c r="AF58" s="182">
        <f>IF(Z58&gt;Z59,-1,0)</f>
        <v>-1</v>
      </c>
      <c r="AG58" s="329">
        <f>10000-(AJ58*1000+AM58*10+AK58)</f>
        <v>2952</v>
      </c>
      <c r="AH58" s="330">
        <f>RANK(AG58,AG56:AG59,1)</f>
        <v>1</v>
      </c>
      <c r="AI58" s="281" t="str">
        <f>C57</f>
        <v>Belgien</v>
      </c>
      <c r="AJ58" s="281">
        <f t="shared" si="17"/>
        <v>7</v>
      </c>
      <c r="AK58" s="281">
        <f t="shared" si="17"/>
        <v>8</v>
      </c>
      <c r="AL58" s="281">
        <f t="shared" si="17"/>
        <v>4</v>
      </c>
      <c r="AM58" s="281">
        <f>AK58-AL58</f>
        <v>4</v>
      </c>
      <c r="AN58" s="329">
        <f>IF(Z56&lt;&gt;Z58,AG56,IF(E58&gt;G58,AG56-2000,AG56))</f>
        <v>7016</v>
      </c>
      <c r="AO58" s="329">
        <f>IF(Z57&lt;&gt;Z58,AG57,IF(E61&gt;G61,AG57-2000,AG57))</f>
        <v>9026</v>
      </c>
      <c r="AP58" s="337"/>
      <c r="AQ58" s="329">
        <f>IF(Z59&lt;&gt;Z58,AG59,IF(G57&gt;E57,AG59-2000,AG59))</f>
        <v>4984</v>
      </c>
      <c r="AR58" s="333">
        <f>AP60</f>
        <v>8856</v>
      </c>
      <c r="AS58" s="330">
        <f>RANK(AR58,AR56:AR59,1)</f>
        <v>1</v>
      </c>
      <c r="AT58" s="281" t="str">
        <f t="shared" si="18"/>
        <v>Belgien</v>
      </c>
      <c r="AU58" s="281">
        <f t="shared" si="18"/>
        <v>7</v>
      </c>
      <c r="AV58" s="281">
        <f t="shared" si="18"/>
        <v>8</v>
      </c>
      <c r="AW58" s="281">
        <f t="shared" si="18"/>
        <v>4</v>
      </c>
      <c r="AX58" s="182"/>
      <c r="AY58" s="182"/>
      <c r="AZ58" s="182"/>
      <c r="BA58" s="162">
        <v>3</v>
      </c>
      <c r="BB58" s="175" t="str">
        <f>VLOOKUP(3,AS56:AT59,2,FALSE)</f>
        <v>Irland</v>
      </c>
      <c r="BC58" s="163"/>
      <c r="BD58" s="145">
        <f>VLOOKUP(3,AS56:AW59,3,FALSE)</f>
        <v>3</v>
      </c>
      <c r="BE58" s="145">
        <f>VLOOKUP(3,AS56:AW59,4,FALSE)</f>
        <v>4</v>
      </c>
      <c r="BF58" s="199" t="s">
        <v>12</v>
      </c>
      <c r="BG58" s="145">
        <f>VLOOKUP(3,AS56:AW59,5,FALSE)</f>
        <v>6</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1</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2</v>
      </c>
      <c r="F59" s="401" t="s">
        <v>12</v>
      </c>
      <c r="G59" s="398">
        <v>2</v>
      </c>
      <c r="H59" s="110" t="str">
        <f>H57</f>
        <v>Italien</v>
      </c>
      <c r="I59" s="111"/>
      <c r="J59" s="182"/>
      <c r="K59" s="182" t="s">
        <v>80</v>
      </c>
      <c r="L59" s="182">
        <f t="shared" si="16"/>
        <v>0</v>
      </c>
      <c r="M59" s="182"/>
      <c r="N59" s="182">
        <f>IF($E59="",0,IF($E59&gt;$G59,3,IF($E59=$G59,1,0)))</f>
        <v>1</v>
      </c>
      <c r="O59" s="182"/>
      <c r="P59" s="182">
        <f>IF($G59="",0,IF($E59&gt;$G59,0,IF($E59=$G59,1,3)))</f>
        <v>1</v>
      </c>
      <c r="Q59" s="182"/>
      <c r="R59" s="182">
        <f>E59</f>
        <v>2</v>
      </c>
      <c r="S59" s="182"/>
      <c r="T59" s="182">
        <f>G59</f>
        <v>2</v>
      </c>
      <c r="U59" s="182"/>
      <c r="V59" s="182">
        <f>G59</f>
        <v>2</v>
      </c>
      <c r="W59" s="182"/>
      <c r="X59" s="182">
        <f>E59</f>
        <v>2</v>
      </c>
      <c r="Y59" s="182"/>
      <c r="Z59" s="182">
        <f>P62</f>
        <v>5</v>
      </c>
      <c r="AA59" s="182">
        <f>T62</f>
        <v>6</v>
      </c>
      <c r="AB59" s="182">
        <f>X62</f>
        <v>5</v>
      </c>
      <c r="AC59" s="182">
        <f>AA59-AB59</f>
        <v>1</v>
      </c>
      <c r="AD59" s="182">
        <f>IF(Z59&gt;Z56,-1,0)</f>
        <v>-1</v>
      </c>
      <c r="AE59" s="182">
        <f>IF(Z59&gt;Z57,-1,0)</f>
        <v>-1</v>
      </c>
      <c r="AF59" s="182">
        <f>IF(Z59&gt;Z58,-1,0)</f>
        <v>0</v>
      </c>
      <c r="AG59" s="329">
        <f>10000-(AJ59*1000+AM59*10+AK59)</f>
        <v>4984</v>
      </c>
      <c r="AH59" s="330">
        <f>RANK(AG59,AG56:AG59,1)</f>
        <v>2</v>
      </c>
      <c r="AI59" s="281" t="str">
        <f>H57</f>
        <v>Italien</v>
      </c>
      <c r="AJ59" s="281">
        <f t="shared" si="17"/>
        <v>5</v>
      </c>
      <c r="AK59" s="281">
        <f t="shared" si="17"/>
        <v>6</v>
      </c>
      <c r="AL59" s="281">
        <f t="shared" si="17"/>
        <v>5</v>
      </c>
      <c r="AM59" s="281">
        <f>AK59-AL59</f>
        <v>1</v>
      </c>
      <c r="AN59" s="329">
        <f>IF(Z56&lt;&gt;Z59,AG56,IF(E60&gt;G60,AG56-2000,AG56))</f>
        <v>7016</v>
      </c>
      <c r="AO59" s="329">
        <f>IF(Z57&lt;&gt;Z59,AG57,IF(E59&gt;G59,AG57-2000,AG57))</f>
        <v>9026</v>
      </c>
      <c r="AP59" s="329">
        <f>IF(Z58&lt;&gt;Z59,AG58,IF(E57&gt;G57,AG58-2000,AG58))</f>
        <v>2952</v>
      </c>
      <c r="AQ59" s="337"/>
      <c r="AR59" s="333">
        <f>AQ60</f>
        <v>14952</v>
      </c>
      <c r="AS59" s="330">
        <f>RANK(AR59,AR56:AR59,1)</f>
        <v>2</v>
      </c>
      <c r="AT59" s="281" t="str">
        <f t="shared" si="18"/>
        <v>Italien</v>
      </c>
      <c r="AU59" s="281">
        <f t="shared" si="18"/>
        <v>5</v>
      </c>
      <c r="AV59" s="281">
        <f t="shared" si="18"/>
        <v>6</v>
      </c>
      <c r="AW59" s="281">
        <f t="shared" si="18"/>
        <v>5</v>
      </c>
      <c r="AX59" s="182"/>
      <c r="AY59" s="182"/>
      <c r="AZ59" s="182"/>
      <c r="BA59" s="68">
        <v>4</v>
      </c>
      <c r="BB59" s="69" t="str">
        <f>VLOOKUP(4,AS56:AT59,2,FALSE)</f>
        <v>Schweden</v>
      </c>
      <c r="BC59" s="70"/>
      <c r="BD59" s="71">
        <f>VLOOKUP(4,AS56:AW59,3,FALSE)</f>
        <v>1</v>
      </c>
      <c r="BE59" s="71">
        <f>VLOOKUP(4,AS56:AW59,4,FALSE)</f>
        <v>4</v>
      </c>
      <c r="BF59" s="199" t="s">
        <v>12</v>
      </c>
      <c r="BG59" s="71">
        <f>VLOOKUP(4,AS56:AW59,5,FALSE)</f>
        <v>7</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0</v>
      </c>
      <c r="BP59" s="81">
        <f>IF(Spielplan!E59="",0,SUM(BJ59:BO59))</f>
        <v>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2</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2</v>
      </c>
      <c r="U60" s="182">
        <f>G60</f>
        <v>2</v>
      </c>
      <c r="V60" s="182"/>
      <c r="W60" s="182"/>
      <c r="X60" s="182">
        <f>E60</f>
        <v>1</v>
      </c>
      <c r="Y60" s="182"/>
      <c r="Z60" s="182"/>
      <c r="AA60" s="182"/>
      <c r="AB60" s="182"/>
      <c r="AC60" s="182"/>
      <c r="AD60" s="182"/>
      <c r="AE60" s="182"/>
      <c r="AF60" s="182"/>
      <c r="AG60" s="281"/>
      <c r="AH60" s="281"/>
      <c r="AI60" s="281"/>
      <c r="AJ60" s="281"/>
      <c r="AK60" s="281"/>
      <c r="AL60" s="281"/>
      <c r="AM60" s="281"/>
      <c r="AN60" s="334">
        <f>SUM(AN56:AN59)</f>
        <v>21048</v>
      </c>
      <c r="AO60" s="335">
        <f>SUM(AO56:AO59)</f>
        <v>27078</v>
      </c>
      <c r="AP60" s="335">
        <f>SUM(AP56:AP59)</f>
        <v>8856</v>
      </c>
      <c r="AQ60" s="335">
        <f>SUM(AQ56:AQ59)</f>
        <v>14952</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3</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3</v>
      </c>
      <c r="T61" s="182"/>
      <c r="U61" s="182"/>
      <c r="V61" s="182">
        <f>G61</f>
        <v>3</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3</v>
      </c>
      <c r="N62" s="182">
        <f t="shared" si="19"/>
        <v>1</v>
      </c>
      <c r="O62" s="182">
        <f t="shared" si="19"/>
        <v>7</v>
      </c>
      <c r="P62" s="182">
        <f t="shared" si="19"/>
        <v>5</v>
      </c>
      <c r="Q62" s="182">
        <f t="shared" si="19"/>
        <v>4</v>
      </c>
      <c r="R62" s="182">
        <f t="shared" si="19"/>
        <v>4</v>
      </c>
      <c r="S62" s="182">
        <f t="shared" si="19"/>
        <v>8</v>
      </c>
      <c r="T62" s="182">
        <f t="shared" si="19"/>
        <v>6</v>
      </c>
      <c r="U62" s="182">
        <f t="shared" si="19"/>
        <v>6</v>
      </c>
      <c r="V62" s="182">
        <f t="shared" si="19"/>
        <v>7</v>
      </c>
      <c r="W62" s="182">
        <f t="shared" si="19"/>
        <v>4</v>
      </c>
      <c r="X62" s="182">
        <f t="shared" si="19"/>
        <v>5</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24</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0</v>
      </c>
      <c r="S67" s="182"/>
      <c r="T67" s="182"/>
      <c r="U67" s="182">
        <f>G67</f>
        <v>0</v>
      </c>
      <c r="V67" s="182">
        <f>E67</f>
        <v>2</v>
      </c>
      <c r="W67" s="182"/>
      <c r="X67" s="182"/>
      <c r="Y67" s="182"/>
      <c r="Z67" s="182">
        <f>M73</f>
        <v>7</v>
      </c>
      <c r="AA67" s="182">
        <f>Q73</f>
        <v>7</v>
      </c>
      <c r="AB67" s="182">
        <f>U73</f>
        <v>3</v>
      </c>
      <c r="AC67" s="182">
        <f>AA67-AB67</f>
        <v>4</v>
      </c>
      <c r="AD67" s="182">
        <f>IF(Z67&gt;Z68,-1,0)</f>
        <v>-1</v>
      </c>
      <c r="AE67" s="182">
        <f>IF(Z67&gt;Z69,-1,0)</f>
        <v>0</v>
      </c>
      <c r="AF67" s="182">
        <f>IF(Z67&gt;Z70,-1,0)</f>
        <v>-1</v>
      </c>
      <c r="AG67" s="329">
        <f>10000-(AJ67*1000+AM67*10+AK67)</f>
        <v>2953</v>
      </c>
      <c r="AH67" s="330">
        <f>RANK(AG67,AG67:AG70,1)</f>
        <v>2</v>
      </c>
      <c r="AI67" s="281" t="str">
        <f>C67</f>
        <v>Österreich</v>
      </c>
      <c r="AJ67" s="281">
        <f t="shared" ref="AJ67:AL70" si="21">Z67</f>
        <v>7</v>
      </c>
      <c r="AK67" s="281">
        <f t="shared" si="21"/>
        <v>7</v>
      </c>
      <c r="AL67" s="281">
        <f t="shared" si="21"/>
        <v>3</v>
      </c>
      <c r="AM67" s="281">
        <f>AK67-AL67</f>
        <v>4</v>
      </c>
      <c r="AN67" s="337"/>
      <c r="AO67" s="329">
        <f>IF(Z68&lt;&gt;Z67,AG68,IF(G67&gt;E67,AG68-2000,AG68))</f>
        <v>7038</v>
      </c>
      <c r="AP67" s="329">
        <f>IF(Z69&lt;&gt;Z67,AG69,IF(G69&gt;E69,AG69-2000,AG69))</f>
        <v>2942</v>
      </c>
      <c r="AQ67" s="329">
        <f>IF(Z70&lt;&gt;Z67,AG70,IF(G71&gt;E71,AG70-2000,AG70))</f>
        <v>10047</v>
      </c>
      <c r="AR67" s="332">
        <f>AN71</f>
        <v>8859</v>
      </c>
      <c r="AS67" s="330">
        <f>RANK(AR67,AR67:AR70,1)</f>
        <v>2</v>
      </c>
      <c r="AT67" s="281" t="str">
        <f t="shared" ref="AT67:AW70" si="22">AI67</f>
        <v>Österreich</v>
      </c>
      <c r="AU67" s="281">
        <f t="shared" si="22"/>
        <v>7</v>
      </c>
      <c r="AV67" s="281">
        <f t="shared" si="22"/>
        <v>7</v>
      </c>
      <c r="AW67" s="281">
        <f t="shared" si="22"/>
        <v>3</v>
      </c>
      <c r="AX67" s="182"/>
      <c r="AY67" s="182"/>
      <c r="AZ67" s="182"/>
      <c r="BA67" s="119">
        <v>1</v>
      </c>
      <c r="BB67" s="117" t="str">
        <f>VLOOKUP(1,AS67:AT70,2,FALSE)</f>
        <v>Portugal</v>
      </c>
      <c r="BC67" s="118"/>
      <c r="BD67" s="120">
        <f>VLOOKUP(1,AS67:AW70,3,FALSE)</f>
        <v>7</v>
      </c>
      <c r="BE67" s="121">
        <f>VLOOKUP(1,AS67:AW70,4,FALSE)</f>
        <v>8</v>
      </c>
      <c r="BF67" s="199" t="s">
        <v>12</v>
      </c>
      <c r="BG67" s="121">
        <f>VLOOKUP(1,AS67:AW70,5,FALSE)</f>
        <v>3</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1</v>
      </c>
      <c r="U68" s="182"/>
      <c r="V68" s="182"/>
      <c r="W68" s="182">
        <f>G68</f>
        <v>1</v>
      </c>
      <c r="X68" s="182">
        <f>E68</f>
        <v>3</v>
      </c>
      <c r="Y68" s="182"/>
      <c r="Z68" s="182">
        <f>N73</f>
        <v>3</v>
      </c>
      <c r="AA68" s="182">
        <f>R73</f>
        <v>2</v>
      </c>
      <c r="AB68" s="182">
        <f>V73</f>
        <v>6</v>
      </c>
      <c r="AC68" s="182">
        <f>AA68-AB68</f>
        <v>-4</v>
      </c>
      <c r="AD68" s="182">
        <f>IF(Z68&gt;Z67,-1,0)</f>
        <v>0</v>
      </c>
      <c r="AE68" s="182">
        <f>IF(Z68&gt;Z69,-1,0)</f>
        <v>0</v>
      </c>
      <c r="AF68" s="182">
        <f>IF(Z68&gt;Z70,-1,0)</f>
        <v>-1</v>
      </c>
      <c r="AG68" s="329">
        <f>10000-(AJ68*1000+AM68*10+AK68)</f>
        <v>7038</v>
      </c>
      <c r="AH68" s="330">
        <f>RANK(AG68,AG67:AG70,1)</f>
        <v>3</v>
      </c>
      <c r="AI68" s="281" t="str">
        <f>H67</f>
        <v>Ungarn</v>
      </c>
      <c r="AJ68" s="281">
        <f t="shared" si="21"/>
        <v>3</v>
      </c>
      <c r="AK68" s="281">
        <f t="shared" si="21"/>
        <v>2</v>
      </c>
      <c r="AL68" s="281">
        <f t="shared" si="21"/>
        <v>6</v>
      </c>
      <c r="AM68" s="281">
        <f>AK68-AL68</f>
        <v>-4</v>
      </c>
      <c r="AN68" s="329">
        <f>IF(Z67&lt;&gt;Z68,AG67,IF(E67&gt;G67,AG67-2000,AG67))</f>
        <v>2953</v>
      </c>
      <c r="AO68" s="337"/>
      <c r="AP68" s="329">
        <f>IF(Z68&lt;&gt;Z69,AG69,IF(G72&gt;E72,AG69-2000,AG69))</f>
        <v>2942</v>
      </c>
      <c r="AQ68" s="329">
        <f>IF(Z70&lt;&gt;Z68,AG70,IF(G70&gt;E70,AG70-2000,AG70))</f>
        <v>10047</v>
      </c>
      <c r="AR68" s="333">
        <f>AO71</f>
        <v>21114</v>
      </c>
      <c r="AS68" s="330">
        <f>RANK(AR68,AR67:AR70,1)</f>
        <v>3</v>
      </c>
      <c r="AT68" s="281" t="str">
        <f t="shared" si="22"/>
        <v>Ungarn</v>
      </c>
      <c r="AU68" s="281">
        <f t="shared" si="22"/>
        <v>3</v>
      </c>
      <c r="AV68" s="281">
        <f t="shared" si="22"/>
        <v>2</v>
      </c>
      <c r="AW68" s="281">
        <f t="shared" si="22"/>
        <v>6</v>
      </c>
      <c r="AX68" s="182"/>
      <c r="AY68" s="182"/>
      <c r="AZ68" s="182"/>
      <c r="BA68" s="119">
        <v>2</v>
      </c>
      <c r="BB68" s="117" t="str">
        <f>VLOOKUP(2,AS67:AT70,2,FALSE)</f>
        <v>Österreich</v>
      </c>
      <c r="BC68" s="118"/>
      <c r="BD68" s="120">
        <f>VLOOKUP(2,AS67:AW70,3,FALSE)</f>
        <v>7</v>
      </c>
      <c r="BE68" s="121">
        <f>VLOOKUP(2,AS67:AW70,4,FALSE)</f>
        <v>7</v>
      </c>
      <c r="BF68" s="199" t="s">
        <v>12</v>
      </c>
      <c r="BG68" s="121">
        <f>VLOOKUP(2,AS67:AW70,5,FALSE)</f>
        <v>3</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2</v>
      </c>
      <c r="F69" s="401" t="s">
        <v>12</v>
      </c>
      <c r="G69" s="398">
        <v>2</v>
      </c>
      <c r="H69" s="117" t="str">
        <f>C68</f>
        <v>Portugal</v>
      </c>
      <c r="I69" s="118"/>
      <c r="J69" s="182"/>
      <c r="K69" s="182" t="s">
        <v>84</v>
      </c>
      <c r="L69" s="182">
        <f t="shared" si="20"/>
        <v>0</v>
      </c>
      <c r="M69" s="182">
        <f>IF($E69="",0,IF($E69&gt;$G69,3,IF($E69=G69,1,0)))</f>
        <v>1</v>
      </c>
      <c r="N69" s="182"/>
      <c r="O69" s="182">
        <f>IF($G69="",0,IF($E69&gt;$G69,0,IF($E69=$G69,1,3)))</f>
        <v>1</v>
      </c>
      <c r="P69" s="182"/>
      <c r="Q69" s="182">
        <f>E69</f>
        <v>2</v>
      </c>
      <c r="R69" s="182"/>
      <c r="S69" s="182">
        <f>G69</f>
        <v>2</v>
      </c>
      <c r="T69" s="182"/>
      <c r="U69" s="182">
        <f>G69</f>
        <v>2</v>
      </c>
      <c r="V69" s="182"/>
      <c r="W69" s="182">
        <f>E69</f>
        <v>2</v>
      </c>
      <c r="X69" s="182"/>
      <c r="Y69" s="182"/>
      <c r="Z69" s="182">
        <f>O73</f>
        <v>7</v>
      </c>
      <c r="AA69" s="182">
        <f>S73</f>
        <v>8</v>
      </c>
      <c r="AB69" s="182">
        <f>W73</f>
        <v>3</v>
      </c>
      <c r="AC69" s="182">
        <f>AA69-AB69</f>
        <v>5</v>
      </c>
      <c r="AD69" s="182">
        <f>IF(Z69&gt;Z67,-1,0)</f>
        <v>0</v>
      </c>
      <c r="AE69" s="182">
        <f>IF(Z69&gt;Z68,-1,0)</f>
        <v>-1</v>
      </c>
      <c r="AF69" s="182">
        <f>IF(Z69&gt;Z70,-1,0)</f>
        <v>-1</v>
      </c>
      <c r="AG69" s="329">
        <f>10000-(AJ69*1000+AM69*10+AK69)</f>
        <v>2942</v>
      </c>
      <c r="AH69" s="330">
        <f>RANK(AG69,AG67:AG70,1)</f>
        <v>1</v>
      </c>
      <c r="AI69" s="281" t="str">
        <f>C68</f>
        <v>Portugal</v>
      </c>
      <c r="AJ69" s="281">
        <f t="shared" si="21"/>
        <v>7</v>
      </c>
      <c r="AK69" s="281">
        <f t="shared" si="21"/>
        <v>8</v>
      </c>
      <c r="AL69" s="281">
        <f t="shared" si="21"/>
        <v>3</v>
      </c>
      <c r="AM69" s="281">
        <f>AK69-AL69</f>
        <v>5</v>
      </c>
      <c r="AN69" s="329">
        <f>IF(Z67&lt;&gt;Z69,AG67,IF(E69&gt;G69,AG67-2000,AG67))</f>
        <v>2953</v>
      </c>
      <c r="AO69" s="329">
        <f>IF(Z68&lt;&gt;Z69,AG68,IF(E72&gt;G72,AG68-2000,AG68))</f>
        <v>7038</v>
      </c>
      <c r="AP69" s="337"/>
      <c r="AQ69" s="329">
        <f>IF(Z70&lt;&gt;Z69,AG70,IF(G68&gt;E68,AG70-2000,AG70))</f>
        <v>10047</v>
      </c>
      <c r="AR69" s="333">
        <f>AP71</f>
        <v>8826</v>
      </c>
      <c r="AS69" s="330">
        <f>RANK(AR69,AR67:AR70,1)</f>
        <v>1</v>
      </c>
      <c r="AT69" s="281" t="str">
        <f t="shared" si="22"/>
        <v>Portugal</v>
      </c>
      <c r="AU69" s="281">
        <f t="shared" si="22"/>
        <v>7</v>
      </c>
      <c r="AV69" s="281">
        <f t="shared" si="22"/>
        <v>8</v>
      </c>
      <c r="AW69" s="281">
        <f t="shared" si="22"/>
        <v>3</v>
      </c>
      <c r="AX69" s="182"/>
      <c r="AY69" s="182"/>
      <c r="AZ69" s="182"/>
      <c r="BA69" s="162">
        <v>3</v>
      </c>
      <c r="BB69" s="175" t="str">
        <f>VLOOKUP(3,AS67:AT70,2,FALSE)</f>
        <v>Ungarn</v>
      </c>
      <c r="BC69" s="163"/>
      <c r="BD69" s="145">
        <f>VLOOKUP(3,AS67:AW70,3,FALSE)</f>
        <v>3</v>
      </c>
      <c r="BE69" s="145">
        <f>VLOOKUP(3,AS67:AW70,4,FALSE)</f>
        <v>2</v>
      </c>
      <c r="BF69" s="199" t="s">
        <v>12</v>
      </c>
      <c r="BG69" s="145">
        <f>VLOOKUP(3,AS67:AW70,5,FALSE)</f>
        <v>6</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2</v>
      </c>
      <c r="F70" s="401" t="s">
        <v>12</v>
      </c>
      <c r="G70" s="398">
        <v>1</v>
      </c>
      <c r="H70" s="123" t="str">
        <f>H68</f>
        <v>Island</v>
      </c>
      <c r="I70" s="124"/>
      <c r="J70" s="182"/>
      <c r="K70" s="182" t="s">
        <v>85</v>
      </c>
      <c r="L70" s="182">
        <f t="shared" si="20"/>
        <v>1</v>
      </c>
      <c r="M70" s="182"/>
      <c r="N70" s="182">
        <f>IF($E70="",0,IF($E70&gt;$G70,3,IF($E70=$G70,1,0)))</f>
        <v>3</v>
      </c>
      <c r="O70" s="182"/>
      <c r="P70" s="182">
        <f>IF($G70="",0,IF($E70&gt;$G70,0,IF($E70=$G70,1,3)))</f>
        <v>0</v>
      </c>
      <c r="Q70" s="182"/>
      <c r="R70" s="182">
        <f>E70</f>
        <v>2</v>
      </c>
      <c r="S70" s="182"/>
      <c r="T70" s="182">
        <f>G70</f>
        <v>1</v>
      </c>
      <c r="U70" s="182"/>
      <c r="V70" s="182">
        <f>G70</f>
        <v>1</v>
      </c>
      <c r="W70" s="182"/>
      <c r="X70" s="182">
        <f>E70</f>
        <v>2</v>
      </c>
      <c r="Y70" s="182"/>
      <c r="Z70" s="182">
        <f>P73</f>
        <v>0</v>
      </c>
      <c r="AA70" s="182">
        <f>T73</f>
        <v>3</v>
      </c>
      <c r="AB70" s="182">
        <f>X73</f>
        <v>8</v>
      </c>
      <c r="AC70" s="182">
        <f>AA70-AB70</f>
        <v>-5</v>
      </c>
      <c r="AD70" s="182">
        <f>IF(Z70&gt;Z67,-1,0)</f>
        <v>0</v>
      </c>
      <c r="AE70" s="182">
        <f>IF(Z70&gt;Z68,-1,0)</f>
        <v>0</v>
      </c>
      <c r="AF70" s="182">
        <f>IF(Z70&gt;Z69,-1,0)</f>
        <v>0</v>
      </c>
      <c r="AG70" s="329">
        <f>10000-(AJ70*1000+AM70*10+AK70)</f>
        <v>10047</v>
      </c>
      <c r="AH70" s="330">
        <f>RANK(AG70,AG67:AG70,1)</f>
        <v>4</v>
      </c>
      <c r="AI70" s="281" t="str">
        <f>H68</f>
        <v>Island</v>
      </c>
      <c r="AJ70" s="281">
        <f t="shared" si="21"/>
        <v>0</v>
      </c>
      <c r="AK70" s="281">
        <f t="shared" si="21"/>
        <v>3</v>
      </c>
      <c r="AL70" s="281">
        <f t="shared" si="21"/>
        <v>8</v>
      </c>
      <c r="AM70" s="281">
        <f>AK70-AL70</f>
        <v>-5</v>
      </c>
      <c r="AN70" s="329">
        <f>IF(Z67&lt;&gt;Z70,AG67,IF(E71&gt;G71,AG67-2000,AG67))</f>
        <v>2953</v>
      </c>
      <c r="AO70" s="329">
        <f>IF(Z68&lt;&gt;Z70,AG68,IF(E70&gt;G70,AG68-2000,AG68))</f>
        <v>7038</v>
      </c>
      <c r="AP70" s="329">
        <f>IF(Z69&lt;&gt;Z70,AG69,IF(E68&gt;G68,AG69-2000,AG69))</f>
        <v>2942</v>
      </c>
      <c r="AQ70" s="337"/>
      <c r="AR70" s="333">
        <f>AQ71</f>
        <v>30141</v>
      </c>
      <c r="AS70" s="330">
        <f>RANK(AR70,AR67:AR70,1)</f>
        <v>4</v>
      </c>
      <c r="AT70" s="281" t="str">
        <f t="shared" si="22"/>
        <v>Island</v>
      </c>
      <c r="AU70" s="281">
        <f t="shared" si="22"/>
        <v>0</v>
      </c>
      <c r="AV70" s="281">
        <f t="shared" si="22"/>
        <v>3</v>
      </c>
      <c r="AW70" s="281">
        <f t="shared" si="22"/>
        <v>8</v>
      </c>
      <c r="AX70" s="182"/>
      <c r="AY70" s="182"/>
      <c r="AZ70" s="182"/>
      <c r="BA70" s="68">
        <v>4</v>
      </c>
      <c r="BB70" s="69" t="str">
        <f>VLOOKUP(4,AS67:AT70,2,FALSE)</f>
        <v>Island</v>
      </c>
      <c r="BC70" s="70"/>
      <c r="BD70" s="71">
        <f>VLOOKUP(4,AS67:AW70,3,FALSE)</f>
        <v>0</v>
      </c>
      <c r="BE70" s="71">
        <f>VLOOKUP(4,AS67:AW70,4,FALSE)</f>
        <v>3</v>
      </c>
      <c r="BF70" s="199" t="s">
        <v>12</v>
      </c>
      <c r="BG70" s="71">
        <f>VLOOKUP(4,AS67:AW70,5,FALSE)</f>
        <v>8</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1</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3</v>
      </c>
      <c r="F71" s="401" t="s">
        <v>12</v>
      </c>
      <c r="G71" s="398">
        <v>1</v>
      </c>
      <c r="H71" s="117" t="str">
        <f>H68</f>
        <v>Island</v>
      </c>
      <c r="I71" s="118"/>
      <c r="J71" s="182"/>
      <c r="K71" s="182" t="s">
        <v>86</v>
      </c>
      <c r="L71" s="182">
        <f t="shared" si="20"/>
        <v>1</v>
      </c>
      <c r="M71" s="182">
        <f>IF($E71="",0,IF($E71&gt;$G71,3,IF($E71=G71,1,0)))</f>
        <v>3</v>
      </c>
      <c r="N71" s="182"/>
      <c r="O71" s="182"/>
      <c r="P71" s="182">
        <f>IF($G71="",0,IF($E71&gt;$G71,0,IF($E71=$G71,1,3)))</f>
        <v>0</v>
      </c>
      <c r="Q71" s="182">
        <f>E71</f>
        <v>3</v>
      </c>
      <c r="R71" s="182"/>
      <c r="S71" s="182"/>
      <c r="T71" s="182">
        <f>G71</f>
        <v>1</v>
      </c>
      <c r="U71" s="182">
        <f>G71</f>
        <v>1</v>
      </c>
      <c r="V71" s="182"/>
      <c r="W71" s="182"/>
      <c r="X71" s="182">
        <f>E71</f>
        <v>3</v>
      </c>
      <c r="Y71" s="182"/>
      <c r="Z71" s="182"/>
      <c r="AA71" s="182"/>
      <c r="AB71" s="182"/>
      <c r="AC71" s="182"/>
      <c r="AD71" s="182"/>
      <c r="AE71" s="182"/>
      <c r="AF71" s="182"/>
      <c r="AG71" s="281"/>
      <c r="AH71" s="281"/>
      <c r="AI71" s="281"/>
      <c r="AJ71" s="281"/>
      <c r="AK71" s="281"/>
      <c r="AL71" s="281"/>
      <c r="AM71" s="281"/>
      <c r="AN71" s="334">
        <f>SUM(AN67:AN70)</f>
        <v>8859</v>
      </c>
      <c r="AO71" s="335">
        <f>SUM(AO67:AO70)</f>
        <v>21114</v>
      </c>
      <c r="AP71" s="335">
        <f>SUM(AP67:AP70)</f>
        <v>8826</v>
      </c>
      <c r="AQ71" s="335">
        <f>SUM(AQ67:AQ70)</f>
        <v>30141</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3</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3</v>
      </c>
      <c r="T72" s="182"/>
      <c r="U72" s="182"/>
      <c r="V72" s="182">
        <f>G72</f>
        <v>3</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1</v>
      </c>
      <c r="BP72" s="81">
        <f>IF(Spielplan!E72="",0,SUM(BJ72:BO72))</f>
        <v>1</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7</v>
      </c>
      <c r="N73" s="182">
        <f t="shared" si="23"/>
        <v>3</v>
      </c>
      <c r="O73" s="182">
        <f t="shared" si="23"/>
        <v>7</v>
      </c>
      <c r="P73" s="182">
        <f t="shared" si="23"/>
        <v>0</v>
      </c>
      <c r="Q73" s="182">
        <f t="shared" si="23"/>
        <v>7</v>
      </c>
      <c r="R73" s="182">
        <f t="shared" si="23"/>
        <v>2</v>
      </c>
      <c r="S73" s="182">
        <f t="shared" si="23"/>
        <v>8</v>
      </c>
      <c r="T73" s="182">
        <f t="shared" si="23"/>
        <v>3</v>
      </c>
      <c r="U73" s="182">
        <f t="shared" si="23"/>
        <v>3</v>
      </c>
      <c r="V73" s="182">
        <f t="shared" si="23"/>
        <v>6</v>
      </c>
      <c r="W73" s="182">
        <f t="shared" si="23"/>
        <v>3</v>
      </c>
      <c r="X73" s="182">
        <f t="shared" si="23"/>
        <v>8</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13</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11</v>
      </c>
      <c r="N74" s="182">
        <f t="shared" si="23"/>
        <v>6</v>
      </c>
      <c r="O74" s="182">
        <f t="shared" si="23"/>
        <v>14</v>
      </c>
      <c r="P74" s="182">
        <f t="shared" si="23"/>
        <v>0</v>
      </c>
      <c r="Q74" s="182">
        <f t="shared" si="23"/>
        <v>12</v>
      </c>
      <c r="R74" s="182">
        <f t="shared" si="23"/>
        <v>4</v>
      </c>
      <c r="S74" s="182">
        <f t="shared" si="23"/>
        <v>16</v>
      </c>
      <c r="T74" s="182">
        <f t="shared" si="23"/>
        <v>6</v>
      </c>
      <c r="U74" s="182">
        <f t="shared" si="23"/>
        <v>6</v>
      </c>
      <c r="V74" s="182">
        <f t="shared" si="23"/>
        <v>10</v>
      </c>
      <c r="W74" s="182">
        <f t="shared" si="23"/>
        <v>6</v>
      </c>
      <c r="X74" s="182">
        <f t="shared" si="23"/>
        <v>16</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181</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4</v>
      </c>
      <c r="E78" s="160">
        <f>BE14</f>
        <v>4</v>
      </c>
      <c r="F78" s="199" t="s">
        <v>12</v>
      </c>
      <c r="G78" s="160">
        <f>BG14</f>
        <v>5</v>
      </c>
      <c r="H78" s="161">
        <f>D78*1000+(E78-G78)*10+E78</f>
        <v>3994</v>
      </c>
      <c r="I78" s="249" t="s">
        <v>254</v>
      </c>
      <c r="J78" s="164">
        <f t="shared" ref="J78:J83" si="24">IF(H78="","",RANK(H78,H$78:H$83,0)+ROW(A1)%%)</f>
        <v>2.0001000000000002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Slowakei</v>
      </c>
      <c r="BC78" s="201"/>
      <c r="BD78" s="202">
        <f>IF($BA78="","",INDEX(D$78:D$83,MATCH($BA78,$J$78:$J$83,0)))</f>
        <v>4</v>
      </c>
      <c r="BE78" s="150">
        <f>IF($BA78="","",INDEX(E$78:E$83,MATCH($BA78,$J$78:$J$83,0)))</f>
        <v>5</v>
      </c>
      <c r="BF78" s="199" t="s">
        <v>12</v>
      </c>
      <c r="BG78" s="202">
        <f t="shared" ref="BG78:BG83" si="26">IF($BA78="","",INDEX(G$78:G$83,MATCH($BA78,$J$78:$J$83,0)))</f>
        <v>5</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4</v>
      </c>
      <c r="E79" s="160">
        <f>BE25</f>
        <v>5</v>
      </c>
      <c r="F79" s="199" t="s">
        <v>12</v>
      </c>
      <c r="G79" s="160">
        <f>BG25</f>
        <v>5</v>
      </c>
      <c r="H79" s="161">
        <f t="shared" ref="H79:H83" si="27">D79*1000+(E79-G79)*10+E79</f>
        <v>4005</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2.0001000000000002</v>
      </c>
      <c r="BB79" s="159" t="str">
        <f t="shared" ref="BB79:BB83" si="28">IF($BA79="","",INDEX(C$78:C$83,MATCH($BA79,$J$78:$J$83,0)))</f>
        <v>Rumänien</v>
      </c>
      <c r="BC79" s="201"/>
      <c r="BD79" s="202">
        <f t="shared" ref="BD79:BD83" si="29">IF($BA79="","",INDEX(D$78:D$83,MATCH($BA79,$J$78:$J$83,0)))</f>
        <v>4</v>
      </c>
      <c r="BE79" s="150">
        <f>IF($BA79="","",INDEX(E$78:E$83,MATCH($BA79,$J$78:$J$83,0)))</f>
        <v>4</v>
      </c>
      <c r="BF79" s="199" t="s">
        <v>12</v>
      </c>
      <c r="BG79" s="202">
        <f t="shared" si="26"/>
        <v>5</v>
      </c>
      <c r="BH79" s="150" t="str">
        <f t="shared" ref="BH79:BH83" si="30">IF($BA79="","",INDEX(I$78:I$83,MATCH($BA79,$J$78:$J$83,0)))</f>
        <v>A</v>
      </c>
      <c r="BI79" s="231">
        <f t="shared" ref="BI79:BI81" si="31">IF(BH79="A",0,IF(BH79="B",1,IF(BH79="C",2,IF(BH79="D",4,IF(BH79="E",8,IF(BH79="F",16,777777777))))))</f>
        <v>0</v>
      </c>
      <c r="BJ79" s="61">
        <f>IF(E79&gt;G79,IF(Spielplan!E79&gt;Spielplan!G79,Punktemodus!$B$3,0),0)</f>
        <v>0</v>
      </c>
      <c r="BK79" s="61">
        <f>IF(E79=G79,IF(Spielplan!E79=Spielplan!G79,Punktemodus!$B$3,0),0)</f>
        <v>10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80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3</v>
      </c>
      <c r="E80" s="160">
        <f>BE36</f>
        <v>3</v>
      </c>
      <c r="F80" s="199" t="s">
        <v>12</v>
      </c>
      <c r="G80" s="160">
        <f>BG36</f>
        <v>5</v>
      </c>
      <c r="H80" s="161">
        <f t="shared" si="27"/>
        <v>2983</v>
      </c>
      <c r="I80" s="250" t="s">
        <v>256</v>
      </c>
      <c r="J80" s="164">
        <f t="shared" si="24"/>
        <v>4.0003000000000002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3.0005000000000002</v>
      </c>
      <c r="BB80" s="159" t="str">
        <f t="shared" si="28"/>
        <v>Irland</v>
      </c>
      <c r="BC80" s="201"/>
      <c r="BD80" s="202">
        <f t="shared" si="29"/>
        <v>3</v>
      </c>
      <c r="BE80" s="150">
        <f>IF($BA80="","",INDEX(E$78:E$83,MATCH($BA80,$J$78:$J$83,0)))</f>
        <v>4</v>
      </c>
      <c r="BF80" s="199" t="s">
        <v>12</v>
      </c>
      <c r="BG80" s="202">
        <f t="shared" si="26"/>
        <v>6</v>
      </c>
      <c r="BH80" s="150" t="str">
        <f t="shared" si="30"/>
        <v>E</v>
      </c>
      <c r="BI80" s="231">
        <f t="shared" si="31"/>
        <v>8</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1</v>
      </c>
      <c r="E81" s="160">
        <f>BE47</f>
        <v>3</v>
      </c>
      <c r="F81" s="199" t="s">
        <v>12</v>
      </c>
      <c r="G81" s="160">
        <f>BG47</f>
        <v>7</v>
      </c>
      <c r="H81" s="161">
        <f t="shared" si="27"/>
        <v>963</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4.0003000000000002</v>
      </c>
      <c r="BB81" s="159" t="str">
        <f t="shared" si="28"/>
        <v>Ukraine</v>
      </c>
      <c r="BC81" s="201"/>
      <c r="BD81" s="202">
        <f t="shared" si="29"/>
        <v>3</v>
      </c>
      <c r="BE81" s="150">
        <f>IF($BA81="","",INDEX(E$78:E$83,MATCH($BA81,$J$78:$J$83,0)))</f>
        <v>3</v>
      </c>
      <c r="BF81" s="199" t="s">
        <v>12</v>
      </c>
      <c r="BG81" s="202">
        <f t="shared" si="26"/>
        <v>5</v>
      </c>
      <c r="BH81" s="150" t="str">
        <f t="shared" si="30"/>
        <v>C</v>
      </c>
      <c r="BI81" s="231">
        <f t="shared" si="31"/>
        <v>2</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3</v>
      </c>
      <c r="E82" s="160">
        <f>BE58</f>
        <v>4</v>
      </c>
      <c r="F82" s="199" t="s">
        <v>12</v>
      </c>
      <c r="G82" s="160">
        <f>BG58</f>
        <v>6</v>
      </c>
      <c r="H82" s="161">
        <f t="shared" si="27"/>
        <v>2984</v>
      </c>
      <c r="I82" s="250" t="s">
        <v>258</v>
      </c>
      <c r="J82" s="164">
        <f t="shared" si="24"/>
        <v>3.0005000000000002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Ungarn</v>
      </c>
      <c r="BC82" s="163"/>
      <c r="BD82" s="145">
        <f t="shared" si="29"/>
        <v>3</v>
      </c>
      <c r="BE82" s="145">
        <f>IF($BA82="","",INDEX(E$78:E$83,MATCH($BA82,$J$78:$J$83,0)))</f>
        <v>2</v>
      </c>
      <c r="BF82" s="199" t="s">
        <v>12</v>
      </c>
      <c r="BG82" s="145">
        <f t="shared" si="26"/>
        <v>6</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2</v>
      </c>
      <c r="F83" s="199" t="s">
        <v>12</v>
      </c>
      <c r="G83" s="160">
        <f>BG69</f>
        <v>6</v>
      </c>
      <c r="H83" s="161">
        <f t="shared" si="27"/>
        <v>2962</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Türkei</v>
      </c>
      <c r="BC83" s="163"/>
      <c r="BD83" s="145">
        <f t="shared" si="29"/>
        <v>1</v>
      </c>
      <c r="BE83" s="145">
        <f>IF($BA83="","",INDEX(E$78:E$83,MATCH($BA83,$J$78:$J$83,0)))</f>
        <v>3</v>
      </c>
      <c r="BF83" s="199" t="s">
        <v>12</v>
      </c>
      <c r="BG83" s="145">
        <f t="shared" si="26"/>
        <v>7</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11</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Türkei</v>
      </c>
      <c r="E86" s="459"/>
      <c r="F86" s="479" t="str">
        <f>$C$78</f>
        <v>Rumänien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181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Slowakei</v>
      </c>
      <c r="G87" s="461"/>
      <c r="H87" s="246" t="str">
        <f>$C$82</f>
        <v>Irland</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Slowakei</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Rumänien</v>
      </c>
      <c r="E89" s="461"/>
      <c r="F89" s="470" t="str">
        <f>$C$79</f>
        <v>Slowakei</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260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Rumänien</v>
      </c>
      <c r="E90" s="461"/>
      <c r="F90" s="470" t="str">
        <f>$C$79</f>
        <v>Slowakei</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Irland</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Rumänien</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Türkei</v>
      </c>
      <c r="E92" s="459"/>
      <c r="F92" s="471" t="str">
        <f>$C$78</f>
        <v>Rumänien</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441</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Türkei</v>
      </c>
      <c r="E93" s="459"/>
      <c r="F93" s="471" t="str">
        <f>$C$78</f>
        <v>Rumänien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Ungarn</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Rumänien</v>
      </c>
      <c r="E95" s="461"/>
      <c r="F95" s="460" t="str">
        <f>$C$83</f>
        <v>Ungarn</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Türkei</v>
      </c>
      <c r="E96" s="459"/>
      <c r="F96" s="470" t="str">
        <f>$C$79</f>
        <v>Slowakei</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Türkei</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Ukraine</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Türkei</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Türkei</v>
      </c>
      <c r="E100" s="459"/>
      <c r="F100" s="460" t="str">
        <f>$C$83</f>
        <v>Ungarn</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394</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374</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452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5</v>
      </c>
      <c r="AB12" s="182">
        <f>U18</f>
        <v>1</v>
      </c>
      <c r="AC12" s="182">
        <f>AA12-AB12</f>
        <v>4</v>
      </c>
      <c r="AD12" s="182">
        <f>IF(Z12&gt;Z13,-1,0)</f>
        <v>-1</v>
      </c>
      <c r="AE12" s="182">
        <f>IF(Z12&gt;Z14,-1,0)</f>
        <v>-1</v>
      </c>
      <c r="AF12" s="182">
        <f>IF(Z12&gt;Z15,-1,0)</f>
        <v>-1</v>
      </c>
      <c r="AG12" s="329">
        <f>10000-(AJ12*1000+AM12*10+AK12)</f>
        <v>955</v>
      </c>
      <c r="AH12" s="330">
        <f>RANK(AG12,AG12:AG15,1)</f>
        <v>1</v>
      </c>
      <c r="AI12" s="281" t="str">
        <f>C12</f>
        <v>Frankreich</v>
      </c>
      <c r="AJ12" s="281">
        <f t="shared" ref="AJ12:AL15" si="1">Z12</f>
        <v>9</v>
      </c>
      <c r="AK12" s="281">
        <f t="shared" si="1"/>
        <v>5</v>
      </c>
      <c r="AL12" s="281">
        <f t="shared" si="1"/>
        <v>1</v>
      </c>
      <c r="AM12" s="281">
        <f>AK12-AL12</f>
        <v>4</v>
      </c>
      <c r="AN12" s="337"/>
      <c r="AO12" s="329">
        <f>IF(Z13&lt;&gt;Z12,AG13,IF(G12&gt;E12,AG13-2000,AG13))</f>
        <v>9029</v>
      </c>
      <c r="AP12" s="329">
        <f>IF(Z14&lt;&gt;Z12,AG14,IF(G14&gt;E14,AG14-2000,AG14))</f>
        <v>9019</v>
      </c>
      <c r="AQ12" s="329">
        <f>IF(Z15&lt;&gt;Z12,AG15,IF(G16&gt;E16,AG15-2000,AG15))</f>
        <v>3987</v>
      </c>
      <c r="AR12" s="332">
        <f>AN16</f>
        <v>2865</v>
      </c>
      <c r="AS12" s="330">
        <f>RANK(AR12,AR12:AR15,1)</f>
        <v>1</v>
      </c>
      <c r="AT12" s="281" t="str">
        <f t="shared" ref="AT12:AW15" si="2">AI12</f>
        <v>Frankreich</v>
      </c>
      <c r="AU12" s="281">
        <f t="shared" si="2"/>
        <v>9</v>
      </c>
      <c r="AV12" s="281">
        <f t="shared" si="2"/>
        <v>5</v>
      </c>
      <c r="AW12" s="281">
        <f t="shared" si="2"/>
        <v>1</v>
      </c>
      <c r="AX12" s="182"/>
      <c r="AY12" s="182"/>
      <c r="AZ12" s="182"/>
      <c r="BA12" s="3">
        <v>1</v>
      </c>
      <c r="BB12" s="6" t="str">
        <f>VLOOKUP(1,AS12:AT15,2,FALSE)</f>
        <v>Frankreich</v>
      </c>
      <c r="BC12" s="2"/>
      <c r="BD12" s="5">
        <f>VLOOKUP(1,AS12:AW15,3,FALSE)</f>
        <v>9</v>
      </c>
      <c r="BE12" s="4">
        <f>VLOOKUP(1,AS12:AW15,4,FALSE)</f>
        <v>5</v>
      </c>
      <c r="BF12" s="199" t="s">
        <v>12</v>
      </c>
      <c r="BG12" s="4">
        <f>VLOOKUP(1,AS12:AW15,5,FALSE)</f>
        <v>1</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39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0</v>
      </c>
      <c r="F13" s="401" t="s">
        <v>12</v>
      </c>
      <c r="G13" s="398">
        <v>1</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0</v>
      </c>
      <c r="T13" s="182">
        <f>G13</f>
        <v>1</v>
      </c>
      <c r="U13" s="182"/>
      <c r="V13" s="182"/>
      <c r="W13" s="182">
        <f>G13</f>
        <v>1</v>
      </c>
      <c r="X13" s="182">
        <f>E13</f>
        <v>0</v>
      </c>
      <c r="Y13" s="182"/>
      <c r="Z13" s="182">
        <f>N18</f>
        <v>1</v>
      </c>
      <c r="AA13" s="182">
        <f>R18</f>
        <v>1</v>
      </c>
      <c r="AB13" s="182">
        <f>V18</f>
        <v>4</v>
      </c>
      <c r="AC13" s="182">
        <f>AA13-AB13</f>
        <v>-3</v>
      </c>
      <c r="AD13" s="182">
        <f>IF(Z13&gt;Z12,-1,0)</f>
        <v>0</v>
      </c>
      <c r="AE13" s="182">
        <f>IF(Z13&gt;Z14,-1,0)</f>
        <v>0</v>
      </c>
      <c r="AF13" s="182">
        <f>IF(Z13&gt;Z15,-1,0)</f>
        <v>0</v>
      </c>
      <c r="AG13" s="329">
        <f>10000-(AJ13*1000+AM13*10+AK13)</f>
        <v>9029</v>
      </c>
      <c r="AH13" s="330">
        <f>RANK(AG13,AG12:AG15,1)</f>
        <v>4</v>
      </c>
      <c r="AI13" s="281" t="str">
        <f>H12</f>
        <v>Rumänien</v>
      </c>
      <c r="AJ13" s="281">
        <f t="shared" si="1"/>
        <v>1</v>
      </c>
      <c r="AK13" s="281">
        <f t="shared" si="1"/>
        <v>1</v>
      </c>
      <c r="AL13" s="281">
        <f t="shared" si="1"/>
        <v>4</v>
      </c>
      <c r="AM13" s="281">
        <f>AK13-AL13</f>
        <v>-3</v>
      </c>
      <c r="AN13" s="329">
        <f>IF(Z12&lt;&gt;Z13,AG12,IF(E12&gt;G12,AG12-2000,AG12))</f>
        <v>955</v>
      </c>
      <c r="AO13" s="337"/>
      <c r="AP13" s="329">
        <f>IF(Z13&lt;&gt;Z14,AG14,IF(G17&gt;E17,AG14-2000,AG14))</f>
        <v>9019</v>
      </c>
      <c r="AQ13" s="329">
        <f>IF(Z15&lt;&gt;Z13,AG15,IF(G15&gt;E15,AG15-2000,AG15))</f>
        <v>3987</v>
      </c>
      <c r="AR13" s="333">
        <f>AO16</f>
        <v>27087</v>
      </c>
      <c r="AS13" s="330">
        <f>RANK(AR13,AR12:AR15,1)</f>
        <v>4</v>
      </c>
      <c r="AT13" s="281" t="str">
        <f t="shared" si="2"/>
        <v>Rumänien</v>
      </c>
      <c r="AU13" s="281">
        <f t="shared" si="2"/>
        <v>1</v>
      </c>
      <c r="AV13" s="281">
        <f t="shared" si="2"/>
        <v>1</v>
      </c>
      <c r="AW13" s="281">
        <f t="shared" si="2"/>
        <v>4</v>
      </c>
      <c r="AX13" s="182"/>
      <c r="AY13" s="182"/>
      <c r="AZ13" s="182"/>
      <c r="BA13" s="3">
        <v>2</v>
      </c>
      <c r="BB13" s="6" t="str">
        <f>VLOOKUP(2,AS12:AT15,2,FALSE)</f>
        <v>Schweiz</v>
      </c>
      <c r="BC13" s="2"/>
      <c r="BD13" s="5">
        <f>VLOOKUP(2,AS12:AW15,3,FALSE)</f>
        <v>6</v>
      </c>
      <c r="BE13" s="4">
        <f>VLOOKUP(2,AS12:AW15,4,FALSE)</f>
        <v>3</v>
      </c>
      <c r="BF13" s="199" t="s">
        <v>12</v>
      </c>
      <c r="BG13" s="4">
        <f>VLOOKUP(2,AS12:AW15,5,FALSE)</f>
        <v>2</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3</v>
      </c>
      <c r="BN13" s="61">
        <f>IF(E13=Spielplan!E13,Punktemodus!$B$7,0)</f>
        <v>1</v>
      </c>
      <c r="BO13" s="61">
        <f>IF(G13=Spielplan!G13,Punktemodus!$B$7,0)</f>
        <v>1</v>
      </c>
      <c r="BP13" s="81">
        <f>IF(Spielplan!E13="",0,SUM(BJ13:BO13))</f>
        <v>15</v>
      </c>
      <c r="BQ13" s="182"/>
      <c r="BR13" s="213"/>
      <c r="BS13" s="147" t="s">
        <v>240</v>
      </c>
      <c r="BT13" s="158" t="str">
        <f>BB35</f>
        <v>Polen</v>
      </c>
      <c r="BU13" s="163"/>
      <c r="BV13" s="39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1</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1</v>
      </c>
      <c r="R14" s="182"/>
      <c r="S14" s="182">
        <f>G14</f>
        <v>0</v>
      </c>
      <c r="T14" s="182"/>
      <c r="U14" s="182">
        <f>G14</f>
        <v>0</v>
      </c>
      <c r="V14" s="182"/>
      <c r="W14" s="182">
        <f>E14</f>
        <v>1</v>
      </c>
      <c r="X14" s="182"/>
      <c r="Y14" s="182"/>
      <c r="Z14" s="182">
        <f>O18</f>
        <v>1</v>
      </c>
      <c r="AA14" s="182">
        <f>S18</f>
        <v>1</v>
      </c>
      <c r="AB14" s="182">
        <f>W18</f>
        <v>3</v>
      </c>
      <c r="AC14" s="182">
        <f>AA14-AB14</f>
        <v>-2</v>
      </c>
      <c r="AD14" s="182">
        <f>IF(Z14&gt;Z12,-1,0)</f>
        <v>0</v>
      </c>
      <c r="AE14" s="182">
        <f>IF(Z14&gt;Z13,-1,0)</f>
        <v>0</v>
      </c>
      <c r="AF14" s="182">
        <f>IF(Z14&gt;Z15,-1,0)</f>
        <v>0</v>
      </c>
      <c r="AG14" s="329">
        <f>10000-(AJ14*1000+AM14*10+AK14)</f>
        <v>9019</v>
      </c>
      <c r="AH14" s="330">
        <f>RANK(AG14,AG12:AG15,1)</f>
        <v>3</v>
      </c>
      <c r="AI14" s="281" t="str">
        <f>C13</f>
        <v>Albanien</v>
      </c>
      <c r="AJ14" s="281">
        <f t="shared" si="1"/>
        <v>1</v>
      </c>
      <c r="AK14" s="281">
        <f t="shared" si="1"/>
        <v>1</v>
      </c>
      <c r="AL14" s="281">
        <f t="shared" si="1"/>
        <v>3</v>
      </c>
      <c r="AM14" s="281">
        <f>AK14-AL14</f>
        <v>-2</v>
      </c>
      <c r="AN14" s="329">
        <f>IF(Z12&lt;&gt;Z14,AG12,IF(E14&gt;G14,AG12-2000,AG12))</f>
        <v>955</v>
      </c>
      <c r="AO14" s="329">
        <f>IF(Z13&lt;&gt;Z14,AG13,IF(E17&gt;G17,AG13-2000,AG13))</f>
        <v>9029</v>
      </c>
      <c r="AP14" s="337"/>
      <c r="AQ14" s="329">
        <f>IF(Z15&lt;&gt;Z14,AG15,IF(G13&gt;E13,AG15-2000,AG15))</f>
        <v>3987</v>
      </c>
      <c r="AR14" s="333">
        <f>AP16</f>
        <v>27057</v>
      </c>
      <c r="AS14" s="330">
        <f>RANK(AR14,AR12:AR15,1)</f>
        <v>3</v>
      </c>
      <c r="AT14" s="281" t="str">
        <f t="shared" si="2"/>
        <v>Albanien</v>
      </c>
      <c r="AU14" s="281">
        <f t="shared" si="2"/>
        <v>1</v>
      </c>
      <c r="AV14" s="281">
        <f t="shared" si="2"/>
        <v>1</v>
      </c>
      <c r="AW14" s="281">
        <f t="shared" si="2"/>
        <v>3</v>
      </c>
      <c r="AX14" s="182"/>
      <c r="AY14" s="182"/>
      <c r="AZ14" s="182"/>
      <c r="BA14" s="162">
        <v>3</v>
      </c>
      <c r="BB14" s="175" t="str">
        <f>VLOOKUP(3,AS12:AT15,2,FALSE)</f>
        <v>Albanien</v>
      </c>
      <c r="BC14" s="163"/>
      <c r="BD14" s="145">
        <f>VLOOKUP(3,AS12:AW15,3,FALSE)</f>
        <v>1</v>
      </c>
      <c r="BE14" s="145">
        <f>VLOOKUP(3,AS12:AW15,4,FALSE)</f>
        <v>1</v>
      </c>
      <c r="BF14" s="199" t="s">
        <v>12</v>
      </c>
      <c r="BG14" s="145">
        <f>VLOOKUP(3,AS12:AW15,5,FALSE)</f>
        <v>3</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399"/>
      <c r="BW14" s="182"/>
      <c r="BX14" s="182"/>
      <c r="BY14" s="182"/>
      <c r="BZ14" s="144">
        <v>49</v>
      </c>
      <c r="CA14" s="158" t="str">
        <f>IF(BX12="",IF(BV12&gt;BV13,BT12,BT13),IF(BX12&gt;BX13,BT12,BT13))</f>
        <v>Schweiz</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6</v>
      </c>
      <c r="AA15" s="182">
        <f>T18</f>
        <v>3</v>
      </c>
      <c r="AB15" s="182">
        <f>X18</f>
        <v>2</v>
      </c>
      <c r="AC15" s="182">
        <f>AA15-AB15</f>
        <v>1</v>
      </c>
      <c r="AD15" s="182">
        <f>IF(Z15&gt;Z12,-1,0)</f>
        <v>0</v>
      </c>
      <c r="AE15" s="182">
        <f>IF(Z15&gt;Z13,-1,0)</f>
        <v>-1</v>
      </c>
      <c r="AF15" s="182">
        <f>IF(Z15&gt;Z14,-1,0)</f>
        <v>-1</v>
      </c>
      <c r="AG15" s="329">
        <f>10000-(AJ15*1000+AM15*10+AK15)</f>
        <v>3987</v>
      </c>
      <c r="AH15" s="330">
        <f>RANK(AG15,AG12:AG15,1)</f>
        <v>2</v>
      </c>
      <c r="AI15" s="281" t="str">
        <f>H13</f>
        <v>Schweiz</v>
      </c>
      <c r="AJ15" s="281">
        <f t="shared" si="1"/>
        <v>6</v>
      </c>
      <c r="AK15" s="281">
        <f t="shared" si="1"/>
        <v>3</v>
      </c>
      <c r="AL15" s="281">
        <f t="shared" si="1"/>
        <v>2</v>
      </c>
      <c r="AM15" s="281">
        <f>AK15-AL15</f>
        <v>1</v>
      </c>
      <c r="AN15" s="329">
        <f>IF(Z12&lt;&gt;Z15,AG12,IF(E16&gt;G16,AG12-2000,AG12))</f>
        <v>955</v>
      </c>
      <c r="AO15" s="329">
        <f>IF(Z13&lt;&gt;Z15,AG13,IF(E15&gt;G15,AG13-2000,AG13))</f>
        <v>9029</v>
      </c>
      <c r="AP15" s="329">
        <f>IF(Z14&lt;&gt;Z15,AG14,IF(E13&gt;G13,AG14-2000,AG14))</f>
        <v>9019</v>
      </c>
      <c r="AQ15" s="337"/>
      <c r="AR15" s="333">
        <f>AQ16</f>
        <v>11961</v>
      </c>
      <c r="AS15" s="330">
        <f>RANK(AR15,AR12:AR15,1)</f>
        <v>2</v>
      </c>
      <c r="AT15" s="281" t="str">
        <f t="shared" si="2"/>
        <v>Schweiz</v>
      </c>
      <c r="AU15" s="281">
        <f t="shared" si="2"/>
        <v>6</v>
      </c>
      <c r="AV15" s="281">
        <f t="shared" si="2"/>
        <v>3</v>
      </c>
      <c r="AW15" s="281">
        <f t="shared" si="2"/>
        <v>2</v>
      </c>
      <c r="AX15" s="182"/>
      <c r="AY15" s="182"/>
      <c r="AZ15" s="182"/>
      <c r="BA15" s="68">
        <v>4</v>
      </c>
      <c r="BB15" s="69" t="str">
        <f>VLOOKUP(4,AS12:AT15,2,FALSE)</f>
        <v>Rumänien</v>
      </c>
      <c r="BC15" s="70"/>
      <c r="BD15" s="71">
        <f>VLOOKUP(4,AS12:AW15,3,FALSE)</f>
        <v>1</v>
      </c>
      <c r="BE15" s="71">
        <f>VLOOKUP(4,AS12:AW15,4,FALSE)</f>
        <v>1</v>
      </c>
      <c r="BF15" s="199" t="s">
        <v>12</v>
      </c>
      <c r="BG15" s="71">
        <f>VLOOKUP(4,AS12:AW15,5,FALSE)</f>
        <v>4</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399"/>
      <c r="BW15" s="182"/>
      <c r="BX15" s="182"/>
      <c r="BY15" s="182"/>
      <c r="BZ15" s="144">
        <v>50</v>
      </c>
      <c r="CA15" s="158" t="str">
        <f>IF(BX16="",IF(BV16&gt;BV17,BT16,BT17),IF(BX16&gt;BX17,BT16,BT17))</f>
        <v>Spanien</v>
      </c>
      <c r="CB15" s="163"/>
      <c r="CC15" s="39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1</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1</v>
      </c>
      <c r="U16" s="182">
        <f>G16</f>
        <v>1</v>
      </c>
      <c r="V16" s="182"/>
      <c r="W16" s="182"/>
      <c r="X16" s="182">
        <f>E16</f>
        <v>2</v>
      </c>
      <c r="Y16" s="182"/>
      <c r="Z16" s="182"/>
      <c r="AA16" s="182"/>
      <c r="AB16" s="182"/>
      <c r="AC16" s="182"/>
      <c r="AD16" s="182"/>
      <c r="AE16" s="182"/>
      <c r="AF16" s="182"/>
      <c r="AG16" s="281"/>
      <c r="AH16" s="281"/>
      <c r="AI16" s="281"/>
      <c r="AJ16" s="281"/>
      <c r="AK16" s="281"/>
      <c r="AL16" s="281"/>
      <c r="AM16" s="281"/>
      <c r="AN16" s="334">
        <f>SUM(AN12:AN15)</f>
        <v>2865</v>
      </c>
      <c r="AO16" s="335">
        <f>SUM(AO12:AO15)</f>
        <v>27087</v>
      </c>
      <c r="AP16" s="335">
        <f>SUM(AP12:AP15)</f>
        <v>27057</v>
      </c>
      <c r="AQ16" s="335">
        <f>SUM(AQ12:AQ15)</f>
        <v>11961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398">
        <v>2</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1</v>
      </c>
      <c r="F17" s="401" t="s">
        <v>12</v>
      </c>
      <c r="G17" s="398">
        <v>1</v>
      </c>
      <c r="H17" s="38" t="str">
        <f>C13</f>
        <v>Albanien</v>
      </c>
      <c r="I17" s="39"/>
      <c r="J17" s="182"/>
      <c r="K17" s="182" t="s">
        <v>54</v>
      </c>
      <c r="L17" s="182">
        <f t="shared" si="0"/>
        <v>0</v>
      </c>
      <c r="M17" s="182"/>
      <c r="N17" s="182">
        <f>IF($E17="",0,IF($E17&gt;$G17,3,IF($E17=$G17,1,0)))</f>
        <v>1</v>
      </c>
      <c r="O17" s="182">
        <f>IF($G17="",0,IF($E17&gt;$G17,0,IF($E17=$G17,1,3)))</f>
        <v>1</v>
      </c>
      <c r="P17" s="182"/>
      <c r="Q17" s="182"/>
      <c r="R17" s="182">
        <f>E17</f>
        <v>1</v>
      </c>
      <c r="S17" s="182">
        <f>G17</f>
        <v>1</v>
      </c>
      <c r="T17" s="182"/>
      <c r="U17" s="182"/>
      <c r="V17" s="182">
        <f>G17</f>
        <v>1</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3F</v>
      </c>
      <c r="BT17" s="158" t="str">
        <f>BB90</f>
        <v>Island</v>
      </c>
      <c r="BU17" s="163"/>
      <c r="BV17" s="398">
        <v>1</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1</v>
      </c>
      <c r="O18" s="182">
        <f t="shared" si="3"/>
        <v>1</v>
      </c>
      <c r="P18" s="182">
        <f t="shared" si="3"/>
        <v>6</v>
      </c>
      <c r="Q18" s="182">
        <f t="shared" si="3"/>
        <v>5</v>
      </c>
      <c r="R18" s="182">
        <f t="shared" si="3"/>
        <v>1</v>
      </c>
      <c r="S18" s="182">
        <f t="shared" si="3"/>
        <v>1</v>
      </c>
      <c r="T18" s="182">
        <f t="shared" si="3"/>
        <v>3</v>
      </c>
      <c r="U18" s="182">
        <f t="shared" si="3"/>
        <v>1</v>
      </c>
      <c r="V18" s="182">
        <f t="shared" si="3"/>
        <v>4</v>
      </c>
      <c r="W18" s="182">
        <f t="shared" si="3"/>
        <v>3</v>
      </c>
      <c r="X18" s="182">
        <f t="shared" si="3"/>
        <v>2</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39</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63">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England</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2</v>
      </c>
      <c r="BW20" s="182"/>
      <c r="BX20" s="63"/>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Kroatien</v>
      </c>
      <c r="BU21" s="163"/>
      <c r="BV21" s="398">
        <v>0</v>
      </c>
      <c r="BW21" s="182"/>
      <c r="BX21" s="63"/>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England</v>
      </c>
      <c r="CB22" s="163"/>
      <c r="CC22" s="398">
        <v>1</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0</v>
      </c>
      <c r="F23" s="401" t="s">
        <v>12</v>
      </c>
      <c r="G23" s="398">
        <v>1</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1</v>
      </c>
      <c r="S23" s="182"/>
      <c r="T23" s="182"/>
      <c r="U23" s="182">
        <f>G23</f>
        <v>1</v>
      </c>
      <c r="V23" s="182">
        <f>E23</f>
        <v>0</v>
      </c>
      <c r="W23" s="182"/>
      <c r="X23" s="182"/>
      <c r="Y23" s="182"/>
      <c r="Z23" s="182">
        <f>M29</f>
        <v>3</v>
      </c>
      <c r="AA23" s="182">
        <f>Q29</f>
        <v>1</v>
      </c>
      <c r="AB23" s="182">
        <f>U29</f>
        <v>2</v>
      </c>
      <c r="AC23" s="182">
        <f>AA23-AB23</f>
        <v>-1</v>
      </c>
      <c r="AD23" s="182">
        <f>IF(Z23&gt;Z24,-1,0)</f>
        <v>0</v>
      </c>
      <c r="AE23" s="182">
        <f>IF(Z23&gt;Z25,-1,0)</f>
        <v>0</v>
      </c>
      <c r="AF23" s="182">
        <f>IF(Z23&gt;Z26,-1,0)</f>
        <v>-1</v>
      </c>
      <c r="AG23" s="329">
        <f>10000-(AJ23*1000+AM23*10+AK23)</f>
        <v>7009</v>
      </c>
      <c r="AH23" s="330">
        <f>RANK(AG23,AG23:AG26,1)</f>
        <v>3</v>
      </c>
      <c r="AI23" s="281" t="str">
        <f>C23</f>
        <v>Wales</v>
      </c>
      <c r="AJ23" s="281">
        <f t="shared" ref="AJ23:AL26" si="5">Z23</f>
        <v>3</v>
      </c>
      <c r="AK23" s="281">
        <f t="shared" si="5"/>
        <v>1</v>
      </c>
      <c r="AL23" s="281">
        <f t="shared" si="5"/>
        <v>2</v>
      </c>
      <c r="AM23" s="281">
        <f>AK23-AL23</f>
        <v>-1</v>
      </c>
      <c r="AN23" s="337"/>
      <c r="AO23" s="329">
        <f>IF(Z24&lt;&gt;Z23,AG24,IF(G23&gt;E23,AG24-2000,AG24))</f>
        <v>3998</v>
      </c>
      <c r="AP23" s="329">
        <f>IF(Z25&lt;&gt;Z23,AG25,IF(G25&gt;E25,AG25-2000,AG25))</f>
        <v>956</v>
      </c>
      <c r="AQ23" s="329">
        <f>IF(Z26&lt;&gt;Z23,AG26,IF(G27&gt;E27,AG26-2000,AG26))</f>
        <v>10030</v>
      </c>
      <c r="AR23" s="332">
        <f>AN27</f>
        <v>21027</v>
      </c>
      <c r="AS23" s="330">
        <f>RANK(AR23,AR23:AR26,1)</f>
        <v>3</v>
      </c>
      <c r="AT23" s="281" t="str">
        <f t="shared" ref="AT23:AW26" si="6">AI23</f>
        <v>Wales</v>
      </c>
      <c r="AU23" s="281">
        <f t="shared" si="6"/>
        <v>3</v>
      </c>
      <c r="AV23" s="281">
        <f t="shared" si="6"/>
        <v>1</v>
      </c>
      <c r="AW23" s="281">
        <f t="shared" si="6"/>
        <v>2</v>
      </c>
      <c r="AX23" s="182"/>
      <c r="AY23" s="182"/>
      <c r="AZ23" s="182"/>
      <c r="BA23" s="54">
        <v>1</v>
      </c>
      <c r="BB23" s="52" t="str">
        <f>VLOOKUP(1,AS23:AT26,2,FALSE)</f>
        <v>England</v>
      </c>
      <c r="BC23" s="53"/>
      <c r="BD23" s="55">
        <f>VLOOKUP(1,AS23:AW26,3,FALSE)</f>
        <v>9</v>
      </c>
      <c r="BE23" s="56">
        <f>VLOOKUP(1,AS23:AW26,4,FALSE)</f>
        <v>4</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399"/>
      <c r="BW23" s="182"/>
      <c r="BX23" s="182"/>
      <c r="BY23" s="182"/>
      <c r="BZ23" s="144">
        <v>54</v>
      </c>
      <c r="CA23" s="158" t="str">
        <f>IF(BX24="",IF(BV24&gt;BV25,BT24,BT25),IF(BX24&gt;BX25,BT24,BT25))</f>
        <v>Portugal</v>
      </c>
      <c r="CB23" s="163"/>
      <c r="CC23" s="398">
        <v>0</v>
      </c>
      <c r="CD23" s="182"/>
      <c r="CE23" s="63"/>
      <c r="CF23" s="182"/>
      <c r="CG23" s="182"/>
      <c r="CH23" s="182"/>
      <c r="CI23" s="182"/>
      <c r="CJ23" s="144" t="s">
        <v>93</v>
      </c>
      <c r="CK23" s="158" t="str">
        <f>IF(CJ18="",IF(CH18&gt;CH19,CF18,CF19),IF(CJ18&gt;CJ19,CF18,CF19))</f>
        <v>England</v>
      </c>
      <c r="CL23" s="163"/>
      <c r="CM23" s="63">
        <v>1</v>
      </c>
      <c r="CN23" s="182"/>
      <c r="CO23" s="63"/>
      <c r="CP23" s="182"/>
      <c r="CQ23" s="511" t="str">
        <f>IF(CO23="",IF(CM23&gt;CM24,CK23,CK24),IF(CO23&gt;CO24,CK23,CK24))</f>
        <v>Italien</v>
      </c>
      <c r="CR23" s="512"/>
      <c r="CS23" s="512"/>
      <c r="CT23" s="512"/>
      <c r="CU23" s="512"/>
      <c r="CV23" s="513"/>
      <c r="CW23" s="182"/>
    </row>
    <row r="24" spans="1:101" ht="18.75" customHeight="1" thickBot="1" x14ac:dyDescent="0.3">
      <c r="A24" s="182"/>
      <c r="B24" s="182"/>
      <c r="C24" s="45" t="str">
        <f>Spielplan!$C$24</f>
        <v>England</v>
      </c>
      <c r="D24" s="51"/>
      <c r="E24" s="398">
        <v>1</v>
      </c>
      <c r="F24" s="401" t="s">
        <v>12</v>
      </c>
      <c r="G24" s="398">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1</v>
      </c>
      <c r="T24" s="182">
        <f>G24</f>
        <v>0</v>
      </c>
      <c r="U24" s="182"/>
      <c r="V24" s="182"/>
      <c r="W24" s="182">
        <f>G24</f>
        <v>0</v>
      </c>
      <c r="X24" s="182">
        <f>E24</f>
        <v>1</v>
      </c>
      <c r="Y24" s="182"/>
      <c r="Z24" s="182">
        <f>N29</f>
        <v>6</v>
      </c>
      <c r="AA24" s="182">
        <f>R29</f>
        <v>2</v>
      </c>
      <c r="AB24" s="182">
        <f>V29</f>
        <v>2</v>
      </c>
      <c r="AC24" s="182">
        <f>AA24-AB24</f>
        <v>0</v>
      </c>
      <c r="AD24" s="182">
        <f>IF(Z24&gt;Z23,-1,0)</f>
        <v>-1</v>
      </c>
      <c r="AE24" s="182">
        <f>IF(Z24&gt;Z25,-1,0)</f>
        <v>0</v>
      </c>
      <c r="AF24" s="182">
        <f>IF(Z24&gt;Z26,-1,0)</f>
        <v>-1</v>
      </c>
      <c r="AG24" s="329">
        <f>10000-(AJ24*1000+AM24*10+AK24)</f>
        <v>3998</v>
      </c>
      <c r="AH24" s="330">
        <f>RANK(AG24,AG23:AG26,1)</f>
        <v>2</v>
      </c>
      <c r="AI24" s="281" t="str">
        <f>H23</f>
        <v>Slowakei</v>
      </c>
      <c r="AJ24" s="281">
        <f t="shared" si="5"/>
        <v>6</v>
      </c>
      <c r="AK24" s="281">
        <f t="shared" si="5"/>
        <v>2</v>
      </c>
      <c r="AL24" s="281">
        <f t="shared" si="5"/>
        <v>2</v>
      </c>
      <c r="AM24" s="281">
        <f>AK24-AL24</f>
        <v>0</v>
      </c>
      <c r="AN24" s="329">
        <f>IF(Z23&lt;&gt;Z24,AG23,IF(E23&gt;G23,AG23-2000,AG23))</f>
        <v>7009</v>
      </c>
      <c r="AO24" s="337"/>
      <c r="AP24" s="329">
        <f>IF(Z24&lt;&gt;Z25,AG25,IF(G28&gt;E28,AG25-2000,AG25))</f>
        <v>956</v>
      </c>
      <c r="AQ24" s="329">
        <f>IF(Z26&lt;&gt;Z24,AG26,IF(G26&gt;E26,AG26-2000,AG26))</f>
        <v>10030</v>
      </c>
      <c r="AR24" s="333">
        <f>AO27</f>
        <v>11994</v>
      </c>
      <c r="AS24" s="330">
        <f>RANK(AR24,AR23:AR26,1)</f>
        <v>2</v>
      </c>
      <c r="AT24" s="281" t="str">
        <f t="shared" si="6"/>
        <v>Slowakei</v>
      </c>
      <c r="AU24" s="281">
        <f t="shared" si="6"/>
        <v>6</v>
      </c>
      <c r="AV24" s="281">
        <f t="shared" si="6"/>
        <v>2</v>
      </c>
      <c r="AW24" s="281">
        <f t="shared" si="6"/>
        <v>2</v>
      </c>
      <c r="AX24" s="182"/>
      <c r="AY24" s="182"/>
      <c r="AZ24" s="182"/>
      <c r="BA24" s="54">
        <v>2</v>
      </c>
      <c r="BB24" s="52" t="str">
        <f>VLOOKUP(2,AS23:AT26,2,FALSE)</f>
        <v>Slowakei</v>
      </c>
      <c r="BC24" s="53"/>
      <c r="BD24" s="55">
        <f>VLOOKUP(2,AS23:AW26,3,FALSE)</f>
        <v>6</v>
      </c>
      <c r="BE24" s="56">
        <f>VLOOKUP(2,AS23:AW26,4,FALSE)</f>
        <v>2</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1</v>
      </c>
      <c r="BO24" s="61">
        <f>IF(G24=Spielplan!G24,Punktemodus!$B$7,0)</f>
        <v>0</v>
      </c>
      <c r="BP24" s="81">
        <f>IF(Spielplan!E24="",0,SUM(BJ24:BO24))</f>
        <v>1</v>
      </c>
      <c r="BQ24" s="182"/>
      <c r="BR24" s="213"/>
      <c r="BS24" s="152" t="s">
        <v>245</v>
      </c>
      <c r="BT24" s="158" t="str">
        <f>BB67</f>
        <v>Portugal</v>
      </c>
      <c r="BU24" s="163"/>
      <c r="BV24" s="398">
        <v>1</v>
      </c>
      <c r="BW24" s="182"/>
      <c r="BX24" s="63"/>
      <c r="BY24" s="182"/>
      <c r="BZ24" s="182"/>
      <c r="CA24" s="182"/>
      <c r="CB24" s="182"/>
      <c r="CC24" s="399"/>
      <c r="CD24" s="182"/>
      <c r="CE24" s="182"/>
      <c r="CF24" s="182"/>
      <c r="CG24" s="182"/>
      <c r="CH24" s="182"/>
      <c r="CI24" s="182"/>
      <c r="CJ24" s="144" t="s">
        <v>94</v>
      </c>
      <c r="CK24" s="158" t="str">
        <f>IF(CJ34="",IF(CH34&gt;CH35,CF34,CF35),IF(CJ34&gt;CJ35,CF34,CF35))</f>
        <v>Italien</v>
      </c>
      <c r="CL24" s="163"/>
      <c r="CM24" s="63">
        <v>2</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0</v>
      </c>
      <c r="F25" s="401" t="s">
        <v>12</v>
      </c>
      <c r="G25" s="398">
        <v>1</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1</v>
      </c>
      <c r="T25" s="182"/>
      <c r="U25" s="182">
        <f>G25</f>
        <v>1</v>
      </c>
      <c r="V25" s="182"/>
      <c r="W25" s="182">
        <f>E25</f>
        <v>0</v>
      </c>
      <c r="X25" s="182"/>
      <c r="Y25" s="182"/>
      <c r="Z25" s="182">
        <f>O29</f>
        <v>9</v>
      </c>
      <c r="AA25" s="182">
        <f>S29</f>
        <v>4</v>
      </c>
      <c r="AB25" s="182">
        <f>W29</f>
        <v>0</v>
      </c>
      <c r="AC25" s="182">
        <f>AA25-AB25</f>
        <v>4</v>
      </c>
      <c r="AD25" s="182">
        <f>IF(Z25&gt;Z23,-1,0)</f>
        <v>-1</v>
      </c>
      <c r="AE25" s="182">
        <f>IF(Z25&gt;Z24,-1,0)</f>
        <v>-1</v>
      </c>
      <c r="AF25" s="182">
        <f>IF(Z25&gt;Z26,-1,0)</f>
        <v>-1</v>
      </c>
      <c r="AG25" s="329">
        <f>10000-(AJ25*1000+AM25*10+AK25)</f>
        <v>956</v>
      </c>
      <c r="AH25" s="330">
        <f>RANK(AG25,AG23:AG26,1)</f>
        <v>1</v>
      </c>
      <c r="AI25" s="281" t="str">
        <f>C24</f>
        <v>England</v>
      </c>
      <c r="AJ25" s="281">
        <f t="shared" si="5"/>
        <v>9</v>
      </c>
      <c r="AK25" s="281">
        <f t="shared" si="5"/>
        <v>4</v>
      </c>
      <c r="AL25" s="281">
        <f t="shared" si="5"/>
        <v>0</v>
      </c>
      <c r="AM25" s="281">
        <f>AK25-AL25</f>
        <v>4</v>
      </c>
      <c r="AN25" s="329">
        <f>IF(Z23&lt;&gt;Z25,AG23,IF(E25&gt;G25,AG23-2000,AG23))</f>
        <v>7009</v>
      </c>
      <c r="AO25" s="329">
        <f>IF(Z24&lt;&gt;Z25,AG24,IF(E28&gt;G28,AG24-2000,AG24))</f>
        <v>3998</v>
      </c>
      <c r="AP25" s="337"/>
      <c r="AQ25" s="329">
        <f>IF(Z26&lt;&gt;Z25,AG26,IF(G24&gt;E24,AG26-2000,AG26))</f>
        <v>10030</v>
      </c>
      <c r="AR25" s="333">
        <f>AP27</f>
        <v>2868</v>
      </c>
      <c r="AS25" s="330">
        <f>RANK(AR25,AR23:AR26,1)</f>
        <v>1</v>
      </c>
      <c r="AT25" s="281" t="str">
        <f t="shared" si="6"/>
        <v>England</v>
      </c>
      <c r="AU25" s="281">
        <f t="shared" si="6"/>
        <v>9</v>
      </c>
      <c r="AV25" s="281">
        <f t="shared" si="6"/>
        <v>4</v>
      </c>
      <c r="AW25" s="281">
        <f t="shared" si="6"/>
        <v>0</v>
      </c>
      <c r="AX25" s="182"/>
      <c r="AY25" s="182"/>
      <c r="AZ25" s="182"/>
      <c r="BA25" s="162">
        <v>3</v>
      </c>
      <c r="BB25" s="175" t="str">
        <f>VLOOKUP(3,AS23:AT26,2,FALSE)</f>
        <v>Wales</v>
      </c>
      <c r="BC25" s="163"/>
      <c r="BD25" s="145">
        <f>VLOOKUP(3,AS23:AW26,3,FALSE)</f>
        <v>3</v>
      </c>
      <c r="BE25" s="145">
        <f>VLOOKUP(3,AS23:AW26,4,FALSE)</f>
        <v>1</v>
      </c>
      <c r="BF25" s="199" t="s">
        <v>12</v>
      </c>
      <c r="BG25" s="145">
        <f>VLOOKUP(3,AS23:AW26,5,FALSE)</f>
        <v>2</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0</v>
      </c>
      <c r="BP25" s="81">
        <f>IF(Spielplan!E25="",0,SUM(BJ25:BO25))</f>
        <v>10</v>
      </c>
      <c r="BQ25" s="182"/>
      <c r="BR25" s="213"/>
      <c r="BS25" s="153" t="s">
        <v>246</v>
      </c>
      <c r="BT25" s="158" t="str">
        <f>BB57</f>
        <v>Irland</v>
      </c>
      <c r="BU25" s="163"/>
      <c r="BV25" s="398">
        <v>0</v>
      </c>
      <c r="BW25" s="182"/>
      <c r="BX25" s="63"/>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1</v>
      </c>
      <c r="F26" s="401" t="s">
        <v>12</v>
      </c>
      <c r="G26" s="398">
        <v>0</v>
      </c>
      <c r="H26" s="45" t="str">
        <f>H24</f>
        <v>Russland</v>
      </c>
      <c r="I26" s="51"/>
      <c r="J26" s="182"/>
      <c r="K26" s="182" t="s">
        <v>60</v>
      </c>
      <c r="L26" s="182">
        <f t="shared" si="4"/>
        <v>1</v>
      </c>
      <c r="M26" s="182"/>
      <c r="N26" s="182">
        <f>IF($E26="",0,IF($E26&gt;$G26,3,IF($E26=$G26,1,0)))</f>
        <v>3</v>
      </c>
      <c r="O26" s="182"/>
      <c r="P26" s="182">
        <f>IF($G26="",0,IF($E26&gt;$G26,0,IF($E26=$G26,1,3)))</f>
        <v>0</v>
      </c>
      <c r="Q26" s="182"/>
      <c r="R26" s="182">
        <f>E26</f>
        <v>1</v>
      </c>
      <c r="S26" s="182"/>
      <c r="T26" s="182">
        <f>G26</f>
        <v>0</v>
      </c>
      <c r="U26" s="182"/>
      <c r="V26" s="182">
        <f>G26</f>
        <v>0</v>
      </c>
      <c r="W26" s="182"/>
      <c r="X26" s="182">
        <f>E26</f>
        <v>1</v>
      </c>
      <c r="Y26" s="182"/>
      <c r="Z26" s="182">
        <f>P29</f>
        <v>0</v>
      </c>
      <c r="AA26" s="182">
        <f>T29</f>
        <v>0</v>
      </c>
      <c r="AB26" s="182">
        <f>X29</f>
        <v>3</v>
      </c>
      <c r="AC26" s="182">
        <f>AA26-AB26</f>
        <v>-3</v>
      </c>
      <c r="AD26" s="182">
        <f>IF(Z26&gt;Z23,-1,0)</f>
        <v>0</v>
      </c>
      <c r="AE26" s="182">
        <f>IF(Z26&gt;Z24,-1,0)</f>
        <v>0</v>
      </c>
      <c r="AF26" s="182">
        <f>IF(Z26&gt;Z25,-1,0)</f>
        <v>0</v>
      </c>
      <c r="AG26" s="329">
        <f>10000-(AJ26*1000+AM26*10+AK26)</f>
        <v>10030</v>
      </c>
      <c r="AH26" s="330">
        <f>RANK(AG26,AG23:AG26,1)</f>
        <v>4</v>
      </c>
      <c r="AI26" s="281" t="str">
        <f>H24</f>
        <v>Russland</v>
      </c>
      <c r="AJ26" s="281">
        <f t="shared" si="5"/>
        <v>0</v>
      </c>
      <c r="AK26" s="281">
        <f t="shared" si="5"/>
        <v>0</v>
      </c>
      <c r="AL26" s="281">
        <f t="shared" si="5"/>
        <v>3</v>
      </c>
      <c r="AM26" s="281">
        <f>AK26-AL26</f>
        <v>-3</v>
      </c>
      <c r="AN26" s="329">
        <f>IF(Z23&lt;&gt;Z26,AG23,IF(E27&gt;G27,AG23-2000,AG23))</f>
        <v>7009</v>
      </c>
      <c r="AO26" s="329">
        <f>IF(Z24&lt;&gt;Z26,AG24,IF(E26&gt;G26,AG24-2000,AG24))</f>
        <v>3998</v>
      </c>
      <c r="AP26" s="329">
        <f>IF(Z25&lt;&gt;Z26,AG25,IF(E24&gt;G24,AG25-2000,AG25))</f>
        <v>956</v>
      </c>
      <c r="AQ26" s="337"/>
      <c r="AR26" s="333">
        <f>AQ27</f>
        <v>30090</v>
      </c>
      <c r="AS26" s="330">
        <f>RANK(AR26,AR23:AR26,1)</f>
        <v>4</v>
      </c>
      <c r="AT26" s="281" t="str">
        <f t="shared" si="6"/>
        <v>Russland</v>
      </c>
      <c r="AU26" s="281">
        <f t="shared" si="6"/>
        <v>0</v>
      </c>
      <c r="AV26" s="281">
        <f t="shared" si="6"/>
        <v>0</v>
      </c>
      <c r="AW26" s="281">
        <f t="shared" si="6"/>
        <v>3</v>
      </c>
      <c r="AX26" s="182"/>
      <c r="AY26" s="182"/>
      <c r="AZ26" s="182"/>
      <c r="BA26" s="68">
        <v>4</v>
      </c>
      <c r="BB26" s="69" t="str">
        <f>VLOOKUP(4,AS23:AT26,2,FALSE)</f>
        <v>Russland</v>
      </c>
      <c r="BC26" s="70"/>
      <c r="BD26" s="71">
        <f>VLOOKUP(4,AS23:AW26,3,FALSE)</f>
        <v>0</v>
      </c>
      <c r="BE26" s="71">
        <f>VLOOKUP(4,AS23:AW26,4,FALSE)</f>
        <v>0</v>
      </c>
      <c r="BF26" s="199" t="s">
        <v>12</v>
      </c>
      <c r="BG26" s="71">
        <f>VLOOKUP(4,AS23:AW26,5,FALSE)</f>
        <v>3</v>
      </c>
      <c r="BH26" s="182"/>
      <c r="BI26" s="182"/>
      <c r="BJ26" s="61">
        <f>IF(E26&gt;G26,IF(Spielplan!E26&gt;Spielplan!G26,Punktemodus!$B$3,0),0)</f>
        <v>10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10</v>
      </c>
      <c r="BQ26" s="182"/>
      <c r="BR26" s="213"/>
      <c r="BS26" s="182"/>
      <c r="BT26" s="182"/>
      <c r="BU26" s="182"/>
      <c r="BV26" s="399"/>
      <c r="BW26" s="182"/>
      <c r="BX26" s="182"/>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1</v>
      </c>
      <c r="F27" s="401" t="s">
        <v>12</v>
      </c>
      <c r="G27" s="398">
        <v>0</v>
      </c>
      <c r="H27" s="52" t="str">
        <f>H24</f>
        <v>Russland</v>
      </c>
      <c r="I27" s="53"/>
      <c r="J27" s="182"/>
      <c r="K27" s="182" t="s">
        <v>61</v>
      </c>
      <c r="L27" s="182">
        <f t="shared" si="4"/>
        <v>1</v>
      </c>
      <c r="M27" s="182">
        <f>IF($E27="",0,IF($E27&gt;$G27,3,IF($E27=G27,1,0)))</f>
        <v>3</v>
      </c>
      <c r="N27" s="182"/>
      <c r="O27" s="182"/>
      <c r="P27" s="182">
        <f>IF($G27="",0,IF($E27&gt;$G27,0,IF($E27=$G27,1,3)))</f>
        <v>0</v>
      </c>
      <c r="Q27" s="182">
        <f>E27</f>
        <v>1</v>
      </c>
      <c r="R27" s="182"/>
      <c r="S27" s="182"/>
      <c r="T27" s="182">
        <f>G27</f>
        <v>0</v>
      </c>
      <c r="U27" s="182">
        <f>G27</f>
        <v>0</v>
      </c>
      <c r="V27" s="182"/>
      <c r="W27" s="182"/>
      <c r="X27" s="182">
        <f>E27</f>
        <v>1</v>
      </c>
      <c r="Y27" s="182"/>
      <c r="Z27" s="182"/>
      <c r="AA27" s="182"/>
      <c r="AB27" s="182"/>
      <c r="AC27" s="182"/>
      <c r="AD27" s="182"/>
      <c r="AE27" s="182"/>
      <c r="AF27" s="182"/>
      <c r="AG27" s="281"/>
      <c r="AH27" s="281"/>
      <c r="AI27" s="281"/>
      <c r="AJ27" s="281"/>
      <c r="AK27" s="281"/>
      <c r="AL27" s="281"/>
      <c r="AM27" s="281"/>
      <c r="AN27" s="334">
        <f>SUM(AN23:AN26)</f>
        <v>21027</v>
      </c>
      <c r="AO27" s="335">
        <f>SUM(AO23:AO26)</f>
        <v>11994</v>
      </c>
      <c r="AP27" s="335">
        <f>SUM(AP23:AP26)</f>
        <v>2868</v>
      </c>
      <c r="AQ27" s="335">
        <f>SUM(AQ23:AQ26)</f>
        <v>30090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11</v>
      </c>
      <c r="BQ27" s="182"/>
      <c r="BR27" s="213"/>
      <c r="BS27" s="182"/>
      <c r="BT27" s="182"/>
      <c r="BU27" s="182"/>
      <c r="BV27" s="399"/>
      <c r="BW27" s="182"/>
      <c r="BX27" s="182"/>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2</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2</v>
      </c>
      <c r="T28" s="182"/>
      <c r="U28" s="182"/>
      <c r="V28" s="182">
        <f>G28</f>
        <v>2</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0</v>
      </c>
      <c r="BW28" s="182"/>
      <c r="BX28" s="63"/>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3</v>
      </c>
      <c r="N29" s="182">
        <f t="shared" si="7"/>
        <v>6</v>
      </c>
      <c r="O29" s="182">
        <f t="shared" si="7"/>
        <v>9</v>
      </c>
      <c r="P29" s="182">
        <f t="shared" si="7"/>
        <v>0</v>
      </c>
      <c r="Q29" s="182">
        <f t="shared" si="7"/>
        <v>1</v>
      </c>
      <c r="R29" s="182">
        <f t="shared" si="7"/>
        <v>2</v>
      </c>
      <c r="S29" s="182">
        <f t="shared" si="7"/>
        <v>4</v>
      </c>
      <c r="T29" s="182">
        <f t="shared" si="7"/>
        <v>0</v>
      </c>
      <c r="U29" s="182">
        <f t="shared" si="7"/>
        <v>2</v>
      </c>
      <c r="V29" s="182">
        <f t="shared" si="7"/>
        <v>2</v>
      </c>
      <c r="W29" s="182">
        <f t="shared" si="7"/>
        <v>0</v>
      </c>
      <c r="X29" s="182">
        <f t="shared" si="7"/>
        <v>3</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34</v>
      </c>
      <c r="BQ29" s="182"/>
      <c r="BR29" s="213"/>
      <c r="BS29" s="150" t="str">
        <f>"3"&amp;BD89</f>
        <v>3B</v>
      </c>
      <c r="BT29" s="158" t="str">
        <f>BB89</f>
        <v>Wales</v>
      </c>
      <c r="BU29" s="163"/>
      <c r="BV29" s="398">
        <v>1</v>
      </c>
      <c r="BW29" s="182"/>
      <c r="BX29" s="63"/>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Wales</v>
      </c>
      <c r="CB30" s="163"/>
      <c r="CC30" s="398">
        <v>0</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Italien</v>
      </c>
      <c r="CB31" s="163"/>
      <c r="CC31" s="398">
        <v>1</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Italien</v>
      </c>
      <c r="BU32" s="163"/>
      <c r="BV32" s="398">
        <v>2</v>
      </c>
      <c r="BW32" s="182"/>
      <c r="BX32" s="63"/>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398">
        <v>1</v>
      </c>
      <c r="BW33" s="182"/>
      <c r="BX33" s="63"/>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1</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1</v>
      </c>
      <c r="R34" s="182">
        <f>G34</f>
        <v>0</v>
      </c>
      <c r="S34" s="182"/>
      <c r="T34" s="182"/>
      <c r="U34" s="182">
        <f>G34</f>
        <v>0</v>
      </c>
      <c r="V34" s="182">
        <f>E34</f>
        <v>1</v>
      </c>
      <c r="W34" s="182"/>
      <c r="X34" s="182"/>
      <c r="Y34" s="182"/>
      <c r="Z34" s="182">
        <f>M40</f>
        <v>6</v>
      </c>
      <c r="AA34" s="182">
        <f>Q40</f>
        <v>2</v>
      </c>
      <c r="AB34" s="182">
        <f>U40</f>
        <v>1</v>
      </c>
      <c r="AC34" s="182">
        <f>AA34-AB34</f>
        <v>1</v>
      </c>
      <c r="AD34" s="182">
        <f>IF(Z34&gt;Z35,-1,0)</f>
        <v>-1</v>
      </c>
      <c r="AE34" s="182">
        <f>IF(Z34&gt;Z36,-1,0)</f>
        <v>0</v>
      </c>
      <c r="AF34" s="182">
        <f>IF(Z34&gt;Z37,-1,0)</f>
        <v>-1</v>
      </c>
      <c r="AG34" s="329">
        <f>10000-(AJ34*1000+AM34*10+AK34)</f>
        <v>3988</v>
      </c>
      <c r="AH34" s="330">
        <f>RANK(AG34,AG34:AG37,1)</f>
        <v>2</v>
      </c>
      <c r="AI34" s="281" t="str">
        <f>C34</f>
        <v>Polen</v>
      </c>
      <c r="AJ34" s="281">
        <f t="shared" ref="AJ34:AL37" si="9">Z34</f>
        <v>6</v>
      </c>
      <c r="AK34" s="281">
        <f t="shared" si="9"/>
        <v>2</v>
      </c>
      <c r="AL34" s="281">
        <f t="shared" si="9"/>
        <v>1</v>
      </c>
      <c r="AM34" s="281">
        <f>AK34-AL34</f>
        <v>1</v>
      </c>
      <c r="AN34" s="337"/>
      <c r="AO34" s="329">
        <f>IF(Z35&lt;&gt;Z34,AG35,IF(G34&gt;E34,AG35-2000,AG35))</f>
        <v>9019</v>
      </c>
      <c r="AP34" s="329">
        <f>IF(Z36&lt;&gt;Z34,AG36,IF(G36&gt;E36,AG36-2000,AG36))</f>
        <v>2966</v>
      </c>
      <c r="AQ34" s="329">
        <f>IF(Z37&lt;&gt;Z34,AG37,IF(G38&gt;E38,AG37-2000,AG37))</f>
        <v>7019</v>
      </c>
      <c r="AR34" s="332">
        <f>AN38</f>
        <v>11964</v>
      </c>
      <c r="AS34" s="330">
        <f>RANK(AR34,AR34:AR37,1)</f>
        <v>2</v>
      </c>
      <c r="AT34" s="281" t="str">
        <f t="shared" ref="AT34:AW37" si="10">AI34</f>
        <v>Polen</v>
      </c>
      <c r="AU34" s="281">
        <f t="shared" si="10"/>
        <v>6</v>
      </c>
      <c r="AV34" s="281">
        <f t="shared" si="10"/>
        <v>2</v>
      </c>
      <c r="AW34" s="281">
        <f t="shared" si="10"/>
        <v>1</v>
      </c>
      <c r="AX34" s="182"/>
      <c r="AY34" s="182"/>
      <c r="AZ34" s="182"/>
      <c r="BA34" s="17">
        <v>1</v>
      </c>
      <c r="BB34" s="18" t="str">
        <f>VLOOKUP(1,AS34:AT37,2,FALSE)</f>
        <v>Deutschland</v>
      </c>
      <c r="BC34" s="16"/>
      <c r="BD34" s="19">
        <f>VLOOKUP(1,AS34:AW37,3,FALSE)</f>
        <v>7</v>
      </c>
      <c r="BE34" s="20">
        <f>VLOOKUP(1,AS34:AW37,4,FALSE)</f>
        <v>4</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3</v>
      </c>
      <c r="BN34" s="61">
        <f>IF(E34=Spielplan!E34,Punktemodus!$B$7,0)</f>
        <v>1</v>
      </c>
      <c r="BO34" s="61">
        <f>IF(G34=Spielplan!G34,Punktemodus!$B$7,0)</f>
        <v>1</v>
      </c>
      <c r="BP34" s="81">
        <f>IF(Spielplan!E34="",0,SUM(BJ34:BO34))</f>
        <v>15</v>
      </c>
      <c r="BQ34" s="183"/>
      <c r="BR34" s="213"/>
      <c r="BS34" s="182"/>
      <c r="BT34" s="182"/>
      <c r="BU34" s="182"/>
      <c r="BV34" s="399"/>
      <c r="BW34" s="182"/>
      <c r="BX34" s="182"/>
      <c r="BY34" s="182"/>
      <c r="BZ34" s="182"/>
      <c r="CA34" s="182"/>
      <c r="CB34" s="182"/>
      <c r="CC34" s="399"/>
      <c r="CD34" s="182"/>
      <c r="CE34" s="144">
        <v>59</v>
      </c>
      <c r="CF34" s="158" t="str">
        <f>IF(CE30="",IF(CC30&gt;CC31,CA30,CA31),IF(CE30&gt;CE31,CA30,CA31))</f>
        <v>Italien</v>
      </c>
      <c r="CG34" s="163"/>
      <c r="CH34" s="63">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1</v>
      </c>
      <c r="AA35" s="182">
        <f>R40</f>
        <v>1</v>
      </c>
      <c r="AB35" s="182">
        <f>V40</f>
        <v>3</v>
      </c>
      <c r="AC35" s="182">
        <f>AA35-AB35</f>
        <v>-2</v>
      </c>
      <c r="AD35" s="182">
        <f>IF(Z35&gt;Z34,-1,0)</f>
        <v>0</v>
      </c>
      <c r="AE35" s="182">
        <f>IF(Z35&gt;Z36,-1,0)</f>
        <v>0</v>
      </c>
      <c r="AF35" s="182">
        <f>IF(Z35&gt;Z37,-1,0)</f>
        <v>0</v>
      </c>
      <c r="AG35" s="329">
        <f>10000-(AJ35*1000+AM35*10+AK35)</f>
        <v>9019</v>
      </c>
      <c r="AH35" s="330">
        <f>RANK(AG35,AG34:AG37,1)</f>
        <v>4</v>
      </c>
      <c r="AI35" s="281" t="str">
        <f>H34</f>
        <v>Nordirland</v>
      </c>
      <c r="AJ35" s="281">
        <f t="shared" si="9"/>
        <v>1</v>
      </c>
      <c r="AK35" s="281">
        <f t="shared" si="9"/>
        <v>1</v>
      </c>
      <c r="AL35" s="281">
        <f t="shared" si="9"/>
        <v>3</v>
      </c>
      <c r="AM35" s="281">
        <f>AK35-AL35</f>
        <v>-2</v>
      </c>
      <c r="AN35" s="329">
        <f>IF(Z34&lt;&gt;Z35,AG34,IF(E34&gt;G34,AG34-2000,AG34))</f>
        <v>3988</v>
      </c>
      <c r="AO35" s="337"/>
      <c r="AP35" s="329">
        <f>IF(Z35&lt;&gt;Z36,AG36,IF(G39&gt;E39,AG36-2000,AG36))</f>
        <v>2966</v>
      </c>
      <c r="AQ35" s="329">
        <f>IF(Z37&lt;&gt;Z35,AG37,IF(G37&gt;E37,AG37-2000,AG37))</f>
        <v>7019</v>
      </c>
      <c r="AR35" s="333">
        <f>AO38</f>
        <v>27057</v>
      </c>
      <c r="AS35" s="330">
        <f>RANK(AR35,AR34:AR37,1)</f>
        <v>4</v>
      </c>
      <c r="AT35" s="281" t="str">
        <f t="shared" si="10"/>
        <v>Nordirland</v>
      </c>
      <c r="AU35" s="281">
        <f t="shared" si="10"/>
        <v>1</v>
      </c>
      <c r="AV35" s="281">
        <f t="shared" si="10"/>
        <v>1</v>
      </c>
      <c r="AW35" s="281">
        <f t="shared" si="10"/>
        <v>3</v>
      </c>
      <c r="AX35" s="182"/>
      <c r="AY35" s="182"/>
      <c r="AZ35" s="182"/>
      <c r="BA35" s="17">
        <v>2</v>
      </c>
      <c r="BB35" s="18" t="str">
        <f>VLOOKUP(2,AS34:AT37,2,FALSE)</f>
        <v>Polen</v>
      </c>
      <c r="BC35" s="16"/>
      <c r="BD35" s="19">
        <f>VLOOKUP(2,AS34:AW37,3,FALSE)</f>
        <v>6</v>
      </c>
      <c r="BE35" s="20">
        <f>VLOOKUP(2,AS34:AW37,4,FALSE)</f>
        <v>2</v>
      </c>
      <c r="BF35" s="199" t="s">
        <v>12</v>
      </c>
      <c r="BG35" s="20">
        <f>VLOOKUP(2,AS34:AW37,5,FALSE)</f>
        <v>1</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63">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0</v>
      </c>
      <c r="F36" s="401" t="s">
        <v>12</v>
      </c>
      <c r="G36" s="398">
        <v>1</v>
      </c>
      <c r="H36" s="18" t="str">
        <f>C35</f>
        <v>Deutschland</v>
      </c>
      <c r="I36" s="33"/>
      <c r="J36" s="182"/>
      <c r="K36" s="182" t="s">
        <v>68</v>
      </c>
      <c r="L36" s="182">
        <f t="shared" si="8"/>
        <v>-1</v>
      </c>
      <c r="M36" s="182">
        <f>IF($E36="",0,IF($E36&gt;$G36,3,IF($E36=G36,1,0)))</f>
        <v>0</v>
      </c>
      <c r="N36" s="182"/>
      <c r="O36" s="182">
        <f>IF($G36="",0,IF($E36&gt;$G36,0,IF($E36=$G36,1,3)))</f>
        <v>3</v>
      </c>
      <c r="P36" s="182"/>
      <c r="Q36" s="182">
        <f>E36</f>
        <v>0</v>
      </c>
      <c r="R36" s="182"/>
      <c r="S36" s="182">
        <f>G36</f>
        <v>1</v>
      </c>
      <c r="T36" s="182"/>
      <c r="U36" s="182">
        <f>G36</f>
        <v>1</v>
      </c>
      <c r="V36" s="182"/>
      <c r="W36" s="182">
        <f>E36</f>
        <v>0</v>
      </c>
      <c r="X36" s="182"/>
      <c r="Y36" s="182"/>
      <c r="Z36" s="182">
        <f>O40</f>
        <v>7</v>
      </c>
      <c r="AA36" s="182">
        <f>S40</f>
        <v>4</v>
      </c>
      <c r="AB36" s="182">
        <f>W40</f>
        <v>1</v>
      </c>
      <c r="AC36" s="182">
        <f>AA36-AB36</f>
        <v>3</v>
      </c>
      <c r="AD36" s="182">
        <f>IF(Z36&gt;Z34,-1,0)</f>
        <v>-1</v>
      </c>
      <c r="AE36" s="182">
        <f>IF(Z36&gt;Z35,-1,0)</f>
        <v>-1</v>
      </c>
      <c r="AF36" s="182">
        <f>IF(Z36&gt;Z37,-1,0)</f>
        <v>-1</v>
      </c>
      <c r="AG36" s="329">
        <f>10000-(AJ36*1000+AM36*10+AK36)</f>
        <v>2966</v>
      </c>
      <c r="AH36" s="330">
        <f>RANK(AG36,AG34:AG37,1)</f>
        <v>1</v>
      </c>
      <c r="AI36" s="281" t="str">
        <f>C35</f>
        <v>Deutschland</v>
      </c>
      <c r="AJ36" s="281">
        <f t="shared" si="9"/>
        <v>7</v>
      </c>
      <c r="AK36" s="281">
        <f t="shared" si="9"/>
        <v>4</v>
      </c>
      <c r="AL36" s="281">
        <f t="shared" si="9"/>
        <v>1</v>
      </c>
      <c r="AM36" s="281">
        <f>AK36-AL36</f>
        <v>3</v>
      </c>
      <c r="AN36" s="329">
        <f>IF(Z34&lt;&gt;Z36,AG34,IF(E36&gt;G36,AG34-2000,AG34))</f>
        <v>3988</v>
      </c>
      <c r="AO36" s="329">
        <f>IF(Z35&lt;&gt;Z36,AG35,IF(E39&gt;G39,AG35-2000,AG35))</f>
        <v>9019</v>
      </c>
      <c r="AP36" s="337"/>
      <c r="AQ36" s="329">
        <f>IF(Z37&lt;&gt;Z36,AG37,IF(G35&gt;E35,AG37-2000,AG37))</f>
        <v>7019</v>
      </c>
      <c r="AR36" s="333">
        <f>AP38</f>
        <v>8898</v>
      </c>
      <c r="AS36" s="330">
        <f>RANK(AR36,AR34:AR37,1)</f>
        <v>1</v>
      </c>
      <c r="AT36" s="281" t="str">
        <f t="shared" si="10"/>
        <v>Deutschland</v>
      </c>
      <c r="AU36" s="281">
        <f t="shared" si="10"/>
        <v>7</v>
      </c>
      <c r="AV36" s="281">
        <f t="shared" si="10"/>
        <v>4</v>
      </c>
      <c r="AW36" s="281">
        <f t="shared" si="10"/>
        <v>1</v>
      </c>
      <c r="AX36" s="182"/>
      <c r="AY36" s="182"/>
      <c r="AZ36" s="182"/>
      <c r="BA36" s="162">
        <v>3</v>
      </c>
      <c r="BB36" s="175" t="str">
        <f>VLOOKUP(3,AS34:AT37,2,FALSE)</f>
        <v>Ukraine</v>
      </c>
      <c r="BC36" s="163"/>
      <c r="BD36" s="145">
        <f>VLOOKUP(3,AS34:AW37,3,FALSE)</f>
        <v>3</v>
      </c>
      <c r="BE36" s="145">
        <f>VLOOKUP(3,AS34:AW37,4,FALSE)</f>
        <v>1</v>
      </c>
      <c r="BF36" s="199" t="s">
        <v>12</v>
      </c>
      <c r="BG36" s="145">
        <f>VLOOKUP(3,AS34:AW37,5,FALSE)</f>
        <v>3</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1</v>
      </c>
      <c r="BO36" s="61">
        <f>IF(G36=Spielplan!G36,Punktemodus!$B$7,0)</f>
        <v>0</v>
      </c>
      <c r="BP36" s="81">
        <f>IF(Spielplan!E36="",0,SUM(BJ36:BO36))</f>
        <v>1</v>
      </c>
      <c r="BQ36" s="183"/>
      <c r="BR36" s="213"/>
      <c r="BS36" s="146" t="s">
        <v>250</v>
      </c>
      <c r="BT36" s="158" t="str">
        <f>BB12</f>
        <v>Frankreich</v>
      </c>
      <c r="BU36" s="163"/>
      <c r="BV36" s="398">
        <v>1</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0</v>
      </c>
      <c r="F37" s="401" t="s">
        <v>12</v>
      </c>
      <c r="G37" s="398">
        <v>1</v>
      </c>
      <c r="H37" s="13" t="str">
        <f>H35</f>
        <v>Ukraine</v>
      </c>
      <c r="I37" s="34"/>
      <c r="J37" s="182"/>
      <c r="K37" s="182" t="s">
        <v>67</v>
      </c>
      <c r="L37" s="182">
        <f t="shared" si="8"/>
        <v>-1</v>
      </c>
      <c r="M37" s="182"/>
      <c r="N37" s="182">
        <f>IF($E37="",0,IF($E37&gt;$G37,3,IF($E37=$G37,1,0)))</f>
        <v>0</v>
      </c>
      <c r="O37" s="182"/>
      <c r="P37" s="182">
        <f>IF($G37="",0,IF($E37&gt;$G37,0,IF($E37=$G37,1,3)))</f>
        <v>3</v>
      </c>
      <c r="Q37" s="182"/>
      <c r="R37" s="182">
        <f>E37</f>
        <v>0</v>
      </c>
      <c r="S37" s="182"/>
      <c r="T37" s="182">
        <f>G37</f>
        <v>1</v>
      </c>
      <c r="U37" s="182"/>
      <c r="V37" s="182">
        <f>G37</f>
        <v>1</v>
      </c>
      <c r="W37" s="182"/>
      <c r="X37" s="182">
        <f>E37</f>
        <v>0</v>
      </c>
      <c r="Y37" s="182"/>
      <c r="Z37" s="182">
        <f>P40</f>
        <v>3</v>
      </c>
      <c r="AA37" s="182">
        <f>T40</f>
        <v>1</v>
      </c>
      <c r="AB37" s="182">
        <f>X40</f>
        <v>3</v>
      </c>
      <c r="AC37" s="182">
        <f>AA37-AB37</f>
        <v>-2</v>
      </c>
      <c r="AD37" s="182">
        <f>IF(Z37&gt;Z34,-1,0)</f>
        <v>0</v>
      </c>
      <c r="AE37" s="182">
        <f>IF(Z37&gt;Z35,-1,0)</f>
        <v>-1</v>
      </c>
      <c r="AF37" s="182">
        <f>IF(Z37&gt;Z36,-1,0)</f>
        <v>0</v>
      </c>
      <c r="AG37" s="329">
        <f>10000-(AJ37*1000+AM37*10+AK37)</f>
        <v>7019</v>
      </c>
      <c r="AH37" s="330">
        <f>RANK(AG37,AG34:AG37,1)</f>
        <v>3</v>
      </c>
      <c r="AI37" s="281" t="str">
        <f>H35</f>
        <v>Ukraine</v>
      </c>
      <c r="AJ37" s="281">
        <f t="shared" si="9"/>
        <v>3</v>
      </c>
      <c r="AK37" s="281">
        <f t="shared" si="9"/>
        <v>1</v>
      </c>
      <c r="AL37" s="281">
        <f t="shared" si="9"/>
        <v>3</v>
      </c>
      <c r="AM37" s="281">
        <f>AK37-AL37</f>
        <v>-2</v>
      </c>
      <c r="AN37" s="329">
        <f>IF(Z34&lt;&gt;Z37,AG34,IF(E38&gt;G38,AG34-2000,AG34))</f>
        <v>3988</v>
      </c>
      <c r="AO37" s="329">
        <f>IF(Z35&lt;&gt;Z37,AG35,IF(E37&gt;G37,AG35-2000,AG35))</f>
        <v>9019</v>
      </c>
      <c r="AP37" s="329">
        <f>IF(Z36&lt;&gt;Z37,AG36,IF(E35&gt;G35,AG36-2000,AG36))</f>
        <v>2966</v>
      </c>
      <c r="AQ37" s="337"/>
      <c r="AR37" s="333">
        <f>AQ38</f>
        <v>21057</v>
      </c>
      <c r="AS37" s="330">
        <f>RANK(AR37,AR34:AR37,1)</f>
        <v>3</v>
      </c>
      <c r="AT37" s="281" t="str">
        <f t="shared" si="10"/>
        <v>Ukraine</v>
      </c>
      <c r="AU37" s="281">
        <f t="shared" si="10"/>
        <v>3</v>
      </c>
      <c r="AV37" s="281">
        <f t="shared" si="10"/>
        <v>1</v>
      </c>
      <c r="AW37" s="281">
        <f t="shared" si="10"/>
        <v>3</v>
      </c>
      <c r="AX37" s="182"/>
      <c r="AY37" s="182"/>
      <c r="AZ37" s="182"/>
      <c r="BA37" s="68">
        <v>4</v>
      </c>
      <c r="BB37" s="69" t="str">
        <f>VLOOKUP(4,AS34:AT37,2,FALSE)</f>
        <v>Nordirland</v>
      </c>
      <c r="BC37" s="70"/>
      <c r="BD37" s="71">
        <f>VLOOKUP(4,AS34:AW37,3,FALSE)</f>
        <v>1</v>
      </c>
      <c r="BE37" s="71">
        <f>VLOOKUP(4,AS34:AW37,4,FALSE)</f>
        <v>1</v>
      </c>
      <c r="BF37" s="199" t="s">
        <v>12</v>
      </c>
      <c r="BG37" s="71">
        <f>VLOOKUP(4,AS34:AW37,5,FALSE)</f>
        <v>3</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0</v>
      </c>
      <c r="H38" s="18" t="str">
        <f>H35</f>
        <v>Ukraine</v>
      </c>
      <c r="I38" s="33"/>
      <c r="J38" s="182"/>
      <c r="K38" s="182" t="s">
        <v>69</v>
      </c>
      <c r="L38" s="182">
        <f t="shared" si="8"/>
        <v>1</v>
      </c>
      <c r="M38" s="182">
        <f>IF($E38="",0,IF($E38&gt;$G38,3,IF($E38=G38,1,0)))</f>
        <v>3</v>
      </c>
      <c r="N38" s="182"/>
      <c r="O38" s="182"/>
      <c r="P38" s="182">
        <f>IF($G38="",0,IF($E38&gt;$G38,0,IF($E38=$G38,1,3)))</f>
        <v>0</v>
      </c>
      <c r="Q38" s="182">
        <f>E38</f>
        <v>1</v>
      </c>
      <c r="R38" s="182"/>
      <c r="S38" s="182"/>
      <c r="T38" s="182">
        <f>G38</f>
        <v>0</v>
      </c>
      <c r="U38" s="182">
        <f>G38</f>
        <v>0</v>
      </c>
      <c r="V38" s="182"/>
      <c r="W38" s="182"/>
      <c r="X38" s="182">
        <f>E38</f>
        <v>1</v>
      </c>
      <c r="Y38" s="182"/>
      <c r="Z38" s="182"/>
      <c r="AA38" s="182"/>
      <c r="AB38" s="182"/>
      <c r="AC38" s="182"/>
      <c r="AD38" s="182"/>
      <c r="AE38" s="182"/>
      <c r="AF38" s="182"/>
      <c r="AG38" s="281"/>
      <c r="AH38" s="281"/>
      <c r="AI38" s="281"/>
      <c r="AJ38" s="281"/>
      <c r="AK38" s="281"/>
      <c r="AL38" s="281"/>
      <c r="AM38" s="281"/>
      <c r="AN38" s="334">
        <f>SUM(AN34:AN37)</f>
        <v>11964</v>
      </c>
      <c r="AO38" s="335">
        <f>SUM(AO34:AO37)</f>
        <v>27057</v>
      </c>
      <c r="AP38" s="335">
        <f>SUM(AP34:AP37)</f>
        <v>8898</v>
      </c>
      <c r="AQ38" s="335">
        <f>SUM(AQ34:AQ37)</f>
        <v>21057</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3</v>
      </c>
      <c r="BN38" s="61">
        <f>IF(E38=Spielplan!E38,Punktemodus!$B$7,0)</f>
        <v>1</v>
      </c>
      <c r="BO38" s="61">
        <f>IF(G38=Spielplan!G38,Punktemodus!$B$7,0)</f>
        <v>1</v>
      </c>
      <c r="BP38" s="81">
        <f>IF(Spielplan!E38="",0,SUM(BJ38:BO38))</f>
        <v>15</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1</v>
      </c>
      <c r="F39" s="401" t="s">
        <v>12</v>
      </c>
      <c r="G39" s="398">
        <v>1</v>
      </c>
      <c r="H39" s="13" t="str">
        <f>C35</f>
        <v>Deutschland</v>
      </c>
      <c r="I39" s="34"/>
      <c r="J39" s="182"/>
      <c r="K39" s="182" t="s">
        <v>69</v>
      </c>
      <c r="L39" s="182">
        <f t="shared" si="8"/>
        <v>0</v>
      </c>
      <c r="M39" s="182"/>
      <c r="N39" s="182">
        <f>IF($E39="",0,IF($E39&gt;$G39,3,IF($E39=$G39,1,0)))</f>
        <v>1</v>
      </c>
      <c r="O39" s="182">
        <f>IF($G39="",0,IF($E39&gt;$G39,0,IF($E39=$G39,1,3)))</f>
        <v>1</v>
      </c>
      <c r="P39" s="182"/>
      <c r="Q39" s="182"/>
      <c r="R39" s="182">
        <f>E39</f>
        <v>1</v>
      </c>
      <c r="S39" s="182">
        <f>G39</f>
        <v>1</v>
      </c>
      <c r="T39" s="182"/>
      <c r="U39" s="182"/>
      <c r="V39" s="182">
        <f>G39</f>
        <v>1</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0</v>
      </c>
      <c r="BO39" s="61">
        <f>IF(G39=Spielplan!G39,Punktemodus!$B$7,0)</f>
        <v>1</v>
      </c>
      <c r="BP39" s="81">
        <f>IF(Spielplan!E39="",0,SUM(BJ39:BO39))</f>
        <v>1</v>
      </c>
      <c r="BQ39" s="182"/>
      <c r="BR39" s="213"/>
      <c r="BS39" s="182"/>
      <c r="BT39" s="182"/>
      <c r="BU39" s="182"/>
      <c r="BV39" s="399"/>
      <c r="BW39" s="182"/>
      <c r="BX39" s="182"/>
      <c r="BY39" s="182"/>
      <c r="BZ39" s="144">
        <v>56</v>
      </c>
      <c r="CA39" s="158" t="str">
        <f>IF(BX40="",IF(BV40&gt;BV41,BT40,BT41),IF(BX40&gt;BX41,BT40,BT41))</f>
        <v>Ungarn</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1</v>
      </c>
      <c r="O40" s="182">
        <f t="shared" si="11"/>
        <v>7</v>
      </c>
      <c r="P40" s="182">
        <f t="shared" si="11"/>
        <v>3</v>
      </c>
      <c r="Q40" s="182">
        <f t="shared" si="11"/>
        <v>2</v>
      </c>
      <c r="R40" s="182">
        <f t="shared" si="11"/>
        <v>1</v>
      </c>
      <c r="S40" s="182">
        <f t="shared" si="11"/>
        <v>4</v>
      </c>
      <c r="T40" s="182">
        <f t="shared" si="11"/>
        <v>1</v>
      </c>
      <c r="U40" s="182">
        <f t="shared" si="11"/>
        <v>1</v>
      </c>
      <c r="V40" s="182">
        <f t="shared" si="11"/>
        <v>3</v>
      </c>
      <c r="W40" s="182">
        <f t="shared" si="11"/>
        <v>1</v>
      </c>
      <c r="X40" s="182">
        <f t="shared" si="11"/>
        <v>3</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47</v>
      </c>
      <c r="BQ40" s="182"/>
      <c r="BR40" s="213"/>
      <c r="BS40" s="151" t="s">
        <v>252</v>
      </c>
      <c r="BT40" s="158" t="str">
        <f>BB24</f>
        <v>Slowakei</v>
      </c>
      <c r="BU40" s="163"/>
      <c r="BV40" s="398">
        <v>0</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Ungarn</v>
      </c>
      <c r="BU41" s="163"/>
      <c r="BV41" s="39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0</v>
      </c>
      <c r="F45" s="401" t="s">
        <v>12</v>
      </c>
      <c r="G45" s="398">
        <v>1</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0</v>
      </c>
      <c r="R45" s="182">
        <f>G45</f>
        <v>1</v>
      </c>
      <c r="S45" s="182"/>
      <c r="T45" s="182"/>
      <c r="U45" s="182">
        <f>G45</f>
        <v>1</v>
      </c>
      <c r="V45" s="182">
        <f>E45</f>
        <v>0</v>
      </c>
      <c r="W45" s="182"/>
      <c r="X45" s="182"/>
      <c r="Y45" s="182"/>
      <c r="Z45" s="182">
        <f>M51</f>
        <v>0</v>
      </c>
      <c r="AA45" s="182">
        <f>Q51</f>
        <v>1</v>
      </c>
      <c r="AB45" s="182">
        <f>U51</f>
        <v>4</v>
      </c>
      <c r="AC45" s="182">
        <f>AA45-AB45</f>
        <v>-3</v>
      </c>
      <c r="AD45" s="182">
        <f>IF(Z45&gt;Z46,-1,0)</f>
        <v>0</v>
      </c>
      <c r="AE45" s="182">
        <f>IF(Z45&gt;Z47,-1,0)</f>
        <v>0</v>
      </c>
      <c r="AF45" s="182">
        <f>IF(Z45&gt;Z48,-1,0)</f>
        <v>0</v>
      </c>
      <c r="AG45" s="329">
        <f>10000-(AJ45*1000+AM45*10+AK45)</f>
        <v>10029</v>
      </c>
      <c r="AH45" s="330">
        <f>RANK(AG45,AG45:AG48,1)</f>
        <v>4</v>
      </c>
      <c r="AI45" s="281" t="str">
        <f>C45</f>
        <v>Türkei</v>
      </c>
      <c r="AJ45" s="281">
        <f t="shared" ref="AJ45:AL48" si="13">Z45</f>
        <v>0</v>
      </c>
      <c r="AK45" s="281">
        <f t="shared" si="13"/>
        <v>1</v>
      </c>
      <c r="AL45" s="281">
        <f t="shared" si="13"/>
        <v>4</v>
      </c>
      <c r="AM45" s="281">
        <f>AK45-AL45</f>
        <v>-3</v>
      </c>
      <c r="AN45" s="337"/>
      <c r="AO45" s="329">
        <f>IF(Z46&lt;&gt;Z45,AG46,IF(G45&gt;E45,AG46-2000,AG46))</f>
        <v>6008</v>
      </c>
      <c r="AP45" s="329">
        <f>IF(Z47&lt;&gt;Z45,AG47,IF(G47&gt;E47,AG47-2000,AG47))</f>
        <v>954</v>
      </c>
      <c r="AQ45" s="329">
        <f>IF(Z48&lt;&gt;Z45,AG48,IF(G49&gt;E49,AG48-2000,AG48))</f>
        <v>5997</v>
      </c>
      <c r="AR45" s="332">
        <f>AN49</f>
        <v>30087</v>
      </c>
      <c r="AS45" s="330">
        <f>RANK(AR45,AR45:AR48,1)</f>
        <v>4</v>
      </c>
      <c r="AT45" s="281" t="str">
        <f t="shared" ref="AT45:AW48" si="14">AI45</f>
        <v>Türkei</v>
      </c>
      <c r="AU45" s="281">
        <f t="shared" si="14"/>
        <v>0</v>
      </c>
      <c r="AV45" s="281">
        <f t="shared" si="14"/>
        <v>1</v>
      </c>
      <c r="AW45" s="281">
        <f t="shared" si="14"/>
        <v>4</v>
      </c>
      <c r="AX45" s="182"/>
      <c r="AY45" s="182"/>
      <c r="AZ45" s="182"/>
      <c r="BA45" s="42">
        <v>1</v>
      </c>
      <c r="BB45" s="40" t="str">
        <f>VLOOKUP(1,AS45:AT48,2,FALSE)</f>
        <v>Spanien</v>
      </c>
      <c r="BC45" s="41"/>
      <c r="BD45" s="43">
        <f>VLOOKUP(1,AS45:AW48,3,FALSE)</f>
        <v>9</v>
      </c>
      <c r="BE45" s="44">
        <f>VLOOKUP(1,AS45:AW48,4,FALSE)</f>
        <v>6</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3</v>
      </c>
      <c r="BN45" s="61">
        <f>IF(E45=Spielplan!E45,Punktemodus!$B$7,0)</f>
        <v>1</v>
      </c>
      <c r="BO45" s="61">
        <f>IF(G45=Spielplan!G45,Punktemodus!$B$7,0)</f>
        <v>1</v>
      </c>
      <c r="BP45" s="81">
        <f>IF(Spielplan!E45="",0,SUM(BJ45:BO45))</f>
        <v>15</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1</v>
      </c>
      <c r="U46" s="182"/>
      <c r="V46" s="182"/>
      <c r="W46" s="182">
        <f>G46</f>
        <v>1</v>
      </c>
      <c r="X46" s="182">
        <f>E46</f>
        <v>2</v>
      </c>
      <c r="Y46" s="182"/>
      <c r="Z46" s="182">
        <f>N51</f>
        <v>4</v>
      </c>
      <c r="AA46" s="182">
        <f>R51</f>
        <v>2</v>
      </c>
      <c r="AB46" s="182">
        <f>V51</f>
        <v>3</v>
      </c>
      <c r="AC46" s="182">
        <f>AA46-AB46</f>
        <v>-1</v>
      </c>
      <c r="AD46" s="182">
        <f>IF(Z46&gt;Z45,-1,0)</f>
        <v>-1</v>
      </c>
      <c r="AE46" s="182">
        <f>IF(Z46&gt;Z47,-1,0)</f>
        <v>0</v>
      </c>
      <c r="AF46" s="182">
        <f>IF(Z46&gt;Z48,-1,0)</f>
        <v>0</v>
      </c>
      <c r="AG46" s="329">
        <f>10000-(AJ46*1000+AM46*10+AK46)</f>
        <v>6008</v>
      </c>
      <c r="AH46" s="330">
        <f>RANK(AG46,AG45:AG48,1)</f>
        <v>3</v>
      </c>
      <c r="AI46" s="281" t="str">
        <f>H45</f>
        <v>Kroatien</v>
      </c>
      <c r="AJ46" s="281">
        <f t="shared" si="13"/>
        <v>4</v>
      </c>
      <c r="AK46" s="281">
        <f t="shared" si="13"/>
        <v>2</v>
      </c>
      <c r="AL46" s="281">
        <f t="shared" si="13"/>
        <v>3</v>
      </c>
      <c r="AM46" s="281">
        <f>AK46-AL46</f>
        <v>-1</v>
      </c>
      <c r="AN46" s="329">
        <f>IF(Z45&lt;&gt;Z46,AG45,IF(E45&gt;G45,AG45-2000,AG45))</f>
        <v>10029</v>
      </c>
      <c r="AO46" s="337"/>
      <c r="AP46" s="329">
        <f>IF(Z46&lt;&gt;Z47,AG47,IF(G50&gt;E50,AG47-2000,AG47))</f>
        <v>954</v>
      </c>
      <c r="AQ46" s="329">
        <f>IF(Z48&lt;&gt;Z46,AG48,IF(G48&gt;E48,AG48-2000,AG48))</f>
        <v>5997</v>
      </c>
      <c r="AR46" s="333">
        <f>AO49</f>
        <v>18024</v>
      </c>
      <c r="AS46" s="330">
        <f>RANK(AR46,AR45:AR48,1)</f>
        <v>3</v>
      </c>
      <c r="AT46" s="281" t="str">
        <f t="shared" si="14"/>
        <v>Kroatien</v>
      </c>
      <c r="AU46" s="281">
        <f t="shared" si="14"/>
        <v>4</v>
      </c>
      <c r="AV46" s="281">
        <f t="shared" si="14"/>
        <v>2</v>
      </c>
      <c r="AW46" s="281">
        <f t="shared" si="14"/>
        <v>3</v>
      </c>
      <c r="AX46" s="182"/>
      <c r="AY46" s="182"/>
      <c r="AZ46" s="182"/>
      <c r="BA46" s="42">
        <v>2</v>
      </c>
      <c r="BB46" s="40" t="str">
        <f>VLOOKUP(2,AS45:AT48,2,FALSE)</f>
        <v>Tschechien</v>
      </c>
      <c r="BC46" s="41"/>
      <c r="BD46" s="43">
        <f>VLOOKUP(2,AS45:AW48,3,FALSE)</f>
        <v>4</v>
      </c>
      <c r="BE46" s="44">
        <f>VLOOKUP(2,AS45:AW48,4,FALSE)</f>
        <v>3</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6</v>
      </c>
      <c r="AB47" s="182">
        <f>W51</f>
        <v>2</v>
      </c>
      <c r="AC47" s="182">
        <f>AA47-AB47</f>
        <v>4</v>
      </c>
      <c r="AD47" s="182">
        <f>IF(Z47&gt;Z45,-1,0)</f>
        <v>-1</v>
      </c>
      <c r="AE47" s="182">
        <f>IF(Z47&gt;Z46,-1,0)</f>
        <v>-1</v>
      </c>
      <c r="AF47" s="182">
        <f>IF(Z47&gt;Z48,-1,0)</f>
        <v>-1</v>
      </c>
      <c r="AG47" s="329">
        <f>10000-(AJ47*1000+AM47*10+AK47)</f>
        <v>954</v>
      </c>
      <c r="AH47" s="330">
        <f>RANK(AG47,AG45:AG48,1)</f>
        <v>1</v>
      </c>
      <c r="AI47" s="281" t="str">
        <f>C46</f>
        <v>Spanien</v>
      </c>
      <c r="AJ47" s="281">
        <f t="shared" si="13"/>
        <v>9</v>
      </c>
      <c r="AK47" s="281">
        <f t="shared" si="13"/>
        <v>6</v>
      </c>
      <c r="AL47" s="281">
        <f t="shared" si="13"/>
        <v>2</v>
      </c>
      <c r="AM47" s="281">
        <f>AK47-AL47</f>
        <v>4</v>
      </c>
      <c r="AN47" s="329">
        <f>IF(Z45&lt;&gt;Z47,AG45,IF(E47&gt;G47,AG45-2000,AG45))</f>
        <v>10029</v>
      </c>
      <c r="AO47" s="329">
        <f>IF(Z46&lt;&gt;Z47,AG46,IF(E50&gt;G50,AG46-2000,AG46))</f>
        <v>6008</v>
      </c>
      <c r="AP47" s="337"/>
      <c r="AQ47" s="329">
        <f>IF(Z48&lt;&gt;Z47,AG48,IF(G46&gt;E46,AG48-2000,AG48))</f>
        <v>5997</v>
      </c>
      <c r="AR47" s="333">
        <f>AP49</f>
        <v>2862</v>
      </c>
      <c r="AS47" s="330">
        <f>RANK(AR47,AR45:AR48,1)</f>
        <v>1</v>
      </c>
      <c r="AT47" s="281" t="str">
        <f t="shared" si="14"/>
        <v>Spanien</v>
      </c>
      <c r="AU47" s="281">
        <f t="shared" si="14"/>
        <v>9</v>
      </c>
      <c r="AV47" s="281">
        <f t="shared" si="14"/>
        <v>6</v>
      </c>
      <c r="AW47" s="281">
        <f t="shared" si="14"/>
        <v>2</v>
      </c>
      <c r="AX47" s="182"/>
      <c r="AY47" s="182"/>
      <c r="AZ47" s="182"/>
      <c r="BA47" s="162">
        <v>3</v>
      </c>
      <c r="BB47" s="175" t="str">
        <f>VLOOKUP(3,AS45:AT48,2,FALSE)</f>
        <v>Kroatien</v>
      </c>
      <c r="BC47" s="163"/>
      <c r="BD47" s="145">
        <f>VLOOKUP(3,AS45:AW48,3,FALSE)</f>
        <v>4</v>
      </c>
      <c r="BE47" s="145">
        <f>VLOOKUP(3,AS45:AW48,4,FALSE)</f>
        <v>2</v>
      </c>
      <c r="BF47" s="199" t="s">
        <v>12</v>
      </c>
      <c r="BG47" s="145">
        <f>VLOOKUP(3,AS45:AW48,5,FALSE)</f>
        <v>3</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4</v>
      </c>
      <c r="AA48" s="182">
        <f>T51</f>
        <v>3</v>
      </c>
      <c r="AB48" s="182">
        <f>X51</f>
        <v>3</v>
      </c>
      <c r="AC48" s="182">
        <f>AA48-AB48</f>
        <v>0</v>
      </c>
      <c r="AD48" s="182">
        <f>IF(Z48&gt;Z45,-1,0)</f>
        <v>-1</v>
      </c>
      <c r="AE48" s="182">
        <f>IF(Z48&gt;Z46,-1,0)</f>
        <v>0</v>
      </c>
      <c r="AF48" s="182">
        <f>IF(Z48&gt;Z47,-1,0)</f>
        <v>0</v>
      </c>
      <c r="AG48" s="329">
        <f>10000-(AJ48*1000+AM48*10+AK48)</f>
        <v>5997</v>
      </c>
      <c r="AH48" s="330">
        <f>RANK(AG48,AG45:AG48,1)</f>
        <v>2</v>
      </c>
      <c r="AI48" s="281" t="str">
        <f>H46</f>
        <v>Tschechien</v>
      </c>
      <c r="AJ48" s="281">
        <f t="shared" si="13"/>
        <v>4</v>
      </c>
      <c r="AK48" s="281">
        <f t="shared" si="13"/>
        <v>3</v>
      </c>
      <c r="AL48" s="281">
        <f t="shared" si="13"/>
        <v>3</v>
      </c>
      <c r="AM48" s="281">
        <f>AK48-AL48</f>
        <v>0</v>
      </c>
      <c r="AN48" s="329">
        <f>IF(Z45&lt;&gt;Z48,AG45,IF(E49&gt;G49,AG45-2000,AG45))</f>
        <v>10029</v>
      </c>
      <c r="AO48" s="329">
        <f>IF(Z46&lt;&gt;Z48,AG46,IF(E48&gt;G48,AG46-2000,AG46))</f>
        <v>6008</v>
      </c>
      <c r="AP48" s="329">
        <f>IF(Z47&lt;&gt;Z48,AG47,IF(E46&gt;G46,AG47-2000,AG47))</f>
        <v>954</v>
      </c>
      <c r="AQ48" s="337"/>
      <c r="AR48" s="333">
        <f>AQ49</f>
        <v>17991</v>
      </c>
      <c r="AS48" s="330">
        <f>RANK(AR48,AR45:AR48,1)</f>
        <v>2</v>
      </c>
      <c r="AT48" s="281" t="str">
        <f t="shared" si="14"/>
        <v>Tschechien</v>
      </c>
      <c r="AU48" s="281">
        <f t="shared" si="14"/>
        <v>4</v>
      </c>
      <c r="AV48" s="281">
        <f t="shared" si="14"/>
        <v>3</v>
      </c>
      <c r="AW48" s="281">
        <f t="shared" si="14"/>
        <v>3</v>
      </c>
      <c r="AX48" s="182"/>
      <c r="AY48" s="182"/>
      <c r="AZ48" s="182"/>
      <c r="BA48" s="68">
        <v>4</v>
      </c>
      <c r="BB48" s="69" t="str">
        <f>VLOOKUP(4,AS45:AT48,2,FALSE)</f>
        <v>Türkei</v>
      </c>
      <c r="BC48" s="70"/>
      <c r="BD48" s="71">
        <f>VLOOKUP(4,AS45:AW48,3,FALSE)</f>
        <v>0</v>
      </c>
      <c r="BE48" s="71">
        <f>VLOOKUP(4,AS45:AW48,4,FALSE)</f>
        <v>1</v>
      </c>
      <c r="BF48" s="199" t="s">
        <v>12</v>
      </c>
      <c r="BG48" s="71">
        <f>VLOOKUP(4,AS45:AW48,5,FALSE)</f>
        <v>4</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0</v>
      </c>
      <c r="F49" s="401" t="s">
        <v>12</v>
      </c>
      <c r="G49" s="398">
        <v>1</v>
      </c>
      <c r="H49" s="40" t="str">
        <f>H46</f>
        <v>Tschechien</v>
      </c>
      <c r="I49" s="41"/>
      <c r="J49" s="182"/>
      <c r="K49" s="182" t="s">
        <v>74</v>
      </c>
      <c r="L49" s="182">
        <f t="shared" si="12"/>
        <v>-1</v>
      </c>
      <c r="M49" s="182">
        <f>IF($E49="",0,IF($E49&gt;$G49,3,IF($E49=G49,1,0)))</f>
        <v>0</v>
      </c>
      <c r="N49" s="182"/>
      <c r="O49" s="182"/>
      <c r="P49" s="182">
        <f>IF($G49="",0,IF($E49&gt;$G49,0,IF($E49=$G49,1,3)))</f>
        <v>3</v>
      </c>
      <c r="Q49" s="182">
        <f>E49</f>
        <v>0</v>
      </c>
      <c r="R49" s="182"/>
      <c r="S49" s="182"/>
      <c r="T49" s="182">
        <f>G49</f>
        <v>1</v>
      </c>
      <c r="U49" s="182">
        <f>G49</f>
        <v>1</v>
      </c>
      <c r="V49" s="182"/>
      <c r="W49" s="182"/>
      <c r="X49" s="182">
        <f>E49</f>
        <v>0</v>
      </c>
      <c r="Y49" s="182"/>
      <c r="Z49" s="182"/>
      <c r="AA49" s="182"/>
      <c r="AB49" s="182"/>
      <c r="AC49" s="182"/>
      <c r="AD49" s="182"/>
      <c r="AE49" s="182"/>
      <c r="AF49" s="182"/>
      <c r="AG49" s="281"/>
      <c r="AH49" s="281"/>
      <c r="AI49" s="281"/>
      <c r="AJ49" s="281"/>
      <c r="AK49" s="281"/>
      <c r="AL49" s="281"/>
      <c r="AM49" s="281"/>
      <c r="AN49" s="334">
        <f>SUM(AN45:AN48)</f>
        <v>30087</v>
      </c>
      <c r="AO49" s="335">
        <f>SUM(AO45:AO48)</f>
        <v>18024</v>
      </c>
      <c r="AP49" s="335">
        <f>SUM(AP45:AP48)</f>
        <v>2862</v>
      </c>
      <c r="AQ49" s="335">
        <f>SUM(AQ45:AQ48)</f>
        <v>17991</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0</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2</v>
      </c>
      <c r="T50" s="182"/>
      <c r="U50" s="182"/>
      <c r="V50" s="182">
        <f>G50</f>
        <v>2</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0</v>
      </c>
      <c r="N51" s="182">
        <f t="shared" si="15"/>
        <v>4</v>
      </c>
      <c r="O51" s="182">
        <f t="shared" si="15"/>
        <v>9</v>
      </c>
      <c r="P51" s="182">
        <f t="shared" si="15"/>
        <v>4</v>
      </c>
      <c r="Q51" s="182">
        <f t="shared" si="15"/>
        <v>1</v>
      </c>
      <c r="R51" s="182">
        <f t="shared" si="15"/>
        <v>2</v>
      </c>
      <c r="S51" s="182">
        <f t="shared" si="15"/>
        <v>6</v>
      </c>
      <c r="T51" s="182">
        <f t="shared" si="15"/>
        <v>3</v>
      </c>
      <c r="U51" s="182">
        <f t="shared" si="15"/>
        <v>4</v>
      </c>
      <c r="V51" s="182">
        <f t="shared" si="15"/>
        <v>3</v>
      </c>
      <c r="W51" s="182">
        <f t="shared" si="15"/>
        <v>2</v>
      </c>
      <c r="X51" s="182">
        <f t="shared" si="15"/>
        <v>3</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45</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2</v>
      </c>
      <c r="F56" s="401" t="s">
        <v>12</v>
      </c>
      <c r="G56" s="398">
        <v>0</v>
      </c>
      <c r="H56" s="108" t="str">
        <f>Spielplan!$H$56</f>
        <v>Schweden</v>
      </c>
      <c r="I56" s="109"/>
      <c r="J56" s="182"/>
      <c r="K56" s="182" t="s">
        <v>77</v>
      </c>
      <c r="L56" s="182">
        <f t="shared" ref="L56:L61" si="16">IF(E56-G56&gt;0,1,IF(G56=E56,0,-1))</f>
        <v>1</v>
      </c>
      <c r="M56" s="182">
        <f>IF($E56="",0,IF($E56&gt;$G56,3,IF($E56=G56,1,0)))</f>
        <v>3</v>
      </c>
      <c r="N56" s="182">
        <f>IF($G56="",0,IF($E56&gt;$G56,0,IF($E56=G56,1,3)))</f>
        <v>0</v>
      </c>
      <c r="O56" s="182"/>
      <c r="P56" s="182"/>
      <c r="Q56" s="182">
        <f>E56</f>
        <v>2</v>
      </c>
      <c r="R56" s="182">
        <f>G56</f>
        <v>0</v>
      </c>
      <c r="S56" s="182"/>
      <c r="T56" s="182"/>
      <c r="U56" s="182">
        <f>G56</f>
        <v>0</v>
      </c>
      <c r="V56" s="182">
        <f>E56</f>
        <v>2</v>
      </c>
      <c r="W56" s="182"/>
      <c r="X56" s="182"/>
      <c r="Y56" s="182"/>
      <c r="Z56" s="182">
        <f>M62</f>
        <v>4</v>
      </c>
      <c r="AA56" s="182">
        <f>Q62</f>
        <v>4</v>
      </c>
      <c r="AB56" s="182">
        <f>U62</f>
        <v>3</v>
      </c>
      <c r="AC56" s="182">
        <f>AA56-AB56</f>
        <v>1</v>
      </c>
      <c r="AD56" s="182">
        <f>IF(Z56&gt;Z57,-1,0)</f>
        <v>-1</v>
      </c>
      <c r="AE56" s="182">
        <f>IF(Z56&gt;Z58,-1,0)</f>
        <v>-1</v>
      </c>
      <c r="AF56" s="182">
        <f>IF(Z56&gt;Z59,-1,0)</f>
        <v>0</v>
      </c>
      <c r="AG56" s="329">
        <f>10000-(AJ56*1000+AM56*10+AK56)</f>
        <v>5986</v>
      </c>
      <c r="AH56" s="330">
        <f>RANK(AG56,AG56:AG59,1)</f>
        <v>2</v>
      </c>
      <c r="AI56" s="281" t="str">
        <f>C56</f>
        <v>Irland</v>
      </c>
      <c r="AJ56" s="281">
        <f t="shared" ref="AJ56:AL59" si="17">Z56</f>
        <v>4</v>
      </c>
      <c r="AK56" s="281">
        <f t="shared" si="17"/>
        <v>4</v>
      </c>
      <c r="AL56" s="281">
        <f t="shared" si="17"/>
        <v>3</v>
      </c>
      <c r="AM56" s="281">
        <f>AK56-AL56</f>
        <v>1</v>
      </c>
      <c r="AN56" s="337"/>
      <c r="AO56" s="329">
        <f>IF(Z57&lt;&gt;Z56,AG57,IF(G56&gt;E56,AG57-2000,AG57))</f>
        <v>9040</v>
      </c>
      <c r="AP56" s="329">
        <f>IF(Z58&lt;&gt;Z56,AG58,IF(G58&gt;E58,AG58-2000,AG58))</f>
        <v>8009</v>
      </c>
      <c r="AQ56" s="329">
        <f>IF(Z59&lt;&gt;Z56,AG59,IF(G60&gt;E60,AG59-2000,AG59))</f>
        <v>955</v>
      </c>
      <c r="AR56" s="332">
        <f>AN60</f>
        <v>17958</v>
      </c>
      <c r="AS56" s="330">
        <f>RANK(AR56,AR56:AR59,1)</f>
        <v>2</v>
      </c>
      <c r="AT56" s="281" t="str">
        <f t="shared" ref="AT56:AW59" si="18">AI56</f>
        <v>Irland</v>
      </c>
      <c r="AU56" s="281">
        <f t="shared" si="18"/>
        <v>4</v>
      </c>
      <c r="AV56" s="281">
        <f t="shared" si="18"/>
        <v>4</v>
      </c>
      <c r="AW56" s="281">
        <f t="shared" si="18"/>
        <v>3</v>
      </c>
      <c r="AX56" s="182"/>
      <c r="AY56" s="182"/>
      <c r="AZ56" s="182"/>
      <c r="BA56" s="112">
        <v>1</v>
      </c>
      <c r="BB56" s="108" t="str">
        <f>VLOOKUP(1,AS56:AT59,2,FALSE)</f>
        <v>Italien</v>
      </c>
      <c r="BC56" s="113"/>
      <c r="BD56" s="114">
        <f>VLOOKUP(1,AS56:AW59,3,FALSE)</f>
        <v>9</v>
      </c>
      <c r="BE56" s="115">
        <f>VLOOKUP(1,AS56:AW59,4,FALSE)</f>
        <v>5</v>
      </c>
      <c r="BF56" s="199" t="s">
        <v>12</v>
      </c>
      <c r="BG56" s="115">
        <f>VLOOKUP(1,AS56:AW59,5,FALSE)</f>
        <v>1</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0</v>
      </c>
      <c r="F57" s="401" t="s">
        <v>12</v>
      </c>
      <c r="G57" s="398">
        <v>1</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0</v>
      </c>
      <c r="T57" s="182">
        <f>G57</f>
        <v>1</v>
      </c>
      <c r="U57" s="182"/>
      <c r="V57" s="182"/>
      <c r="W57" s="182">
        <f>G57</f>
        <v>1</v>
      </c>
      <c r="X57" s="182">
        <f>E57</f>
        <v>0</v>
      </c>
      <c r="Y57" s="182"/>
      <c r="Z57" s="182">
        <f>N62</f>
        <v>1</v>
      </c>
      <c r="AA57" s="182">
        <f>R62</f>
        <v>0</v>
      </c>
      <c r="AB57" s="182">
        <f>V62</f>
        <v>4</v>
      </c>
      <c r="AC57" s="182">
        <f>AA57-AB57</f>
        <v>-4</v>
      </c>
      <c r="AD57" s="182">
        <f>IF(Z57&gt;Z56,-1,0)</f>
        <v>0</v>
      </c>
      <c r="AE57" s="182">
        <f>IF(Z57&gt;Z58,-1,0)</f>
        <v>0</v>
      </c>
      <c r="AF57" s="182">
        <f>IF(Z57&gt;Z59,-1,0)</f>
        <v>0</v>
      </c>
      <c r="AG57" s="329">
        <f>10000-(AJ57*1000+AM57*10+AK57)</f>
        <v>9040</v>
      </c>
      <c r="AH57" s="330">
        <f>RANK(AG57,AG56:AG59,1)</f>
        <v>4</v>
      </c>
      <c r="AI57" s="281" t="str">
        <f>H56</f>
        <v>Schweden</v>
      </c>
      <c r="AJ57" s="281">
        <f t="shared" si="17"/>
        <v>1</v>
      </c>
      <c r="AK57" s="281">
        <f t="shared" si="17"/>
        <v>0</v>
      </c>
      <c r="AL57" s="281">
        <f t="shared" si="17"/>
        <v>4</v>
      </c>
      <c r="AM57" s="281">
        <f>AK57-AL57</f>
        <v>-4</v>
      </c>
      <c r="AN57" s="329">
        <f>IF(Z56&lt;&gt;Z57,AG56,IF(E56&gt;G56,AG56-2000,AG56))</f>
        <v>5986</v>
      </c>
      <c r="AO57" s="337"/>
      <c r="AP57" s="329">
        <f>IF(Z57&lt;&gt;Z58,AG58,IF(G61&gt;E61,AG58-2000,AG58))</f>
        <v>8009</v>
      </c>
      <c r="AQ57" s="329">
        <f>IF(Z59&lt;&gt;Z57,AG59,IF(G59&gt;E59,AG59-2000,AG59))</f>
        <v>955</v>
      </c>
      <c r="AR57" s="333">
        <f>AO60</f>
        <v>27120</v>
      </c>
      <c r="AS57" s="330">
        <f>RANK(AR57,AR56:AR59,1)</f>
        <v>4</v>
      </c>
      <c r="AT57" s="281" t="str">
        <f t="shared" si="18"/>
        <v>Schweden</v>
      </c>
      <c r="AU57" s="281">
        <f t="shared" si="18"/>
        <v>1</v>
      </c>
      <c r="AV57" s="281">
        <f t="shared" si="18"/>
        <v>0</v>
      </c>
      <c r="AW57" s="281">
        <f t="shared" si="18"/>
        <v>4</v>
      </c>
      <c r="AX57" s="182"/>
      <c r="AY57" s="182"/>
      <c r="AZ57" s="182"/>
      <c r="BA57" s="112">
        <v>2</v>
      </c>
      <c r="BB57" s="108" t="str">
        <f>VLOOKUP(2,AS56:AT59,2,FALSE)</f>
        <v>Irland</v>
      </c>
      <c r="BC57" s="113"/>
      <c r="BD57" s="114">
        <f>VLOOKUP(2,AS56:AW59,3,FALSE)</f>
        <v>4</v>
      </c>
      <c r="BE57" s="115">
        <f>VLOOKUP(2,AS56:AW59,4,FALSE)</f>
        <v>4</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1</v>
      </c>
      <c r="BO57" s="61">
        <f>IF(G57=Spielplan!G57,Punktemodus!$B$7,0)</f>
        <v>0</v>
      </c>
      <c r="BP57" s="81">
        <f>IF(Spielplan!E57="",0,SUM(BJ57:BO57))</f>
        <v>11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1</v>
      </c>
      <c r="H58" s="108" t="str">
        <f>C57</f>
        <v>Belgien</v>
      </c>
      <c r="I58" s="109"/>
      <c r="J58" s="182"/>
      <c r="K58" s="182" t="s">
        <v>79</v>
      </c>
      <c r="L58" s="182">
        <f t="shared" si="16"/>
        <v>0</v>
      </c>
      <c r="M58" s="182">
        <f>IF($E58="",0,IF($E58&gt;$G58,3,IF($E58=G58,1,0)))</f>
        <v>1</v>
      </c>
      <c r="N58" s="182"/>
      <c r="O58" s="182">
        <f>IF($G58="",0,IF($E58&gt;$G58,0,IF($E58=$G58,1,3)))</f>
        <v>1</v>
      </c>
      <c r="P58" s="182"/>
      <c r="Q58" s="182">
        <f>E58</f>
        <v>1</v>
      </c>
      <c r="R58" s="182"/>
      <c r="S58" s="182">
        <f>G58</f>
        <v>1</v>
      </c>
      <c r="T58" s="182"/>
      <c r="U58" s="182">
        <f>G58</f>
        <v>1</v>
      </c>
      <c r="V58" s="182"/>
      <c r="W58" s="182">
        <f>E58</f>
        <v>1</v>
      </c>
      <c r="X58" s="182"/>
      <c r="Y58" s="182"/>
      <c r="Z58" s="182">
        <f>O62</f>
        <v>2</v>
      </c>
      <c r="AA58" s="182">
        <f>S62</f>
        <v>1</v>
      </c>
      <c r="AB58" s="182">
        <f>W62</f>
        <v>2</v>
      </c>
      <c r="AC58" s="182">
        <f>AA58-AB58</f>
        <v>-1</v>
      </c>
      <c r="AD58" s="182">
        <f>IF(Z58&gt;Z56,-1,0)</f>
        <v>0</v>
      </c>
      <c r="AE58" s="182">
        <f>IF(Z58&gt;Z57,-1,0)</f>
        <v>-1</v>
      </c>
      <c r="AF58" s="182">
        <f>IF(Z58&gt;Z59,-1,0)</f>
        <v>0</v>
      </c>
      <c r="AG58" s="329">
        <f>10000-(AJ58*1000+AM58*10+AK58)</f>
        <v>8009</v>
      </c>
      <c r="AH58" s="330">
        <f>RANK(AG58,AG56:AG59,1)</f>
        <v>3</v>
      </c>
      <c r="AI58" s="281" t="str">
        <f>C57</f>
        <v>Belgien</v>
      </c>
      <c r="AJ58" s="281">
        <f t="shared" si="17"/>
        <v>2</v>
      </c>
      <c r="AK58" s="281">
        <f t="shared" si="17"/>
        <v>1</v>
      </c>
      <c r="AL58" s="281">
        <f t="shared" si="17"/>
        <v>2</v>
      </c>
      <c r="AM58" s="281">
        <f>AK58-AL58</f>
        <v>-1</v>
      </c>
      <c r="AN58" s="329">
        <f>IF(Z56&lt;&gt;Z58,AG56,IF(E58&gt;G58,AG56-2000,AG56))</f>
        <v>5986</v>
      </c>
      <c r="AO58" s="329">
        <f>IF(Z57&lt;&gt;Z58,AG57,IF(E61&gt;G61,AG57-2000,AG57))</f>
        <v>9040</v>
      </c>
      <c r="AP58" s="337"/>
      <c r="AQ58" s="329">
        <f>IF(Z59&lt;&gt;Z58,AG59,IF(G57&gt;E57,AG59-2000,AG59))</f>
        <v>955</v>
      </c>
      <c r="AR58" s="333">
        <f>AP60</f>
        <v>24027</v>
      </c>
      <c r="AS58" s="330">
        <f>RANK(AR58,AR56:AR59,1)</f>
        <v>3</v>
      </c>
      <c r="AT58" s="281" t="str">
        <f t="shared" si="18"/>
        <v>Belgien</v>
      </c>
      <c r="AU58" s="281">
        <f t="shared" si="18"/>
        <v>2</v>
      </c>
      <c r="AV58" s="281">
        <f t="shared" si="18"/>
        <v>1</v>
      </c>
      <c r="AW58" s="281">
        <f t="shared" si="18"/>
        <v>2</v>
      </c>
      <c r="AX58" s="182"/>
      <c r="AY58" s="182"/>
      <c r="AZ58" s="182"/>
      <c r="BA58" s="162">
        <v>3</v>
      </c>
      <c r="BB58" s="175" t="str">
        <f>VLOOKUP(3,AS56:AT59,2,FALSE)</f>
        <v>Belgien</v>
      </c>
      <c r="BC58" s="163"/>
      <c r="BD58" s="145">
        <f>VLOOKUP(3,AS56:AW59,3,FALSE)</f>
        <v>2</v>
      </c>
      <c r="BE58" s="145">
        <f>VLOOKUP(3,AS56:AW59,4,FALSE)</f>
        <v>1</v>
      </c>
      <c r="BF58" s="199" t="s">
        <v>12</v>
      </c>
      <c r="BG58" s="145">
        <f>VLOOKUP(3,AS56:AW59,5,FALSE)</f>
        <v>2</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0</v>
      </c>
      <c r="BO58" s="61">
        <f>IF(G58=Spielplan!G58,Punktemodus!$B$7,0)</f>
        <v>0</v>
      </c>
      <c r="BP58" s="81">
        <f>IF(Spielplan!E58="",0,SUM(BJ58:BO58))</f>
        <v>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0</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0</v>
      </c>
      <c r="S59" s="182"/>
      <c r="T59" s="182">
        <f>G59</f>
        <v>2</v>
      </c>
      <c r="U59" s="182"/>
      <c r="V59" s="182">
        <f>G59</f>
        <v>2</v>
      </c>
      <c r="W59" s="182"/>
      <c r="X59" s="182">
        <f>E59</f>
        <v>0</v>
      </c>
      <c r="Y59" s="182"/>
      <c r="Z59" s="182">
        <f>P62</f>
        <v>9</v>
      </c>
      <c r="AA59" s="182">
        <f>T62</f>
        <v>5</v>
      </c>
      <c r="AB59" s="182">
        <f>X62</f>
        <v>1</v>
      </c>
      <c r="AC59" s="182">
        <f>AA59-AB59</f>
        <v>4</v>
      </c>
      <c r="AD59" s="182">
        <f>IF(Z59&gt;Z56,-1,0)</f>
        <v>-1</v>
      </c>
      <c r="AE59" s="182">
        <f>IF(Z59&gt;Z57,-1,0)</f>
        <v>-1</v>
      </c>
      <c r="AF59" s="182">
        <f>IF(Z59&gt;Z58,-1,0)</f>
        <v>-1</v>
      </c>
      <c r="AG59" s="329">
        <f>10000-(AJ59*1000+AM59*10+AK59)</f>
        <v>955</v>
      </c>
      <c r="AH59" s="330">
        <f>RANK(AG59,AG56:AG59,1)</f>
        <v>1</v>
      </c>
      <c r="AI59" s="281" t="str">
        <f>H57</f>
        <v>Italien</v>
      </c>
      <c r="AJ59" s="281">
        <f t="shared" si="17"/>
        <v>9</v>
      </c>
      <c r="AK59" s="281">
        <f t="shared" si="17"/>
        <v>5</v>
      </c>
      <c r="AL59" s="281">
        <f t="shared" si="17"/>
        <v>1</v>
      </c>
      <c r="AM59" s="281">
        <f>AK59-AL59</f>
        <v>4</v>
      </c>
      <c r="AN59" s="329">
        <f>IF(Z56&lt;&gt;Z59,AG56,IF(E60&gt;G60,AG56-2000,AG56))</f>
        <v>5986</v>
      </c>
      <c r="AO59" s="329">
        <f>IF(Z57&lt;&gt;Z59,AG57,IF(E59&gt;G59,AG57-2000,AG57))</f>
        <v>9040</v>
      </c>
      <c r="AP59" s="329">
        <f>IF(Z58&lt;&gt;Z59,AG58,IF(E57&gt;G57,AG58-2000,AG58))</f>
        <v>8009</v>
      </c>
      <c r="AQ59" s="337"/>
      <c r="AR59" s="333">
        <f>AQ60</f>
        <v>2865</v>
      </c>
      <c r="AS59" s="330">
        <f>RANK(AR59,AR56:AR59,1)</f>
        <v>1</v>
      </c>
      <c r="AT59" s="281" t="str">
        <f t="shared" si="18"/>
        <v>Italien</v>
      </c>
      <c r="AU59" s="281">
        <f t="shared" si="18"/>
        <v>9</v>
      </c>
      <c r="AV59" s="281">
        <f t="shared" si="18"/>
        <v>5</v>
      </c>
      <c r="AW59" s="281">
        <f t="shared" si="18"/>
        <v>1</v>
      </c>
      <c r="AX59" s="182"/>
      <c r="AY59" s="182"/>
      <c r="AZ59" s="182"/>
      <c r="BA59" s="68">
        <v>4</v>
      </c>
      <c r="BB59" s="69" t="str">
        <f>VLOOKUP(4,AS56:AT59,2,FALSE)</f>
        <v>Schweden</v>
      </c>
      <c r="BC59" s="70"/>
      <c r="BD59" s="71">
        <f>VLOOKUP(4,AS56:AW59,3,FALSE)</f>
        <v>1</v>
      </c>
      <c r="BE59" s="71">
        <f>VLOOKUP(4,AS56:AW59,4,FALSE)</f>
        <v>0</v>
      </c>
      <c r="BF59" s="199" t="s">
        <v>12</v>
      </c>
      <c r="BG59" s="71">
        <f>VLOOKUP(4,AS56:AW59,5,FALSE)</f>
        <v>4</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1</v>
      </c>
      <c r="BO59" s="61">
        <f>IF(G59=Spielplan!G59,Punktemodus!$B$7,0)</f>
        <v>0</v>
      </c>
      <c r="BP59" s="81">
        <f>IF(Spielplan!E59="",0,SUM(BJ59:BO59))</f>
        <v>11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2</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2</v>
      </c>
      <c r="U60" s="182">
        <f>G60</f>
        <v>2</v>
      </c>
      <c r="V60" s="182"/>
      <c r="W60" s="182"/>
      <c r="X60" s="182">
        <f>E60</f>
        <v>1</v>
      </c>
      <c r="Y60" s="182"/>
      <c r="Z60" s="182"/>
      <c r="AA60" s="182"/>
      <c r="AB60" s="182"/>
      <c r="AC60" s="182"/>
      <c r="AD60" s="182"/>
      <c r="AE60" s="182"/>
      <c r="AF60" s="182"/>
      <c r="AG60" s="281"/>
      <c r="AH60" s="281"/>
      <c r="AI60" s="281"/>
      <c r="AJ60" s="281"/>
      <c r="AK60" s="281"/>
      <c r="AL60" s="281"/>
      <c r="AM60" s="281"/>
      <c r="AN60" s="334">
        <f>SUM(AN56:AN59)</f>
        <v>17958</v>
      </c>
      <c r="AO60" s="335">
        <f>SUM(AO56:AO59)</f>
        <v>27120</v>
      </c>
      <c r="AP60" s="335">
        <f>SUM(AP56:AP59)</f>
        <v>24027</v>
      </c>
      <c r="AQ60" s="335">
        <f>SUM(AQ56:AQ59)</f>
        <v>2865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0</v>
      </c>
      <c r="F61" s="401" t="s">
        <v>12</v>
      </c>
      <c r="G61" s="398">
        <v>0</v>
      </c>
      <c r="H61" s="110" t="str">
        <f>C57</f>
        <v>Belgien</v>
      </c>
      <c r="I61" s="111"/>
      <c r="J61" s="182"/>
      <c r="K61" s="182" t="s">
        <v>81</v>
      </c>
      <c r="L61" s="182">
        <f t="shared" si="16"/>
        <v>0</v>
      </c>
      <c r="M61" s="182"/>
      <c r="N61" s="182">
        <f>IF($E61="",0,IF($E61&gt;$G61,3,IF($E61=$G61,1,0)))</f>
        <v>1</v>
      </c>
      <c r="O61" s="182">
        <f>IF($G61="",0,IF($E61&gt;$G61,0,IF($E61=$G61,1,3)))</f>
        <v>1</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4</v>
      </c>
      <c r="N62" s="182">
        <f t="shared" si="19"/>
        <v>1</v>
      </c>
      <c r="O62" s="182">
        <f t="shared" si="19"/>
        <v>2</v>
      </c>
      <c r="P62" s="182">
        <f t="shared" si="19"/>
        <v>9</v>
      </c>
      <c r="Q62" s="182">
        <f t="shared" si="19"/>
        <v>4</v>
      </c>
      <c r="R62" s="182">
        <f t="shared" si="19"/>
        <v>0</v>
      </c>
      <c r="S62" s="182">
        <f t="shared" si="19"/>
        <v>1</v>
      </c>
      <c r="T62" s="182">
        <f t="shared" si="19"/>
        <v>5</v>
      </c>
      <c r="U62" s="182">
        <f t="shared" si="19"/>
        <v>3</v>
      </c>
      <c r="V62" s="182">
        <f t="shared" si="19"/>
        <v>4</v>
      </c>
      <c r="W62" s="182">
        <f t="shared" si="19"/>
        <v>2</v>
      </c>
      <c r="X62" s="182">
        <f t="shared" si="19"/>
        <v>1</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24</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0</v>
      </c>
      <c r="F67" s="401" t="s">
        <v>12</v>
      </c>
      <c r="G67" s="398">
        <v>0</v>
      </c>
      <c r="H67" s="117" t="str">
        <f>Spielplan!$H$67</f>
        <v>Ungarn</v>
      </c>
      <c r="I67" s="118"/>
      <c r="J67" s="182"/>
      <c r="K67" s="182" t="s">
        <v>82</v>
      </c>
      <c r="L67" s="182">
        <f t="shared" ref="L67:L72" si="20">IF(E67-G67&gt;0,1,IF(G67=E67,0,-1))</f>
        <v>0</v>
      </c>
      <c r="M67" s="182">
        <f>IF($E67="",0,IF($E67&gt;$G67,3,IF($E67=G67,1,0)))</f>
        <v>1</v>
      </c>
      <c r="N67" s="182">
        <f>IF($G67="",0,IF($E67&gt;$G67,0,IF($E67=G67,1,3)))</f>
        <v>1</v>
      </c>
      <c r="O67" s="182"/>
      <c r="P67" s="182"/>
      <c r="Q67" s="182">
        <f>E67</f>
        <v>0</v>
      </c>
      <c r="R67" s="182">
        <f>G67</f>
        <v>0</v>
      </c>
      <c r="S67" s="182"/>
      <c r="T67" s="182"/>
      <c r="U67" s="182">
        <f>G67</f>
        <v>0</v>
      </c>
      <c r="V67" s="182">
        <f>E67</f>
        <v>0</v>
      </c>
      <c r="W67" s="182"/>
      <c r="X67" s="182"/>
      <c r="Y67" s="182"/>
      <c r="Z67" s="182">
        <f>M73</f>
        <v>1</v>
      </c>
      <c r="AA67" s="182">
        <f>Q73</f>
        <v>0</v>
      </c>
      <c r="AB67" s="182">
        <f>U73</f>
        <v>3</v>
      </c>
      <c r="AC67" s="182">
        <f>AA67-AB67</f>
        <v>-3</v>
      </c>
      <c r="AD67" s="182">
        <f>IF(Z67&gt;Z68,-1,0)</f>
        <v>0</v>
      </c>
      <c r="AE67" s="182">
        <f>IF(Z67&gt;Z69,-1,0)</f>
        <v>0</v>
      </c>
      <c r="AF67" s="182">
        <f>IF(Z67&gt;Z70,-1,0)</f>
        <v>0</v>
      </c>
      <c r="AG67" s="329">
        <f>10000-(AJ67*1000+AM67*10+AK67)</f>
        <v>9030</v>
      </c>
      <c r="AH67" s="330">
        <f>RANK(AG67,AG67:AG70,1)</f>
        <v>4</v>
      </c>
      <c r="AI67" s="281" t="str">
        <f>C67</f>
        <v>Österreich</v>
      </c>
      <c r="AJ67" s="281">
        <f t="shared" ref="AJ67:AL70" si="21">Z67</f>
        <v>1</v>
      </c>
      <c r="AK67" s="281">
        <f t="shared" si="21"/>
        <v>0</v>
      </c>
      <c r="AL67" s="281">
        <f t="shared" si="21"/>
        <v>3</v>
      </c>
      <c r="AM67" s="281">
        <f>AK67-AL67</f>
        <v>-3</v>
      </c>
      <c r="AN67" s="337"/>
      <c r="AO67" s="329">
        <f>IF(Z68&lt;&gt;Z67,AG68,IF(G67&gt;E67,AG68-2000,AG68))</f>
        <v>6009</v>
      </c>
      <c r="AP67" s="329">
        <f>IF(Z69&lt;&gt;Z67,AG69,IF(G69&gt;E69,AG69-2000,AG69))</f>
        <v>934</v>
      </c>
      <c r="AQ67" s="329">
        <f>IF(Z70&lt;&gt;Z67,AG70,IF(G71&gt;E71,AG70-2000,AG70))</f>
        <v>7019</v>
      </c>
      <c r="AR67" s="332">
        <f>AN71</f>
        <v>27090</v>
      </c>
      <c r="AS67" s="330">
        <f>RANK(AR67,AR67:AR70,1)</f>
        <v>4</v>
      </c>
      <c r="AT67" s="281" t="str">
        <f t="shared" ref="AT67:AW70" si="22">AI67</f>
        <v>Österreich</v>
      </c>
      <c r="AU67" s="281">
        <f t="shared" si="22"/>
        <v>1</v>
      </c>
      <c r="AV67" s="281">
        <f t="shared" si="22"/>
        <v>0</v>
      </c>
      <c r="AW67" s="281">
        <f t="shared" si="22"/>
        <v>3</v>
      </c>
      <c r="AX67" s="182"/>
      <c r="AY67" s="182"/>
      <c r="AZ67" s="182"/>
      <c r="BA67" s="119">
        <v>1</v>
      </c>
      <c r="BB67" s="117" t="str">
        <f>VLOOKUP(1,AS67:AT70,2,FALSE)</f>
        <v>Portugal</v>
      </c>
      <c r="BC67" s="118"/>
      <c r="BD67" s="120">
        <f>VLOOKUP(1,AS67:AW70,3,FALSE)</f>
        <v>9</v>
      </c>
      <c r="BE67" s="121">
        <f>VLOOKUP(1,AS67:AW70,4,FALSE)</f>
        <v>6</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2</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0</v>
      </c>
      <c r="U68" s="182"/>
      <c r="V68" s="182"/>
      <c r="W68" s="182">
        <f>G68</f>
        <v>0</v>
      </c>
      <c r="X68" s="182">
        <f>E68</f>
        <v>2</v>
      </c>
      <c r="Y68" s="182"/>
      <c r="Z68" s="182">
        <f>N73</f>
        <v>4</v>
      </c>
      <c r="AA68" s="182">
        <f>R73</f>
        <v>1</v>
      </c>
      <c r="AB68" s="182">
        <f>V73</f>
        <v>2</v>
      </c>
      <c r="AC68" s="182">
        <f>AA68-AB68</f>
        <v>-1</v>
      </c>
      <c r="AD68" s="182">
        <f>IF(Z68&gt;Z67,-1,0)</f>
        <v>-1</v>
      </c>
      <c r="AE68" s="182">
        <f>IF(Z68&gt;Z69,-1,0)</f>
        <v>0</v>
      </c>
      <c r="AF68" s="182">
        <f>IF(Z68&gt;Z70,-1,0)</f>
        <v>-1</v>
      </c>
      <c r="AG68" s="329">
        <f>10000-(AJ68*1000+AM68*10+AK68)</f>
        <v>6009</v>
      </c>
      <c r="AH68" s="330">
        <f>RANK(AG68,AG67:AG70,1)</f>
        <v>2</v>
      </c>
      <c r="AI68" s="281" t="str">
        <f>H67</f>
        <v>Ungarn</v>
      </c>
      <c r="AJ68" s="281">
        <f t="shared" si="21"/>
        <v>4</v>
      </c>
      <c r="AK68" s="281">
        <f t="shared" si="21"/>
        <v>1</v>
      </c>
      <c r="AL68" s="281">
        <f t="shared" si="21"/>
        <v>2</v>
      </c>
      <c r="AM68" s="281">
        <f>AK68-AL68</f>
        <v>-1</v>
      </c>
      <c r="AN68" s="329">
        <f>IF(Z67&lt;&gt;Z68,AG67,IF(E67&gt;G67,AG67-2000,AG67))</f>
        <v>9030</v>
      </c>
      <c r="AO68" s="337"/>
      <c r="AP68" s="329">
        <f>IF(Z68&lt;&gt;Z69,AG69,IF(G72&gt;E72,AG69-2000,AG69))</f>
        <v>934</v>
      </c>
      <c r="AQ68" s="329">
        <f>IF(Z70&lt;&gt;Z68,AG70,IF(G70&gt;E70,AG70-2000,AG70))</f>
        <v>7019</v>
      </c>
      <c r="AR68" s="333">
        <f>AO71</f>
        <v>18027</v>
      </c>
      <c r="AS68" s="330">
        <f>RANK(AR68,AR67:AR70,1)</f>
        <v>2</v>
      </c>
      <c r="AT68" s="281" t="str">
        <f t="shared" si="22"/>
        <v>Ungarn</v>
      </c>
      <c r="AU68" s="281">
        <f t="shared" si="22"/>
        <v>4</v>
      </c>
      <c r="AV68" s="281">
        <f t="shared" si="22"/>
        <v>1</v>
      </c>
      <c r="AW68" s="281">
        <f t="shared" si="22"/>
        <v>2</v>
      </c>
      <c r="AX68" s="182"/>
      <c r="AY68" s="182"/>
      <c r="AZ68" s="182"/>
      <c r="BA68" s="119">
        <v>2</v>
      </c>
      <c r="BB68" s="117" t="str">
        <f>VLOOKUP(2,AS67:AT70,2,FALSE)</f>
        <v>Ungarn</v>
      </c>
      <c r="BC68" s="118"/>
      <c r="BD68" s="120">
        <f>VLOOKUP(2,AS67:AW70,3,FALSE)</f>
        <v>4</v>
      </c>
      <c r="BE68" s="121">
        <f>VLOOKUP(2,AS67:AW70,4,FALSE)</f>
        <v>1</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2</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2</v>
      </c>
      <c r="T69" s="182"/>
      <c r="U69" s="182">
        <f>G69</f>
        <v>2</v>
      </c>
      <c r="V69" s="182"/>
      <c r="W69" s="182">
        <f>E69</f>
        <v>0</v>
      </c>
      <c r="X69" s="182"/>
      <c r="Y69" s="182"/>
      <c r="Z69" s="182">
        <f>O73</f>
        <v>9</v>
      </c>
      <c r="AA69" s="182">
        <f>S73</f>
        <v>6</v>
      </c>
      <c r="AB69" s="182">
        <f>W73</f>
        <v>0</v>
      </c>
      <c r="AC69" s="182">
        <f>AA69-AB69</f>
        <v>6</v>
      </c>
      <c r="AD69" s="182">
        <f>IF(Z69&gt;Z67,-1,0)</f>
        <v>-1</v>
      </c>
      <c r="AE69" s="182">
        <f>IF(Z69&gt;Z68,-1,0)</f>
        <v>-1</v>
      </c>
      <c r="AF69" s="182">
        <f>IF(Z69&gt;Z70,-1,0)</f>
        <v>-1</v>
      </c>
      <c r="AG69" s="329">
        <f>10000-(AJ69*1000+AM69*10+AK69)</f>
        <v>934</v>
      </c>
      <c r="AH69" s="330">
        <f>RANK(AG69,AG67:AG70,1)</f>
        <v>1</v>
      </c>
      <c r="AI69" s="281" t="str">
        <f>C68</f>
        <v>Portugal</v>
      </c>
      <c r="AJ69" s="281">
        <f t="shared" si="21"/>
        <v>9</v>
      </c>
      <c r="AK69" s="281">
        <f t="shared" si="21"/>
        <v>6</v>
      </c>
      <c r="AL69" s="281">
        <f t="shared" si="21"/>
        <v>0</v>
      </c>
      <c r="AM69" s="281">
        <f>AK69-AL69</f>
        <v>6</v>
      </c>
      <c r="AN69" s="329">
        <f>IF(Z67&lt;&gt;Z69,AG67,IF(E69&gt;G69,AG67-2000,AG67))</f>
        <v>9030</v>
      </c>
      <c r="AO69" s="329">
        <f>IF(Z68&lt;&gt;Z69,AG68,IF(E72&gt;G72,AG68-2000,AG68))</f>
        <v>6009</v>
      </c>
      <c r="AP69" s="337"/>
      <c r="AQ69" s="329">
        <f>IF(Z70&lt;&gt;Z69,AG70,IF(G68&gt;E68,AG70-2000,AG70))</f>
        <v>7019</v>
      </c>
      <c r="AR69" s="333">
        <f>AP71</f>
        <v>2802</v>
      </c>
      <c r="AS69" s="330">
        <f>RANK(AR69,AR67:AR70,1)</f>
        <v>1</v>
      </c>
      <c r="AT69" s="281" t="str">
        <f t="shared" si="22"/>
        <v>Portugal</v>
      </c>
      <c r="AU69" s="281">
        <f t="shared" si="22"/>
        <v>9</v>
      </c>
      <c r="AV69" s="281">
        <f t="shared" si="22"/>
        <v>6</v>
      </c>
      <c r="AW69" s="281">
        <f t="shared" si="22"/>
        <v>0</v>
      </c>
      <c r="AX69" s="182"/>
      <c r="AY69" s="182"/>
      <c r="AZ69" s="182"/>
      <c r="BA69" s="162">
        <v>3</v>
      </c>
      <c r="BB69" s="175" t="str">
        <f>VLOOKUP(3,AS67:AT70,2,FALSE)</f>
        <v>Island</v>
      </c>
      <c r="BC69" s="163"/>
      <c r="BD69" s="145">
        <f>VLOOKUP(3,AS67:AW70,3,FALSE)</f>
        <v>3</v>
      </c>
      <c r="BE69" s="145">
        <f>VLOOKUP(3,AS67:AW70,4,FALSE)</f>
        <v>1</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3</v>
      </c>
      <c r="AA70" s="182">
        <f>T73</f>
        <v>1</v>
      </c>
      <c r="AB70" s="182">
        <f>X73</f>
        <v>3</v>
      </c>
      <c r="AC70" s="182">
        <f>AA70-AB70</f>
        <v>-2</v>
      </c>
      <c r="AD70" s="182">
        <f>IF(Z70&gt;Z67,-1,0)</f>
        <v>-1</v>
      </c>
      <c r="AE70" s="182">
        <f>IF(Z70&gt;Z68,-1,0)</f>
        <v>0</v>
      </c>
      <c r="AF70" s="182">
        <f>IF(Z70&gt;Z69,-1,0)</f>
        <v>0</v>
      </c>
      <c r="AG70" s="329">
        <f>10000-(AJ70*1000+AM70*10+AK70)</f>
        <v>7019</v>
      </c>
      <c r="AH70" s="330">
        <f>RANK(AG70,AG67:AG70,1)</f>
        <v>3</v>
      </c>
      <c r="AI70" s="281" t="str">
        <f>H68</f>
        <v>Island</v>
      </c>
      <c r="AJ70" s="281">
        <f t="shared" si="21"/>
        <v>3</v>
      </c>
      <c r="AK70" s="281">
        <f t="shared" si="21"/>
        <v>1</v>
      </c>
      <c r="AL70" s="281">
        <f t="shared" si="21"/>
        <v>3</v>
      </c>
      <c r="AM70" s="281">
        <f>AK70-AL70</f>
        <v>-2</v>
      </c>
      <c r="AN70" s="329">
        <f>IF(Z67&lt;&gt;Z70,AG67,IF(E71&gt;G71,AG67-2000,AG67))</f>
        <v>9030</v>
      </c>
      <c r="AO70" s="329">
        <f>IF(Z68&lt;&gt;Z70,AG68,IF(E70&gt;G70,AG68-2000,AG68))</f>
        <v>6009</v>
      </c>
      <c r="AP70" s="329">
        <f>IF(Z69&lt;&gt;Z70,AG69,IF(E68&gt;G68,AG69-2000,AG69))</f>
        <v>934</v>
      </c>
      <c r="AQ70" s="337"/>
      <c r="AR70" s="333">
        <f>AQ71</f>
        <v>21057</v>
      </c>
      <c r="AS70" s="330">
        <f>RANK(AR70,AR67:AR70,1)</f>
        <v>3</v>
      </c>
      <c r="AT70" s="281" t="str">
        <f t="shared" si="22"/>
        <v>Island</v>
      </c>
      <c r="AU70" s="281">
        <f t="shared" si="22"/>
        <v>3</v>
      </c>
      <c r="AV70" s="281">
        <f t="shared" si="22"/>
        <v>1</v>
      </c>
      <c r="AW70" s="281">
        <f t="shared" si="22"/>
        <v>3</v>
      </c>
      <c r="AX70" s="182"/>
      <c r="AY70" s="182"/>
      <c r="AZ70" s="182"/>
      <c r="BA70" s="68">
        <v>4</v>
      </c>
      <c r="BB70" s="69" t="str">
        <f>VLOOKUP(4,AS67:AT70,2,FALSE)</f>
        <v>Österreich</v>
      </c>
      <c r="BC70" s="70"/>
      <c r="BD70" s="71">
        <f>VLOOKUP(4,AS67:AW70,3,FALSE)</f>
        <v>1</v>
      </c>
      <c r="BE70" s="71">
        <f>VLOOKUP(4,AS67:AW70,4,FALSE)</f>
        <v>0</v>
      </c>
      <c r="BF70" s="199" t="s">
        <v>12</v>
      </c>
      <c r="BG70" s="71">
        <f>VLOOKUP(4,AS67:AW70,5,FALSE)</f>
        <v>3</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0</v>
      </c>
      <c r="F71" s="401" t="s">
        <v>12</v>
      </c>
      <c r="G71" s="398">
        <v>1</v>
      </c>
      <c r="H71" s="117" t="str">
        <f>H68</f>
        <v>Island</v>
      </c>
      <c r="I71" s="118"/>
      <c r="J71" s="182"/>
      <c r="K71" s="182" t="s">
        <v>86</v>
      </c>
      <c r="L71" s="182">
        <f t="shared" si="20"/>
        <v>-1</v>
      </c>
      <c r="M71" s="182">
        <f>IF($E71="",0,IF($E71&gt;$G71,3,IF($E71=G71,1,0)))</f>
        <v>0</v>
      </c>
      <c r="N71" s="182"/>
      <c r="O71" s="182"/>
      <c r="P71" s="182">
        <f>IF($G71="",0,IF($E71&gt;$G71,0,IF($E71=$G71,1,3)))</f>
        <v>3</v>
      </c>
      <c r="Q71" s="182">
        <f>E71</f>
        <v>0</v>
      </c>
      <c r="R71" s="182"/>
      <c r="S71" s="182"/>
      <c r="T71" s="182">
        <f>G71</f>
        <v>1</v>
      </c>
      <c r="U71" s="182">
        <f>G71</f>
        <v>1</v>
      </c>
      <c r="V71" s="182"/>
      <c r="W71" s="182"/>
      <c r="X71" s="182">
        <f>E71</f>
        <v>0</v>
      </c>
      <c r="Y71" s="182"/>
      <c r="Z71" s="182"/>
      <c r="AA71" s="182"/>
      <c r="AB71" s="182"/>
      <c r="AC71" s="182"/>
      <c r="AD71" s="182"/>
      <c r="AE71" s="182"/>
      <c r="AF71" s="182"/>
      <c r="AG71" s="281"/>
      <c r="AH71" s="281"/>
      <c r="AI71" s="281"/>
      <c r="AJ71" s="281"/>
      <c r="AK71" s="281"/>
      <c r="AL71" s="281"/>
      <c r="AM71" s="281"/>
      <c r="AN71" s="334">
        <f>SUM(AN67:AN70)</f>
        <v>27090</v>
      </c>
      <c r="AO71" s="335">
        <f>SUM(AO67:AO70)</f>
        <v>18027</v>
      </c>
      <c r="AP71" s="335">
        <f>SUM(AP67:AP70)</f>
        <v>2802</v>
      </c>
      <c r="AQ71" s="335">
        <f>SUM(AQ67:AQ70)</f>
        <v>21057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10</v>
      </c>
      <c r="BM71" s="61">
        <f>IF(E71=Spielplan!E71,IF(G71=Spielplan!G71,Punktemodus!$B$5,0),0)</f>
        <v>0</v>
      </c>
      <c r="BN71" s="61">
        <f>IF(E71=Spielplan!E71,Punktemodus!$B$7,0)</f>
        <v>0</v>
      </c>
      <c r="BO71" s="61">
        <f>IF(G71=Spielplan!G71,Punktemodus!$B$7,0)</f>
        <v>0</v>
      </c>
      <c r="BP71" s="81">
        <f>IF(Spielplan!E71="",0,SUM(BJ71:BO71))</f>
        <v>10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1</v>
      </c>
      <c r="N73" s="182">
        <f t="shared" si="23"/>
        <v>4</v>
      </c>
      <c r="O73" s="182">
        <f t="shared" si="23"/>
        <v>9</v>
      </c>
      <c r="P73" s="182">
        <f t="shared" si="23"/>
        <v>3</v>
      </c>
      <c r="Q73" s="182">
        <f t="shared" si="23"/>
        <v>0</v>
      </c>
      <c r="R73" s="182">
        <f t="shared" si="23"/>
        <v>1</v>
      </c>
      <c r="S73" s="182">
        <f t="shared" si="23"/>
        <v>6</v>
      </c>
      <c r="T73" s="182">
        <f t="shared" si="23"/>
        <v>1</v>
      </c>
      <c r="U73" s="182">
        <f t="shared" si="23"/>
        <v>3</v>
      </c>
      <c r="V73" s="182">
        <f t="shared" si="23"/>
        <v>2</v>
      </c>
      <c r="W73" s="182">
        <f t="shared" si="23"/>
        <v>0</v>
      </c>
      <c r="X73" s="182">
        <f t="shared" si="23"/>
        <v>3</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13</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v>
      </c>
      <c r="N74" s="182">
        <f t="shared" si="23"/>
        <v>7</v>
      </c>
      <c r="O74" s="182">
        <f t="shared" si="23"/>
        <v>18</v>
      </c>
      <c r="P74" s="182">
        <f t="shared" si="23"/>
        <v>6</v>
      </c>
      <c r="Q74" s="182">
        <f t="shared" si="23"/>
        <v>0</v>
      </c>
      <c r="R74" s="182">
        <f t="shared" si="23"/>
        <v>2</v>
      </c>
      <c r="S74" s="182">
        <f t="shared" si="23"/>
        <v>12</v>
      </c>
      <c r="T74" s="182">
        <f t="shared" si="23"/>
        <v>2</v>
      </c>
      <c r="U74" s="182">
        <f t="shared" si="23"/>
        <v>6</v>
      </c>
      <c r="V74" s="182">
        <f t="shared" si="23"/>
        <v>4</v>
      </c>
      <c r="W74" s="182">
        <f t="shared" si="23"/>
        <v>0</v>
      </c>
      <c r="X74" s="182">
        <f t="shared" si="23"/>
        <v>6</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202</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10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1</v>
      </c>
      <c r="E78" s="160">
        <f>BE14</f>
        <v>1</v>
      </c>
      <c r="F78" s="199" t="s">
        <v>12</v>
      </c>
      <c r="G78" s="160">
        <f>BG14</f>
        <v>3</v>
      </c>
      <c r="H78" s="161">
        <f>D78*1000+(E78-G78)*10+E78</f>
        <v>981</v>
      </c>
      <c r="I78" s="249" t="s">
        <v>254</v>
      </c>
      <c r="J78" s="164">
        <f t="shared" ref="J78:J83" si="24">IF(H78="","",RANK(H78,H$78:H$83,0)+ROW(A1)%%)</f>
        <v>6.0000999999999998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v>
      </c>
      <c r="BB78" s="159" t="str">
        <f>IF($BA78="","",INDEX(C$78:C$83,MATCH($BA78,$J$78:$J$83,0)))</f>
        <v>Kroatien</v>
      </c>
      <c r="BC78" s="201"/>
      <c r="BD78" s="202">
        <f>IF($BA78="","",INDEX(D$78:D$83,MATCH($BA78,$J$78:$J$83,0)))</f>
        <v>4</v>
      </c>
      <c r="BE78" s="150">
        <f>IF($BA78="","",INDEX(E$78:E$83,MATCH($BA78,$J$78:$J$83,0)))</f>
        <v>2</v>
      </c>
      <c r="BF78" s="199" t="s">
        <v>12</v>
      </c>
      <c r="BG78" s="202">
        <f t="shared" ref="BG78:BG83" si="26">IF($BA78="","",INDEX(G$78:G$83,MATCH($BA78,$J$78:$J$83,0)))</f>
        <v>3</v>
      </c>
      <c r="BH78" s="150" t="str">
        <f>IF($BA78="","",INDEX(I$78:I$83,MATCH($BA78,$J$78:$J$83,0)))</f>
        <v>D</v>
      </c>
      <c r="BI78" s="231">
        <f>IF(BH78="A",0,IF(BH78="B",1,IF(BH78="C",2,IF(BH78="D",4,IF(BH78="E",8,IF(BH78="F",16,777777777))))))</f>
        <v>4</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3</v>
      </c>
      <c r="BN78" s="61">
        <f>IF(E78=Spielplan!E78,Punktemodus!$B$7,0)</f>
        <v>1</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Wales</v>
      </c>
      <c r="D79" s="160">
        <f>BD25</f>
        <v>3</v>
      </c>
      <c r="E79" s="160">
        <f>BE25</f>
        <v>1</v>
      </c>
      <c r="F79" s="199" t="s">
        <v>12</v>
      </c>
      <c r="G79" s="160">
        <f>BG25</f>
        <v>2</v>
      </c>
      <c r="H79" s="161">
        <f t="shared" ref="H79:H83" si="27">D79*1000+(E79-G79)*10+E79</f>
        <v>2991</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Wales</v>
      </c>
      <c r="BC79" s="201"/>
      <c r="BD79" s="202">
        <f t="shared" ref="BD79:BD83" si="29">IF($BA79="","",INDEX(D$78:D$83,MATCH($BA79,$J$78:$J$83,0)))</f>
        <v>3</v>
      </c>
      <c r="BE79" s="150">
        <f>IF($BA79="","",INDEX(E$78:E$83,MATCH($BA79,$J$78:$J$83,0)))</f>
        <v>1</v>
      </c>
      <c r="BF79" s="199" t="s">
        <v>12</v>
      </c>
      <c r="BG79" s="202">
        <f t="shared" si="26"/>
        <v>2</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140</v>
      </c>
      <c r="CA79" s="80"/>
      <c r="CB79" s="80"/>
      <c r="CC79" s="80"/>
      <c r="CD79" s="80"/>
      <c r="CE79" s="361">
        <f>SUM(CE50:CE75)</f>
        <v>80</v>
      </c>
      <c r="CF79" s="80"/>
      <c r="CG79" s="80"/>
      <c r="CH79" s="80"/>
      <c r="CI79" s="80"/>
      <c r="CJ79" s="361">
        <f>SUM(CJ54:CJ71)</f>
        <v>30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3</v>
      </c>
      <c r="E80" s="160">
        <f>BE36</f>
        <v>1</v>
      </c>
      <c r="F80" s="199" t="s">
        <v>12</v>
      </c>
      <c r="G80" s="160">
        <f>BG36</f>
        <v>3</v>
      </c>
      <c r="H80" s="161">
        <f t="shared" si="27"/>
        <v>2981</v>
      </c>
      <c r="I80" s="250" t="s">
        <v>256</v>
      </c>
      <c r="J80" s="164">
        <f t="shared" si="24"/>
        <v>3.0003000000000002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3.0003000000000002</v>
      </c>
      <c r="BB80" s="159" t="str">
        <f t="shared" si="28"/>
        <v>Ukraine</v>
      </c>
      <c r="BC80" s="201"/>
      <c r="BD80" s="202">
        <f t="shared" si="29"/>
        <v>3</v>
      </c>
      <c r="BE80" s="150">
        <f>IF($BA80="","",INDEX(E$78:E$83,MATCH($BA80,$J$78:$J$83,0)))</f>
        <v>1</v>
      </c>
      <c r="BF80" s="199" t="s">
        <v>12</v>
      </c>
      <c r="BG80" s="202">
        <f t="shared" si="26"/>
        <v>3</v>
      </c>
      <c r="BH80" s="150" t="str">
        <f t="shared" si="30"/>
        <v>C</v>
      </c>
      <c r="BI80" s="231">
        <f t="shared" si="31"/>
        <v>2</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4</v>
      </c>
      <c r="E81" s="160">
        <f>BE47</f>
        <v>2</v>
      </c>
      <c r="F81" s="199" t="s">
        <v>12</v>
      </c>
      <c r="G81" s="160">
        <f>BG47</f>
        <v>3</v>
      </c>
      <c r="H81" s="161">
        <f t="shared" si="27"/>
        <v>3992</v>
      </c>
      <c r="I81" s="250" t="s">
        <v>257</v>
      </c>
      <c r="J81" s="164">
        <f t="shared" si="24"/>
        <v>1.0004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3.0005999999999999</v>
      </c>
      <c r="BB81" s="159" t="str">
        <f t="shared" si="28"/>
        <v>Island</v>
      </c>
      <c r="BC81" s="201"/>
      <c r="BD81" s="202">
        <f t="shared" si="29"/>
        <v>3</v>
      </c>
      <c r="BE81" s="150">
        <f>IF($BA81="","",INDEX(E$78:E$83,MATCH($BA81,$J$78:$J$83,0)))</f>
        <v>1</v>
      </c>
      <c r="BF81" s="199" t="s">
        <v>12</v>
      </c>
      <c r="BG81" s="202">
        <f t="shared" si="26"/>
        <v>3</v>
      </c>
      <c r="BH81" s="150" t="str">
        <f t="shared" si="30"/>
        <v>F</v>
      </c>
      <c r="BI81" s="231">
        <f t="shared" si="31"/>
        <v>16</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1</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Belgien</v>
      </c>
      <c r="D82" s="160">
        <f>BD58</f>
        <v>2</v>
      </c>
      <c r="E82" s="160">
        <f>BE58</f>
        <v>1</v>
      </c>
      <c r="F82" s="199" t="s">
        <v>12</v>
      </c>
      <c r="G82" s="160">
        <f>BG58</f>
        <v>2</v>
      </c>
      <c r="H82" s="161">
        <f t="shared" si="27"/>
        <v>1991</v>
      </c>
      <c r="I82" s="250" t="s">
        <v>258</v>
      </c>
      <c r="J82" s="164">
        <f t="shared" si="24"/>
        <v>5.0004999999999997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5.0004999999999997</v>
      </c>
      <c r="BB82" s="175" t="str">
        <f t="shared" si="28"/>
        <v>Belgien</v>
      </c>
      <c r="BC82" s="163"/>
      <c r="BD82" s="145">
        <f t="shared" si="29"/>
        <v>2</v>
      </c>
      <c r="BE82" s="145">
        <f>IF($BA82="","",INDEX(E$78:E$83,MATCH($BA82,$J$78:$J$83,0)))</f>
        <v>1</v>
      </c>
      <c r="BF82" s="199" t="s">
        <v>12</v>
      </c>
      <c r="BG82" s="145">
        <f t="shared" si="26"/>
        <v>2</v>
      </c>
      <c r="BH82" s="145" t="str">
        <f t="shared" si="30"/>
        <v>E</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3</v>
      </c>
      <c r="E83" s="160">
        <f>BE69</f>
        <v>1</v>
      </c>
      <c r="F83" s="199" t="s">
        <v>12</v>
      </c>
      <c r="G83" s="160">
        <f>BG69</f>
        <v>3</v>
      </c>
      <c r="H83" s="161">
        <f t="shared" si="27"/>
        <v>2981</v>
      </c>
      <c r="I83" s="181" t="s">
        <v>259</v>
      </c>
      <c r="J83" s="164">
        <f t="shared" si="24"/>
        <v>3.0005999999999999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6.0000999999999998</v>
      </c>
      <c r="BB83" s="175" t="str">
        <f t="shared" si="28"/>
        <v>Albanien</v>
      </c>
      <c r="BC83" s="163"/>
      <c r="BD83" s="145">
        <f t="shared" si="29"/>
        <v>1</v>
      </c>
      <c r="BE83" s="145">
        <f>IF($BA83="","",INDEX(E$78:E$83,MATCH($BA83,$J$78:$J$83,0)))</f>
        <v>1</v>
      </c>
      <c r="BF83" s="199" t="s">
        <v>12</v>
      </c>
      <c r="BG83" s="145">
        <f t="shared" si="26"/>
        <v>3</v>
      </c>
      <c r="BH83" s="145" t="str">
        <f t="shared" si="30"/>
        <v>A</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Kroatien</v>
      </c>
      <c r="E86" s="459"/>
      <c r="F86" s="479" t="str">
        <f>$C$78</f>
        <v>Albanien</v>
      </c>
      <c r="G86" s="459"/>
      <c r="H86" s="245" t="str">
        <f>$C$79</f>
        <v>Wales</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202</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Wales</v>
      </c>
      <c r="G87" s="461"/>
      <c r="H87" s="246" t="str">
        <f>$C$82</f>
        <v>Belgien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Wales</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Kroatien</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Albanien</v>
      </c>
      <c r="E89" s="461"/>
      <c r="F89" s="470" t="str">
        <f>$C$79</f>
        <v>Wales</v>
      </c>
      <c r="G89" s="461"/>
      <c r="H89" s="246" t="str">
        <f>$C$82</f>
        <v>Belgien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Wales</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250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Albanien</v>
      </c>
      <c r="E90" s="461"/>
      <c r="F90" s="470" t="str">
        <f>$C$79</f>
        <v>Wales</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Island</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Belgien</v>
      </c>
      <c r="D91" s="471" t="str">
        <f>$C$78</f>
        <v>Albanien</v>
      </c>
      <c r="E91" s="461"/>
      <c r="F91" s="470" t="str">
        <f>$C$79</f>
        <v>Wales</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Kroatien</v>
      </c>
      <c r="E92" s="459"/>
      <c r="F92" s="471" t="str">
        <f>$C$78</f>
        <v>Albanien</v>
      </c>
      <c r="G92" s="461"/>
      <c r="H92" s="246" t="str">
        <f>$C$82</f>
        <v>Belgien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452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Kroatien</v>
      </c>
      <c r="E93" s="459"/>
      <c r="F93" s="471" t="str">
        <f>$C$78</f>
        <v>Albanien</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Island</v>
      </c>
      <c r="G94" s="461"/>
      <c r="H94" s="246" t="str">
        <f>$C$82</f>
        <v>Belgien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Albanien</v>
      </c>
      <c r="E95" s="461"/>
      <c r="F95" s="460" t="str">
        <f>$C$83</f>
        <v>Island</v>
      </c>
      <c r="G95" s="461"/>
      <c r="H95" s="246" t="str">
        <f>$C$82</f>
        <v>Belgien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Kroatien</v>
      </c>
      <c r="E96" s="459"/>
      <c r="F96" s="470" t="str">
        <f>$C$79</f>
        <v>Wales</v>
      </c>
      <c r="G96" s="461"/>
      <c r="H96" s="246" t="str">
        <f>$C$82</f>
        <v>Belgien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Kroatien</v>
      </c>
      <c r="E97" s="459"/>
      <c r="F97" s="470" t="str">
        <f>$C$79</f>
        <v>Wales</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Belgien</v>
      </c>
      <c r="D98" s="470" t="str">
        <f>$C$80</f>
        <v>Ukraine</v>
      </c>
      <c r="E98" s="461"/>
      <c r="F98" s="470" t="str">
        <f>$C$79</f>
        <v>Wales</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Belgien</v>
      </c>
      <c r="D99" s="458" t="str">
        <f>$C$81</f>
        <v>Kroatien</v>
      </c>
      <c r="E99" s="459"/>
      <c r="F99" s="470" t="str">
        <f>$C$79</f>
        <v>Wales</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Kroatien</v>
      </c>
      <c r="E100" s="459"/>
      <c r="F100" s="460" t="str">
        <f>$C$83</f>
        <v>Island</v>
      </c>
      <c r="G100" s="461"/>
      <c r="H100" s="246" t="str">
        <f>$C$82</f>
        <v>Belgien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375</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376</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420</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1</v>
      </c>
      <c r="F12" s="411" t="s">
        <v>12</v>
      </c>
      <c r="G12" s="40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1</v>
      </c>
      <c r="R12" s="182">
        <f>G12</f>
        <v>0</v>
      </c>
      <c r="S12" s="182"/>
      <c r="T12" s="182"/>
      <c r="U12" s="182">
        <f>G12</f>
        <v>0</v>
      </c>
      <c r="V12" s="182">
        <f>E12</f>
        <v>1</v>
      </c>
      <c r="W12" s="182"/>
      <c r="X12" s="182"/>
      <c r="Y12" s="182"/>
      <c r="Z12" s="182">
        <f>M18</f>
        <v>7</v>
      </c>
      <c r="AA12" s="182">
        <f>Q18</f>
        <v>3</v>
      </c>
      <c r="AB12" s="182">
        <f>U18</f>
        <v>1</v>
      </c>
      <c r="AC12" s="182">
        <f>AA12-AB12</f>
        <v>2</v>
      </c>
      <c r="AD12" s="182">
        <f>IF(Z12&gt;Z13,-1,0)</f>
        <v>-1</v>
      </c>
      <c r="AE12" s="182">
        <f>IF(Z12&gt;Z14,-1,0)</f>
        <v>-1</v>
      </c>
      <c r="AF12" s="182">
        <f>IF(Z12&gt;Z15,-1,0)</f>
        <v>-1</v>
      </c>
      <c r="AG12" s="329">
        <f>10000-(AJ12*1000+AM12*10+AK12)</f>
        <v>2977</v>
      </c>
      <c r="AH12" s="330">
        <f>RANK(AG12,AG12:AG15,1)</f>
        <v>1</v>
      </c>
      <c r="AI12" s="281" t="str">
        <f>C12</f>
        <v>Frankreich</v>
      </c>
      <c r="AJ12" s="281">
        <f t="shared" ref="AJ12:AL15" si="1">Z12</f>
        <v>7</v>
      </c>
      <c r="AK12" s="281">
        <f t="shared" si="1"/>
        <v>3</v>
      </c>
      <c r="AL12" s="281">
        <f t="shared" si="1"/>
        <v>1</v>
      </c>
      <c r="AM12" s="281">
        <f>AK12-AL12</f>
        <v>2</v>
      </c>
      <c r="AN12" s="337"/>
      <c r="AO12" s="329">
        <f>IF(Z13&lt;&gt;Z12,AG13,IF(G12&gt;E12,AG13-2000,AG13))</f>
        <v>7007</v>
      </c>
      <c r="AP12" s="329">
        <f>IF(Z14&lt;&gt;Z12,AG14,IF(G14&gt;E14,AG14-2000,AG14))</f>
        <v>9018</v>
      </c>
      <c r="AQ12" s="329">
        <f>IF(Z15&lt;&gt;Z12,AG15,IF(G16&gt;E16,AG15-2000,AG15))</f>
        <v>4986</v>
      </c>
      <c r="AR12" s="332">
        <f>AN16</f>
        <v>8931</v>
      </c>
      <c r="AS12" s="330">
        <f>RANK(AR12,AR12:AR15,1)</f>
        <v>1</v>
      </c>
      <c r="AT12" s="281" t="str">
        <f t="shared" ref="AT12:AW15" si="2">AI12</f>
        <v>Frankreich</v>
      </c>
      <c r="AU12" s="281">
        <f t="shared" si="2"/>
        <v>7</v>
      </c>
      <c r="AV12" s="281">
        <f t="shared" si="2"/>
        <v>3</v>
      </c>
      <c r="AW12" s="281">
        <f t="shared" si="2"/>
        <v>1</v>
      </c>
      <c r="AX12" s="182"/>
      <c r="AY12" s="182"/>
      <c r="AZ12" s="182"/>
      <c r="BA12" s="3">
        <v>1</v>
      </c>
      <c r="BB12" s="6" t="str">
        <f>VLOOKUP(1,AS12:AT15,2,FALSE)</f>
        <v>Frankreich</v>
      </c>
      <c r="BC12" s="2"/>
      <c r="BD12" s="5">
        <f>VLOOKUP(1,AS12:AW15,3,FALSE)</f>
        <v>7</v>
      </c>
      <c r="BE12" s="4">
        <f>VLOOKUP(1,AS12:AW15,4,FALSE)</f>
        <v>3</v>
      </c>
      <c r="BF12" s="199" t="s">
        <v>12</v>
      </c>
      <c r="BG12" s="4">
        <f>VLOOKUP(1,AS12:AW15,5,FALSE)</f>
        <v>1</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10</v>
      </c>
      <c r="BQ12" s="182"/>
      <c r="BR12" s="213"/>
      <c r="BS12" s="146" t="s">
        <v>90</v>
      </c>
      <c r="BT12" s="158" t="str">
        <f>BB13</f>
        <v>Schweiz</v>
      </c>
      <c r="BU12" s="163"/>
      <c r="BV12" s="408">
        <v>1</v>
      </c>
      <c r="BW12" s="409"/>
      <c r="BX12" s="40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3</v>
      </c>
      <c r="AA13" s="182">
        <f>R18</f>
        <v>3</v>
      </c>
      <c r="AB13" s="182">
        <f>V18</f>
        <v>4</v>
      </c>
      <c r="AC13" s="182">
        <f>AA13-AB13</f>
        <v>-1</v>
      </c>
      <c r="AD13" s="182">
        <f>IF(Z13&gt;Z12,-1,0)</f>
        <v>0</v>
      </c>
      <c r="AE13" s="182">
        <f>IF(Z13&gt;Z14,-1,0)</f>
        <v>-1</v>
      </c>
      <c r="AF13" s="182">
        <f>IF(Z13&gt;Z15,-1,0)</f>
        <v>0</v>
      </c>
      <c r="AG13" s="329">
        <f>10000-(AJ13*1000+AM13*10+AK13)</f>
        <v>7007</v>
      </c>
      <c r="AH13" s="330">
        <f>RANK(AG13,AG12:AG15,1)</f>
        <v>3</v>
      </c>
      <c r="AI13" s="281" t="str">
        <f>H12</f>
        <v>Rumänien</v>
      </c>
      <c r="AJ13" s="281">
        <f t="shared" si="1"/>
        <v>3</v>
      </c>
      <c r="AK13" s="281">
        <f t="shared" si="1"/>
        <v>3</v>
      </c>
      <c r="AL13" s="281">
        <f t="shared" si="1"/>
        <v>4</v>
      </c>
      <c r="AM13" s="281">
        <f>AK13-AL13</f>
        <v>-1</v>
      </c>
      <c r="AN13" s="329">
        <f>IF(Z12&lt;&gt;Z13,AG12,IF(E12&gt;G12,AG12-2000,AG12))</f>
        <v>2977</v>
      </c>
      <c r="AO13" s="337"/>
      <c r="AP13" s="329">
        <f>IF(Z13&lt;&gt;Z14,AG14,IF(G17&gt;E17,AG14-2000,AG14))</f>
        <v>9018</v>
      </c>
      <c r="AQ13" s="329">
        <f>IF(Z15&lt;&gt;Z13,AG15,IF(G15&gt;E15,AG15-2000,AG15))</f>
        <v>4986</v>
      </c>
      <c r="AR13" s="333">
        <f>AO16</f>
        <v>21021</v>
      </c>
      <c r="AS13" s="330">
        <f>RANK(AR13,AR12:AR15,1)</f>
        <v>3</v>
      </c>
      <c r="AT13" s="281" t="str">
        <f t="shared" si="2"/>
        <v>Rumänien</v>
      </c>
      <c r="AU13" s="281">
        <f t="shared" si="2"/>
        <v>3</v>
      </c>
      <c r="AV13" s="281">
        <f t="shared" si="2"/>
        <v>3</v>
      </c>
      <c r="AW13" s="281">
        <f t="shared" si="2"/>
        <v>4</v>
      </c>
      <c r="AX13" s="182"/>
      <c r="AY13" s="182"/>
      <c r="AZ13" s="182"/>
      <c r="BA13" s="3">
        <v>2</v>
      </c>
      <c r="BB13" s="6" t="str">
        <f>VLOOKUP(2,AS12:AT15,2,FALSE)</f>
        <v>Schweiz</v>
      </c>
      <c r="BC13" s="2"/>
      <c r="BD13" s="5">
        <f>VLOOKUP(2,AS12:AW15,3,FALSE)</f>
        <v>5</v>
      </c>
      <c r="BE13" s="4">
        <f>VLOOKUP(2,AS12:AW15,4,FALSE)</f>
        <v>4</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408">
        <v>0</v>
      </c>
      <c r="BW13" s="409"/>
      <c r="BX13" s="40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1</v>
      </c>
      <c r="F14" s="411" t="s">
        <v>12</v>
      </c>
      <c r="G14" s="408">
        <v>0</v>
      </c>
      <c r="H14" s="6" t="str">
        <f>C13</f>
        <v>Albanien</v>
      </c>
      <c r="I14" s="32"/>
      <c r="J14" s="182"/>
      <c r="K14" s="182" t="s">
        <v>52</v>
      </c>
      <c r="L14" s="182">
        <f t="shared" si="0"/>
        <v>1</v>
      </c>
      <c r="M14" s="182">
        <f>IF($E14="",0,IF($E14&gt;$G14,3,IF($E14=G14,1,0)))</f>
        <v>3</v>
      </c>
      <c r="N14" s="182"/>
      <c r="O14" s="182">
        <f>IF($G14="",0,IF($E14&gt;$G14,0,IF($E14=$G14,1,3)))</f>
        <v>0</v>
      </c>
      <c r="P14" s="182"/>
      <c r="Q14" s="182">
        <f>E14</f>
        <v>1</v>
      </c>
      <c r="R14" s="182"/>
      <c r="S14" s="182">
        <f>G14</f>
        <v>0</v>
      </c>
      <c r="T14" s="182"/>
      <c r="U14" s="182">
        <f>G14</f>
        <v>0</v>
      </c>
      <c r="V14" s="182"/>
      <c r="W14" s="182">
        <f>E14</f>
        <v>1</v>
      </c>
      <c r="X14" s="182"/>
      <c r="Y14" s="182"/>
      <c r="Z14" s="182">
        <f>O18</f>
        <v>1</v>
      </c>
      <c r="AA14" s="182">
        <f>S18</f>
        <v>2</v>
      </c>
      <c r="AB14" s="182">
        <f>W18</f>
        <v>4</v>
      </c>
      <c r="AC14" s="182">
        <f>AA14-AB14</f>
        <v>-2</v>
      </c>
      <c r="AD14" s="182">
        <f>IF(Z14&gt;Z12,-1,0)</f>
        <v>0</v>
      </c>
      <c r="AE14" s="182">
        <f>IF(Z14&gt;Z13,-1,0)</f>
        <v>0</v>
      </c>
      <c r="AF14" s="182">
        <f>IF(Z14&gt;Z15,-1,0)</f>
        <v>0</v>
      </c>
      <c r="AG14" s="329">
        <f>10000-(AJ14*1000+AM14*10+AK14)</f>
        <v>9018</v>
      </c>
      <c r="AH14" s="330">
        <f>RANK(AG14,AG12:AG15,1)</f>
        <v>4</v>
      </c>
      <c r="AI14" s="281" t="str">
        <f>C13</f>
        <v>Albanien</v>
      </c>
      <c r="AJ14" s="281">
        <f t="shared" si="1"/>
        <v>1</v>
      </c>
      <c r="AK14" s="281">
        <f t="shared" si="1"/>
        <v>2</v>
      </c>
      <c r="AL14" s="281">
        <f t="shared" si="1"/>
        <v>4</v>
      </c>
      <c r="AM14" s="281">
        <f>AK14-AL14</f>
        <v>-2</v>
      </c>
      <c r="AN14" s="329">
        <f>IF(Z12&lt;&gt;Z14,AG12,IF(E14&gt;G14,AG12-2000,AG12))</f>
        <v>2977</v>
      </c>
      <c r="AO14" s="329">
        <f>IF(Z13&lt;&gt;Z14,AG13,IF(E17&gt;G17,AG13-2000,AG13))</f>
        <v>7007</v>
      </c>
      <c r="AP14" s="337"/>
      <c r="AQ14" s="329">
        <f>IF(Z15&lt;&gt;Z14,AG15,IF(G13&gt;E13,AG15-2000,AG15))</f>
        <v>4986</v>
      </c>
      <c r="AR14" s="333">
        <f>AP16</f>
        <v>27054</v>
      </c>
      <c r="AS14" s="330">
        <f>RANK(AR14,AR12:AR15,1)</f>
        <v>4</v>
      </c>
      <c r="AT14" s="281" t="str">
        <f t="shared" si="2"/>
        <v>Albanien</v>
      </c>
      <c r="AU14" s="281">
        <f t="shared" si="2"/>
        <v>1</v>
      </c>
      <c r="AV14" s="281">
        <f t="shared" si="2"/>
        <v>2</v>
      </c>
      <c r="AW14" s="281">
        <f t="shared" si="2"/>
        <v>4</v>
      </c>
      <c r="AX14" s="182"/>
      <c r="AY14" s="182"/>
      <c r="AZ14" s="182"/>
      <c r="BA14" s="162">
        <v>3</v>
      </c>
      <c r="BB14" s="175" t="str">
        <f>VLOOKUP(3,AS12:AT15,2,FALSE)</f>
        <v>Rumänien</v>
      </c>
      <c r="BC14" s="163"/>
      <c r="BD14" s="145">
        <f>VLOOKUP(3,AS12:AW15,3,FALSE)</f>
        <v>3</v>
      </c>
      <c r="BE14" s="145">
        <f>VLOOKUP(3,AS12:AW15,4,FALSE)</f>
        <v>3</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409"/>
      <c r="BW14" s="409"/>
      <c r="BX14" s="409"/>
      <c r="BY14" s="182"/>
      <c r="BZ14" s="144">
        <v>49</v>
      </c>
      <c r="CA14" s="158" t="str">
        <f>IF(BX12="",IF(BV12&gt;BV13,BT12,BT13),IF(BX12&gt;BX13,BT12,BT13))</f>
        <v>Schweiz</v>
      </c>
      <c r="CB14" s="163"/>
      <c r="CC14" s="40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2</v>
      </c>
      <c r="H15" s="38" t="str">
        <f>H13</f>
        <v>Schweiz</v>
      </c>
      <c r="I15" s="39"/>
      <c r="J15" s="182"/>
      <c r="K15" s="182" t="s">
        <v>53</v>
      </c>
      <c r="L15" s="182">
        <f t="shared" si="0"/>
        <v>-1</v>
      </c>
      <c r="M15" s="182"/>
      <c r="N15" s="182">
        <f>IF($E15="",0,IF($E15&gt;$G15,3,IF($E15=$G15,1,0)))</f>
        <v>0</v>
      </c>
      <c r="O15" s="182"/>
      <c r="P15" s="182">
        <f>IF($G15="",0,IF($E15&gt;$G15,0,IF($E15=$G15,1,3)))</f>
        <v>3</v>
      </c>
      <c r="Q15" s="182"/>
      <c r="R15" s="182">
        <f>E15</f>
        <v>1</v>
      </c>
      <c r="S15" s="182"/>
      <c r="T15" s="182">
        <f>G15</f>
        <v>2</v>
      </c>
      <c r="U15" s="182"/>
      <c r="V15" s="182">
        <f>G15</f>
        <v>2</v>
      </c>
      <c r="W15" s="182"/>
      <c r="X15" s="182">
        <f>E15</f>
        <v>1</v>
      </c>
      <c r="Y15" s="182"/>
      <c r="Z15" s="182">
        <f>P18</f>
        <v>5</v>
      </c>
      <c r="AA15" s="182">
        <f>T18</f>
        <v>4</v>
      </c>
      <c r="AB15" s="182">
        <f>X18</f>
        <v>3</v>
      </c>
      <c r="AC15" s="182">
        <f>AA15-AB15</f>
        <v>1</v>
      </c>
      <c r="AD15" s="182">
        <f>IF(Z15&gt;Z12,-1,0)</f>
        <v>0</v>
      </c>
      <c r="AE15" s="182">
        <f>IF(Z15&gt;Z13,-1,0)</f>
        <v>-1</v>
      </c>
      <c r="AF15" s="182">
        <f>IF(Z15&gt;Z14,-1,0)</f>
        <v>-1</v>
      </c>
      <c r="AG15" s="329">
        <f>10000-(AJ15*1000+AM15*10+AK15)</f>
        <v>4986</v>
      </c>
      <c r="AH15" s="330">
        <f>RANK(AG15,AG12:AG15,1)</f>
        <v>2</v>
      </c>
      <c r="AI15" s="281" t="str">
        <f>H13</f>
        <v>Schweiz</v>
      </c>
      <c r="AJ15" s="281">
        <f t="shared" si="1"/>
        <v>5</v>
      </c>
      <c r="AK15" s="281">
        <f t="shared" si="1"/>
        <v>4</v>
      </c>
      <c r="AL15" s="281">
        <f t="shared" si="1"/>
        <v>3</v>
      </c>
      <c r="AM15" s="281">
        <f>AK15-AL15</f>
        <v>1</v>
      </c>
      <c r="AN15" s="329">
        <f>IF(Z12&lt;&gt;Z15,AG12,IF(E16&gt;G16,AG12-2000,AG12))</f>
        <v>2977</v>
      </c>
      <c r="AO15" s="329">
        <f>IF(Z13&lt;&gt;Z15,AG13,IF(E15&gt;G15,AG13-2000,AG13))</f>
        <v>7007</v>
      </c>
      <c r="AP15" s="329">
        <f>IF(Z14&lt;&gt;Z15,AG14,IF(E13&gt;G13,AG14-2000,AG14))</f>
        <v>9018</v>
      </c>
      <c r="AQ15" s="337"/>
      <c r="AR15" s="333">
        <f>AQ16</f>
        <v>14958</v>
      </c>
      <c r="AS15" s="330">
        <f>RANK(AR15,AR12:AR15,1)</f>
        <v>2</v>
      </c>
      <c r="AT15" s="281" t="str">
        <f t="shared" si="2"/>
        <v>Schweiz</v>
      </c>
      <c r="AU15" s="281">
        <f t="shared" si="2"/>
        <v>5</v>
      </c>
      <c r="AV15" s="281">
        <f t="shared" si="2"/>
        <v>4</v>
      </c>
      <c r="AW15" s="281">
        <f t="shared" si="2"/>
        <v>3</v>
      </c>
      <c r="AX15" s="182"/>
      <c r="AY15" s="182"/>
      <c r="AZ15" s="182"/>
      <c r="BA15" s="68">
        <v>4</v>
      </c>
      <c r="BB15" s="69" t="str">
        <f>VLOOKUP(4,AS12:AT15,2,FALSE)</f>
        <v>Albanien</v>
      </c>
      <c r="BC15" s="70"/>
      <c r="BD15" s="71">
        <f>VLOOKUP(4,AS12:AW15,3,FALSE)</f>
        <v>1</v>
      </c>
      <c r="BE15" s="71">
        <f>VLOOKUP(4,AS12:AW15,4,FALSE)</f>
        <v>2</v>
      </c>
      <c r="BF15" s="199" t="s">
        <v>12</v>
      </c>
      <c r="BG15" s="71">
        <f>VLOOKUP(4,AS12:AW15,5,FALSE)</f>
        <v>4</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1</v>
      </c>
      <c r="BO15" s="61">
        <f>IF(G15=Spielplan!G15,Punktemodus!$B$7,0)</f>
        <v>0</v>
      </c>
      <c r="BP15" s="81">
        <f>IF(Spielplan!E15="",0,SUM(BJ15:BO15))</f>
        <v>1</v>
      </c>
      <c r="BQ15" s="182"/>
      <c r="BR15" s="213"/>
      <c r="BS15" s="182"/>
      <c r="BT15" s="182"/>
      <c r="BU15" s="182"/>
      <c r="BV15" s="409"/>
      <c r="BW15" s="409"/>
      <c r="BX15" s="409"/>
      <c r="BY15" s="182"/>
      <c r="BZ15" s="144">
        <v>50</v>
      </c>
      <c r="CA15" s="158" t="str">
        <f>IF(BX16="",IF(BV16&gt;BV17,BT16,BT17),IF(BX16&gt;BX17,BT16,BT17))</f>
        <v>Spanien</v>
      </c>
      <c r="CB15" s="163"/>
      <c r="CC15" s="40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1</v>
      </c>
      <c r="F16" s="411" t="s">
        <v>12</v>
      </c>
      <c r="G16" s="408">
        <v>1</v>
      </c>
      <c r="H16" s="6" t="str">
        <f>H13</f>
        <v>Schweiz</v>
      </c>
      <c r="I16" s="32"/>
      <c r="J16" s="182"/>
      <c r="K16" s="182" t="s">
        <v>54</v>
      </c>
      <c r="L16" s="182">
        <f t="shared" si="0"/>
        <v>0</v>
      </c>
      <c r="M16" s="182">
        <f>IF($E16="",0,IF($E16&gt;$G16,3,IF($E16=G16,1,0)))</f>
        <v>1</v>
      </c>
      <c r="N16" s="182"/>
      <c r="O16" s="182"/>
      <c r="P16" s="182">
        <f>IF($G16="",0,IF($E16&gt;$G16,0,IF($E16=$G16,1,3)))</f>
        <v>1</v>
      </c>
      <c r="Q16" s="182">
        <f>E16</f>
        <v>1</v>
      </c>
      <c r="R16" s="182"/>
      <c r="S16" s="182"/>
      <c r="T16" s="182">
        <f>G16</f>
        <v>1</v>
      </c>
      <c r="U16" s="182">
        <f>G16</f>
        <v>1</v>
      </c>
      <c r="V16" s="182"/>
      <c r="W16" s="182"/>
      <c r="X16" s="182">
        <f>E16</f>
        <v>1</v>
      </c>
      <c r="Y16" s="182"/>
      <c r="Z16" s="182"/>
      <c r="AA16" s="182"/>
      <c r="AB16" s="182"/>
      <c r="AC16" s="182"/>
      <c r="AD16" s="182"/>
      <c r="AE16" s="182"/>
      <c r="AF16" s="182"/>
      <c r="AG16" s="281"/>
      <c r="AH16" s="281"/>
      <c r="AI16" s="281"/>
      <c r="AJ16" s="281"/>
      <c r="AK16" s="281"/>
      <c r="AL16" s="281"/>
      <c r="AM16" s="281"/>
      <c r="AN16" s="334">
        <f>SUM(AN12:AN15)</f>
        <v>8931</v>
      </c>
      <c r="AO16" s="335">
        <f>SUM(AO12:AO15)</f>
        <v>21021</v>
      </c>
      <c r="AP16" s="335">
        <f>SUM(AP12:AP15)</f>
        <v>27054</v>
      </c>
      <c r="AQ16" s="335">
        <f>SUM(AQ12:AQ15)</f>
        <v>14958</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10</v>
      </c>
      <c r="BQ16" s="182"/>
      <c r="BR16" s="213"/>
      <c r="BS16" s="176" t="s">
        <v>241</v>
      </c>
      <c r="BT16" s="158" t="str">
        <f>BB45</f>
        <v>Spanien</v>
      </c>
      <c r="BU16" s="163"/>
      <c r="BV16" s="408">
        <v>0</v>
      </c>
      <c r="BW16" s="409"/>
      <c r="BX16" s="408">
        <v>4</v>
      </c>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2</v>
      </c>
      <c r="F17" s="411" t="s">
        <v>12</v>
      </c>
      <c r="G17" s="408">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3E</v>
      </c>
      <c r="BT17" s="158" t="str">
        <f>BB90</f>
        <v>Schweden</v>
      </c>
      <c r="BU17" s="163"/>
      <c r="BV17" s="408">
        <v>0</v>
      </c>
      <c r="BW17" s="409"/>
      <c r="BX17" s="408">
        <v>3</v>
      </c>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7</v>
      </c>
      <c r="N18" s="182">
        <f t="shared" si="3"/>
        <v>3</v>
      </c>
      <c r="O18" s="182">
        <f t="shared" si="3"/>
        <v>1</v>
      </c>
      <c r="P18" s="182">
        <f t="shared" si="3"/>
        <v>5</v>
      </c>
      <c r="Q18" s="182">
        <f t="shared" si="3"/>
        <v>3</v>
      </c>
      <c r="R18" s="182">
        <f t="shared" si="3"/>
        <v>3</v>
      </c>
      <c r="S18" s="182">
        <f t="shared" si="3"/>
        <v>2</v>
      </c>
      <c r="T18" s="182">
        <f t="shared" si="3"/>
        <v>4</v>
      </c>
      <c r="U18" s="182">
        <f t="shared" si="3"/>
        <v>1</v>
      </c>
      <c r="V18" s="182">
        <f t="shared" si="3"/>
        <v>4</v>
      </c>
      <c r="W18" s="182">
        <f t="shared" si="3"/>
        <v>4</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34</v>
      </c>
      <c r="BQ18" s="182"/>
      <c r="BR18" s="213"/>
      <c r="BS18" s="182"/>
      <c r="BT18" s="182"/>
      <c r="BU18" s="182"/>
      <c r="BV18" s="409"/>
      <c r="BW18" s="409"/>
      <c r="BX18" s="409"/>
      <c r="BY18" s="182"/>
      <c r="BZ18" s="182"/>
      <c r="CA18" s="182"/>
      <c r="CB18" s="182"/>
      <c r="CC18" s="409"/>
      <c r="CD18" s="182"/>
      <c r="CE18" s="144">
        <v>58</v>
      </c>
      <c r="CF18" s="158" t="str">
        <f>IF(CE14="",IF(CC14&gt;CC15,CA14,CA15),IF(CE14&gt;CE15,CA14,CA15))</f>
        <v>Spanien</v>
      </c>
      <c r="CG18" s="163"/>
      <c r="CH18" s="63">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409"/>
      <c r="BX19" s="409"/>
      <c r="BY19" s="182"/>
      <c r="BZ19" s="182"/>
      <c r="CA19" s="182"/>
      <c r="CB19" s="182"/>
      <c r="CC19" s="409"/>
      <c r="CD19" s="182"/>
      <c r="CE19" s="144">
        <v>57</v>
      </c>
      <c r="CF19" s="158" t="str">
        <f>IF(CE22="",IF(CC22&gt;CC23,CA22,CA23),IF(CE22&gt;CE23,CA22,CA23))</f>
        <v>Italien</v>
      </c>
      <c r="CG19" s="163"/>
      <c r="CH19" s="63">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Russland</v>
      </c>
      <c r="BU20" s="163"/>
      <c r="BV20" s="408">
        <v>2</v>
      </c>
      <c r="BW20" s="409"/>
      <c r="BX20" s="408"/>
      <c r="BY20" s="182"/>
      <c r="BZ20" s="182"/>
      <c r="CA20" s="182"/>
      <c r="CB20" s="182"/>
      <c r="CC20" s="40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408">
        <v>0</v>
      </c>
      <c r="BW21" s="409"/>
      <c r="BX21" s="408"/>
      <c r="BY21" s="182"/>
      <c r="BZ21" s="182"/>
      <c r="CA21" s="182"/>
      <c r="CB21" s="182"/>
      <c r="CC21" s="40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409"/>
      <c r="BX22" s="409"/>
      <c r="BY22" s="182"/>
      <c r="BZ22" s="144">
        <v>53</v>
      </c>
      <c r="CA22" s="158" t="str">
        <f>IF(BX20="",IF(BV20&gt;BV21,BT20,BT21),IF(BX20&gt;BX21,BT20,BT21))</f>
        <v>Russland</v>
      </c>
      <c r="CB22" s="163"/>
      <c r="CC22" s="408">
        <v>0</v>
      </c>
      <c r="CD22" s="182"/>
      <c r="CE22" s="63">
        <v>4</v>
      </c>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0</v>
      </c>
      <c r="F23" s="411" t="s">
        <v>12</v>
      </c>
      <c r="G23" s="408">
        <v>3</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3</v>
      </c>
      <c r="S23" s="182"/>
      <c r="T23" s="182"/>
      <c r="U23" s="182">
        <f>G23</f>
        <v>3</v>
      </c>
      <c r="V23" s="182">
        <f>E23</f>
        <v>0</v>
      </c>
      <c r="W23" s="182"/>
      <c r="X23" s="182"/>
      <c r="Y23" s="182"/>
      <c r="Z23" s="182">
        <f>M29</f>
        <v>0</v>
      </c>
      <c r="AA23" s="182">
        <f>Q29</f>
        <v>1</v>
      </c>
      <c r="AB23" s="182">
        <f>U29</f>
        <v>7</v>
      </c>
      <c r="AC23" s="182">
        <f>AA23-AB23</f>
        <v>-6</v>
      </c>
      <c r="AD23" s="182">
        <f>IF(Z23&gt;Z24,-1,0)</f>
        <v>0</v>
      </c>
      <c r="AE23" s="182">
        <f>IF(Z23&gt;Z25,-1,0)</f>
        <v>0</v>
      </c>
      <c r="AF23" s="182">
        <f>IF(Z23&gt;Z26,-1,0)</f>
        <v>0</v>
      </c>
      <c r="AG23" s="329">
        <f>10000-(AJ23*1000+AM23*10+AK23)</f>
        <v>10059</v>
      </c>
      <c r="AH23" s="330">
        <f>RANK(AG23,AG23:AG26,1)</f>
        <v>4</v>
      </c>
      <c r="AI23" s="281" t="str">
        <f>C23</f>
        <v>Wales</v>
      </c>
      <c r="AJ23" s="281">
        <f t="shared" ref="AJ23:AL26" si="5">Z23</f>
        <v>0</v>
      </c>
      <c r="AK23" s="281">
        <f t="shared" si="5"/>
        <v>1</v>
      </c>
      <c r="AL23" s="281">
        <f t="shared" si="5"/>
        <v>7</v>
      </c>
      <c r="AM23" s="281">
        <f>AK23-AL23</f>
        <v>-6</v>
      </c>
      <c r="AN23" s="337"/>
      <c r="AO23" s="329">
        <f>IF(Z24&lt;&gt;Z23,AG24,IF(G23&gt;E23,AG24-2000,AG24))</f>
        <v>4966</v>
      </c>
      <c r="AP23" s="329">
        <f>IF(Z25&lt;&gt;Z23,AG25,IF(G25&gt;E25,AG25-2000,AG25))</f>
        <v>5996</v>
      </c>
      <c r="AQ23" s="329">
        <f>IF(Z26&lt;&gt;Z23,AG26,IF(G27&gt;E27,AG26-2000,AG26))</f>
        <v>2966</v>
      </c>
      <c r="AR23" s="332">
        <f>AN27</f>
        <v>30177</v>
      </c>
      <c r="AS23" s="330">
        <f>RANK(AR23,AR23:AR26,1)</f>
        <v>4</v>
      </c>
      <c r="AT23" s="281" t="str">
        <f t="shared" ref="AT23:AW26" si="6">AI23</f>
        <v>Wales</v>
      </c>
      <c r="AU23" s="281">
        <f t="shared" si="6"/>
        <v>0</v>
      </c>
      <c r="AV23" s="281">
        <f t="shared" si="6"/>
        <v>1</v>
      </c>
      <c r="AW23" s="281">
        <f t="shared" si="6"/>
        <v>7</v>
      </c>
      <c r="AX23" s="182"/>
      <c r="AY23" s="182"/>
      <c r="AZ23" s="182"/>
      <c r="BA23" s="54">
        <v>1</v>
      </c>
      <c r="BB23" s="52" t="str">
        <f>VLOOKUP(1,AS23:AT26,2,FALSE)</f>
        <v>Russland</v>
      </c>
      <c r="BC23" s="53"/>
      <c r="BD23" s="55">
        <f>VLOOKUP(1,AS23:AW26,3,FALSE)</f>
        <v>7</v>
      </c>
      <c r="BE23" s="56">
        <f>VLOOKUP(1,AS23:AW26,4,FALSE)</f>
        <v>4</v>
      </c>
      <c r="BF23" s="199" t="s">
        <v>12</v>
      </c>
      <c r="BG23" s="56">
        <f>VLOOKUP(1,AS23:AW26,5,FALSE)</f>
        <v>1</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409"/>
      <c r="BW23" s="409"/>
      <c r="BX23" s="409"/>
      <c r="BY23" s="182"/>
      <c r="BZ23" s="144">
        <v>54</v>
      </c>
      <c r="CA23" s="158" t="str">
        <f>IF(BX24="",IF(BV24&gt;BV25,BT24,BT25),IF(BX24&gt;BX25,BT24,BT25))</f>
        <v>Italien</v>
      </c>
      <c r="CB23" s="163"/>
      <c r="CC23" s="408">
        <v>0</v>
      </c>
      <c r="CD23" s="182"/>
      <c r="CE23" s="63">
        <v>5</v>
      </c>
      <c r="CF23" s="182"/>
      <c r="CG23" s="182"/>
      <c r="CH23" s="182"/>
      <c r="CI23" s="182"/>
      <c r="CJ23" s="144" t="s">
        <v>93</v>
      </c>
      <c r="CK23" s="158" t="str">
        <f>IF(CJ18="",IF(CH18&gt;CH19,CF18,CF19),IF(CJ18&gt;CJ19,CF18,CF19))</f>
        <v>Spanien</v>
      </c>
      <c r="CL23" s="163"/>
      <c r="CM23" s="63">
        <v>1</v>
      </c>
      <c r="CN23" s="182"/>
      <c r="CO23" s="63">
        <v>4</v>
      </c>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408">
        <v>1</v>
      </c>
      <c r="F24" s="411" t="s">
        <v>12</v>
      </c>
      <c r="G24" s="408">
        <v>2</v>
      </c>
      <c r="H24" s="45" t="str">
        <f>Spielplan!$H$24</f>
        <v>Russland</v>
      </c>
      <c r="I24" s="51"/>
      <c r="J24" s="182"/>
      <c r="K24" s="182" t="s">
        <v>58</v>
      </c>
      <c r="L24" s="182">
        <f t="shared" si="4"/>
        <v>-1</v>
      </c>
      <c r="M24" s="182"/>
      <c r="N24" s="182"/>
      <c r="O24" s="182">
        <f>IF($E24="",0,IF($E24&gt;$G24,3,IF($E24=$G24,1,0)))</f>
        <v>0</v>
      </c>
      <c r="P24" s="182">
        <f>IF($G24="",0,IF($E24&gt;$G24,0,IF($E24=$G24,1,3)))</f>
        <v>3</v>
      </c>
      <c r="Q24" s="182"/>
      <c r="R24" s="182"/>
      <c r="S24" s="182">
        <f>E24</f>
        <v>1</v>
      </c>
      <c r="T24" s="182">
        <f>G24</f>
        <v>2</v>
      </c>
      <c r="U24" s="182"/>
      <c r="V24" s="182"/>
      <c r="W24" s="182">
        <f>G24</f>
        <v>2</v>
      </c>
      <c r="X24" s="182">
        <f>E24</f>
        <v>1</v>
      </c>
      <c r="Y24" s="182"/>
      <c r="Z24" s="182">
        <f>N29</f>
        <v>5</v>
      </c>
      <c r="AA24" s="182">
        <f>R29</f>
        <v>4</v>
      </c>
      <c r="AB24" s="182">
        <f>V29</f>
        <v>1</v>
      </c>
      <c r="AC24" s="182">
        <f>AA24-AB24</f>
        <v>3</v>
      </c>
      <c r="AD24" s="182">
        <f>IF(Z24&gt;Z23,-1,0)</f>
        <v>-1</v>
      </c>
      <c r="AE24" s="182">
        <f>IF(Z24&gt;Z25,-1,0)</f>
        <v>-1</v>
      </c>
      <c r="AF24" s="182">
        <f>IF(Z24&gt;Z26,-1,0)</f>
        <v>0</v>
      </c>
      <c r="AG24" s="329">
        <f>10000-(AJ24*1000+AM24*10+AK24)</f>
        <v>4966</v>
      </c>
      <c r="AH24" s="330">
        <f>RANK(AG24,AG23:AG26,1)</f>
        <v>2</v>
      </c>
      <c r="AI24" s="281" t="str">
        <f>H23</f>
        <v>Slowakei</v>
      </c>
      <c r="AJ24" s="281">
        <f t="shared" si="5"/>
        <v>5</v>
      </c>
      <c r="AK24" s="281">
        <f t="shared" si="5"/>
        <v>4</v>
      </c>
      <c r="AL24" s="281">
        <f t="shared" si="5"/>
        <v>1</v>
      </c>
      <c r="AM24" s="281">
        <f>AK24-AL24</f>
        <v>3</v>
      </c>
      <c r="AN24" s="329">
        <f>IF(Z23&lt;&gt;Z24,AG23,IF(E23&gt;G23,AG23-2000,AG23))</f>
        <v>10059</v>
      </c>
      <c r="AO24" s="337"/>
      <c r="AP24" s="329">
        <f>IF(Z24&lt;&gt;Z25,AG25,IF(G28&gt;E28,AG25-2000,AG25))</f>
        <v>5996</v>
      </c>
      <c r="AQ24" s="329">
        <f>IF(Z26&lt;&gt;Z24,AG26,IF(G26&gt;E26,AG26-2000,AG26))</f>
        <v>2966</v>
      </c>
      <c r="AR24" s="333">
        <f>AO27</f>
        <v>14898</v>
      </c>
      <c r="AS24" s="330">
        <f>RANK(AR24,AR23:AR26,1)</f>
        <v>2</v>
      </c>
      <c r="AT24" s="281" t="str">
        <f t="shared" si="6"/>
        <v>Slowakei</v>
      </c>
      <c r="AU24" s="281">
        <f t="shared" si="6"/>
        <v>5</v>
      </c>
      <c r="AV24" s="281">
        <f t="shared" si="6"/>
        <v>4</v>
      </c>
      <c r="AW24" s="281">
        <f t="shared" si="6"/>
        <v>1</v>
      </c>
      <c r="AX24" s="182"/>
      <c r="AY24" s="182"/>
      <c r="AZ24" s="182"/>
      <c r="BA24" s="54">
        <v>2</v>
      </c>
      <c r="BB24" s="52" t="str">
        <f>VLOOKUP(2,AS23:AT26,2,FALSE)</f>
        <v>Slowakei</v>
      </c>
      <c r="BC24" s="53"/>
      <c r="BD24" s="55">
        <f>VLOOKUP(2,AS23:AW26,3,FALSE)</f>
        <v>5</v>
      </c>
      <c r="BE24" s="56">
        <f>VLOOKUP(2,AS23:AW26,4,FALSE)</f>
        <v>4</v>
      </c>
      <c r="BF24" s="199" t="s">
        <v>12</v>
      </c>
      <c r="BG24" s="56">
        <f>VLOOKUP(2,AS23:AW26,5,FALSE)</f>
        <v>1</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1</v>
      </c>
      <c r="BO24" s="61">
        <f>IF(G24=Spielplan!G24,Punktemodus!$B$7,0)</f>
        <v>0</v>
      </c>
      <c r="BP24" s="81">
        <f>IF(Spielplan!E24="",0,SUM(BJ24:BO24))</f>
        <v>1</v>
      </c>
      <c r="BQ24" s="182"/>
      <c r="BR24" s="213"/>
      <c r="BS24" s="152" t="s">
        <v>245</v>
      </c>
      <c r="BT24" s="158" t="str">
        <f>BB67</f>
        <v>Portugal</v>
      </c>
      <c r="BU24" s="163"/>
      <c r="BV24" s="408">
        <v>0</v>
      </c>
      <c r="BW24" s="409"/>
      <c r="BX24" s="408"/>
      <c r="BY24" s="182"/>
      <c r="BZ24" s="182"/>
      <c r="CA24" s="182"/>
      <c r="CB24" s="182"/>
      <c r="CC24" s="409"/>
      <c r="CD24" s="182"/>
      <c r="CE24" s="182"/>
      <c r="CF24" s="182"/>
      <c r="CG24" s="182"/>
      <c r="CH24" s="182"/>
      <c r="CI24" s="182"/>
      <c r="CJ24" s="144" t="s">
        <v>94</v>
      </c>
      <c r="CK24" s="158" t="str">
        <f>IF(CJ34="",IF(CH34&gt;CH35,CF34,CF35),IF(CJ34&gt;CJ35,CF34,CF35))</f>
        <v>Deutschland</v>
      </c>
      <c r="CL24" s="163"/>
      <c r="CM24" s="63">
        <v>1</v>
      </c>
      <c r="CN24" s="182"/>
      <c r="CO24" s="63">
        <v>5</v>
      </c>
      <c r="CP24" s="182"/>
      <c r="CQ24" s="514"/>
      <c r="CR24" s="515"/>
      <c r="CS24" s="515"/>
      <c r="CT24" s="515"/>
      <c r="CU24" s="515"/>
      <c r="CV24" s="516"/>
      <c r="CW24" s="182"/>
    </row>
    <row r="25" spans="1:101" ht="18.75" customHeight="1" thickBot="1" x14ac:dyDescent="0.3">
      <c r="A25" s="182"/>
      <c r="B25" s="182"/>
      <c r="C25" s="52" t="str">
        <f>C23</f>
        <v>Wales</v>
      </c>
      <c r="D25" s="53"/>
      <c r="E25" s="408">
        <v>1</v>
      </c>
      <c r="F25" s="411" t="s">
        <v>12</v>
      </c>
      <c r="G25" s="408">
        <v>2</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2</v>
      </c>
      <c r="T25" s="182"/>
      <c r="U25" s="182">
        <f>G25</f>
        <v>2</v>
      </c>
      <c r="V25" s="182"/>
      <c r="W25" s="182">
        <f>E25</f>
        <v>1</v>
      </c>
      <c r="X25" s="182"/>
      <c r="Y25" s="182"/>
      <c r="Z25" s="182">
        <f>O29</f>
        <v>4</v>
      </c>
      <c r="AA25" s="182">
        <f>S29</f>
        <v>4</v>
      </c>
      <c r="AB25" s="182">
        <f>W29</f>
        <v>4</v>
      </c>
      <c r="AC25" s="182">
        <f>AA25-AB25</f>
        <v>0</v>
      </c>
      <c r="AD25" s="182">
        <f>IF(Z25&gt;Z23,-1,0)</f>
        <v>-1</v>
      </c>
      <c r="AE25" s="182">
        <f>IF(Z25&gt;Z24,-1,0)</f>
        <v>0</v>
      </c>
      <c r="AF25" s="182">
        <f>IF(Z25&gt;Z26,-1,0)</f>
        <v>0</v>
      </c>
      <c r="AG25" s="329">
        <f>10000-(AJ25*1000+AM25*10+AK25)</f>
        <v>5996</v>
      </c>
      <c r="AH25" s="330">
        <f>RANK(AG25,AG23:AG26,1)</f>
        <v>3</v>
      </c>
      <c r="AI25" s="281" t="str">
        <f>C24</f>
        <v>England</v>
      </c>
      <c r="AJ25" s="281">
        <f t="shared" si="5"/>
        <v>4</v>
      </c>
      <c r="AK25" s="281">
        <f t="shared" si="5"/>
        <v>4</v>
      </c>
      <c r="AL25" s="281">
        <f t="shared" si="5"/>
        <v>4</v>
      </c>
      <c r="AM25" s="281">
        <f>AK25-AL25</f>
        <v>0</v>
      </c>
      <c r="AN25" s="329">
        <f>IF(Z23&lt;&gt;Z25,AG23,IF(E25&gt;G25,AG23-2000,AG23))</f>
        <v>10059</v>
      </c>
      <c r="AO25" s="329">
        <f>IF(Z24&lt;&gt;Z25,AG24,IF(E28&gt;G28,AG24-2000,AG24))</f>
        <v>4966</v>
      </c>
      <c r="AP25" s="337"/>
      <c r="AQ25" s="329">
        <f>IF(Z26&lt;&gt;Z25,AG26,IF(G24&gt;E24,AG26-2000,AG26))</f>
        <v>2966</v>
      </c>
      <c r="AR25" s="333">
        <f>AP27</f>
        <v>17988</v>
      </c>
      <c r="AS25" s="330">
        <f>RANK(AR25,AR23:AR26,1)</f>
        <v>3</v>
      </c>
      <c r="AT25" s="281" t="str">
        <f t="shared" si="6"/>
        <v>England</v>
      </c>
      <c r="AU25" s="281">
        <f t="shared" si="6"/>
        <v>4</v>
      </c>
      <c r="AV25" s="281">
        <f t="shared" si="6"/>
        <v>4</v>
      </c>
      <c r="AW25" s="281">
        <f t="shared" si="6"/>
        <v>4</v>
      </c>
      <c r="AX25" s="182"/>
      <c r="AY25" s="182"/>
      <c r="AZ25" s="182"/>
      <c r="BA25" s="162">
        <v>3</v>
      </c>
      <c r="BB25" s="175" t="str">
        <f>VLOOKUP(3,AS23:AT26,2,FALSE)</f>
        <v>England</v>
      </c>
      <c r="BC25" s="163"/>
      <c r="BD25" s="145">
        <f>VLOOKUP(3,AS23:AW26,3,FALSE)</f>
        <v>4</v>
      </c>
      <c r="BE25" s="145">
        <f>VLOOKUP(3,AS23:AW26,4,FALSE)</f>
        <v>4</v>
      </c>
      <c r="BF25" s="199" t="s">
        <v>12</v>
      </c>
      <c r="BG25" s="145">
        <f>VLOOKUP(3,AS23:AW26,5,FALSE)</f>
        <v>4</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3</v>
      </c>
      <c r="BN25" s="61">
        <f>IF(E25=Spielplan!E25,Punktemodus!$B$7,0)</f>
        <v>1</v>
      </c>
      <c r="BO25" s="61">
        <f>IF(G25=Spielplan!G25,Punktemodus!$B$7,0)</f>
        <v>1</v>
      </c>
      <c r="BP25" s="81">
        <f>IF(Spielplan!E25="",0,SUM(BJ25:BO25))</f>
        <v>15</v>
      </c>
      <c r="BQ25" s="182"/>
      <c r="BR25" s="213"/>
      <c r="BS25" s="153" t="s">
        <v>246</v>
      </c>
      <c r="BT25" s="158" t="str">
        <f>BB57</f>
        <v>Italien</v>
      </c>
      <c r="BU25" s="163"/>
      <c r="BV25" s="408">
        <v>1</v>
      </c>
      <c r="BW25" s="409"/>
      <c r="BX25" s="408"/>
      <c r="BY25" s="182"/>
      <c r="BZ25" s="182"/>
      <c r="CA25" s="182"/>
      <c r="CB25" s="182"/>
      <c r="CC25" s="40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0</v>
      </c>
      <c r="F26" s="411" t="s">
        <v>12</v>
      </c>
      <c r="G26" s="408">
        <v>0</v>
      </c>
      <c r="H26" s="45" t="str">
        <f>H24</f>
        <v>Russland</v>
      </c>
      <c r="I26" s="51"/>
      <c r="J26" s="182"/>
      <c r="K26" s="182" t="s">
        <v>60</v>
      </c>
      <c r="L26" s="182">
        <f t="shared" si="4"/>
        <v>0</v>
      </c>
      <c r="M26" s="182"/>
      <c r="N26" s="182">
        <f>IF($E26="",0,IF($E26&gt;$G26,3,IF($E26=$G26,1,0)))</f>
        <v>1</v>
      </c>
      <c r="O26" s="182"/>
      <c r="P26" s="182">
        <f>IF($G26="",0,IF($E26&gt;$G26,0,IF($E26=$G26,1,3)))</f>
        <v>1</v>
      </c>
      <c r="Q26" s="182"/>
      <c r="R26" s="182">
        <f>E26</f>
        <v>0</v>
      </c>
      <c r="S26" s="182"/>
      <c r="T26" s="182">
        <f>G26</f>
        <v>0</v>
      </c>
      <c r="U26" s="182"/>
      <c r="V26" s="182">
        <f>G26</f>
        <v>0</v>
      </c>
      <c r="W26" s="182"/>
      <c r="X26" s="182">
        <f>E26</f>
        <v>0</v>
      </c>
      <c r="Y26" s="182"/>
      <c r="Z26" s="182">
        <f>P29</f>
        <v>7</v>
      </c>
      <c r="AA26" s="182">
        <f>T29</f>
        <v>4</v>
      </c>
      <c r="AB26" s="182">
        <f>X29</f>
        <v>1</v>
      </c>
      <c r="AC26" s="182">
        <f>AA26-AB26</f>
        <v>3</v>
      </c>
      <c r="AD26" s="182">
        <f>IF(Z26&gt;Z23,-1,0)</f>
        <v>-1</v>
      </c>
      <c r="AE26" s="182">
        <f>IF(Z26&gt;Z24,-1,0)</f>
        <v>-1</v>
      </c>
      <c r="AF26" s="182">
        <f>IF(Z26&gt;Z25,-1,0)</f>
        <v>-1</v>
      </c>
      <c r="AG26" s="329">
        <f>10000-(AJ26*1000+AM26*10+AK26)</f>
        <v>2966</v>
      </c>
      <c r="AH26" s="330">
        <f>RANK(AG26,AG23:AG26,1)</f>
        <v>1</v>
      </c>
      <c r="AI26" s="281" t="str">
        <f>H24</f>
        <v>Russland</v>
      </c>
      <c r="AJ26" s="281">
        <f t="shared" si="5"/>
        <v>7</v>
      </c>
      <c r="AK26" s="281">
        <f t="shared" si="5"/>
        <v>4</v>
      </c>
      <c r="AL26" s="281">
        <f t="shared" si="5"/>
        <v>1</v>
      </c>
      <c r="AM26" s="281">
        <f>AK26-AL26</f>
        <v>3</v>
      </c>
      <c r="AN26" s="329">
        <f>IF(Z23&lt;&gt;Z26,AG23,IF(E27&gt;G27,AG23-2000,AG23))</f>
        <v>10059</v>
      </c>
      <c r="AO26" s="329">
        <f>IF(Z24&lt;&gt;Z26,AG24,IF(E26&gt;G26,AG24-2000,AG24))</f>
        <v>4966</v>
      </c>
      <c r="AP26" s="329">
        <f>IF(Z25&lt;&gt;Z26,AG25,IF(E24&gt;G24,AG25-2000,AG25))</f>
        <v>5996</v>
      </c>
      <c r="AQ26" s="337"/>
      <c r="AR26" s="333">
        <f>AQ27</f>
        <v>8898</v>
      </c>
      <c r="AS26" s="330">
        <f>RANK(AR26,AR23:AR26,1)</f>
        <v>1</v>
      </c>
      <c r="AT26" s="281" t="str">
        <f t="shared" si="6"/>
        <v>Russland</v>
      </c>
      <c r="AU26" s="281">
        <f t="shared" si="6"/>
        <v>7</v>
      </c>
      <c r="AV26" s="281">
        <f t="shared" si="6"/>
        <v>4</v>
      </c>
      <c r="AW26" s="281">
        <f t="shared" si="6"/>
        <v>1</v>
      </c>
      <c r="AX26" s="182"/>
      <c r="AY26" s="182"/>
      <c r="AZ26" s="182"/>
      <c r="BA26" s="68">
        <v>4</v>
      </c>
      <c r="BB26" s="69" t="str">
        <f>VLOOKUP(4,AS23:AT26,2,FALSE)</f>
        <v>Wales</v>
      </c>
      <c r="BC26" s="70"/>
      <c r="BD26" s="71">
        <f>VLOOKUP(4,AS23:AW26,3,FALSE)</f>
        <v>0</v>
      </c>
      <c r="BE26" s="71">
        <f>VLOOKUP(4,AS23:AW26,4,FALSE)</f>
        <v>1</v>
      </c>
      <c r="BF26" s="199" t="s">
        <v>12</v>
      </c>
      <c r="BG26" s="71">
        <f>VLOOKUP(4,AS23:AW26,5,FALSE)</f>
        <v>7</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409"/>
      <c r="BW26" s="409"/>
      <c r="BX26" s="409"/>
      <c r="BY26" s="182"/>
      <c r="BZ26" s="182"/>
      <c r="CA26" s="182"/>
      <c r="CB26" s="182"/>
      <c r="CC26" s="40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0</v>
      </c>
      <c r="F27" s="411" t="s">
        <v>12</v>
      </c>
      <c r="G27" s="408">
        <v>2</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2</v>
      </c>
      <c r="U27" s="182">
        <f>G27</f>
        <v>2</v>
      </c>
      <c r="V27" s="182"/>
      <c r="W27" s="182"/>
      <c r="X27" s="182">
        <f>E27</f>
        <v>0</v>
      </c>
      <c r="Y27" s="182"/>
      <c r="Z27" s="182"/>
      <c r="AA27" s="182"/>
      <c r="AB27" s="182"/>
      <c r="AC27" s="182"/>
      <c r="AD27" s="182"/>
      <c r="AE27" s="182"/>
      <c r="AF27" s="182"/>
      <c r="AG27" s="281"/>
      <c r="AH27" s="281"/>
      <c r="AI27" s="281"/>
      <c r="AJ27" s="281"/>
      <c r="AK27" s="281"/>
      <c r="AL27" s="281"/>
      <c r="AM27" s="281"/>
      <c r="AN27" s="334">
        <f>SUM(AN23:AN26)</f>
        <v>30177</v>
      </c>
      <c r="AO27" s="335">
        <f>SUM(AO23:AO26)</f>
        <v>14898</v>
      </c>
      <c r="AP27" s="335">
        <f>SUM(AP23:AP26)</f>
        <v>17988</v>
      </c>
      <c r="AQ27" s="335">
        <f>SUM(AQ23:AQ26)</f>
        <v>8898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409"/>
      <c r="BX27" s="409"/>
      <c r="BY27" s="182"/>
      <c r="BZ27" s="182"/>
      <c r="CA27" s="182"/>
      <c r="CB27" s="182"/>
      <c r="CC27" s="40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1</v>
      </c>
      <c r="H28" s="45" t="str">
        <f>C24</f>
        <v>England</v>
      </c>
      <c r="I28" s="51"/>
      <c r="J28" s="182"/>
      <c r="K28" s="182" t="s">
        <v>61</v>
      </c>
      <c r="L28" s="182">
        <f t="shared" si="4"/>
        <v>0</v>
      </c>
      <c r="M28" s="182"/>
      <c r="N28" s="182">
        <f>IF($E28="",0,IF($E28&gt;$G28,3,IF($E28=$G28,1,0)))</f>
        <v>1</v>
      </c>
      <c r="O28" s="182">
        <f>IF($G28="",0,IF($E28&gt;$G28,0,IF($E28=$G28,1,3)))</f>
        <v>1</v>
      </c>
      <c r="P28" s="182"/>
      <c r="Q28" s="182"/>
      <c r="R28" s="182">
        <f>E28</f>
        <v>1</v>
      </c>
      <c r="S28" s="182">
        <f>G28</f>
        <v>1</v>
      </c>
      <c r="T28" s="182"/>
      <c r="U28" s="182"/>
      <c r="V28" s="182">
        <f>G28</f>
        <v>1</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10</v>
      </c>
      <c r="BQ28" s="182"/>
      <c r="BR28" s="213"/>
      <c r="BS28" s="147" t="s">
        <v>247</v>
      </c>
      <c r="BT28" s="158" t="str">
        <f>BB34</f>
        <v>Deutschland</v>
      </c>
      <c r="BU28" s="163"/>
      <c r="BV28" s="408">
        <v>2</v>
      </c>
      <c r="BW28" s="409"/>
      <c r="BX28" s="408"/>
      <c r="BY28" s="182"/>
      <c r="BZ28" s="182"/>
      <c r="CA28" s="182"/>
      <c r="CB28" s="182"/>
      <c r="CC28" s="40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0</v>
      </c>
      <c r="N29" s="182">
        <f t="shared" si="7"/>
        <v>5</v>
      </c>
      <c r="O29" s="182">
        <f t="shared" si="7"/>
        <v>4</v>
      </c>
      <c r="P29" s="182">
        <f t="shared" si="7"/>
        <v>7</v>
      </c>
      <c r="Q29" s="182">
        <f t="shared" si="7"/>
        <v>1</v>
      </c>
      <c r="R29" s="182">
        <f t="shared" si="7"/>
        <v>4</v>
      </c>
      <c r="S29" s="182">
        <f t="shared" si="7"/>
        <v>4</v>
      </c>
      <c r="T29" s="182">
        <f t="shared" si="7"/>
        <v>4</v>
      </c>
      <c r="U29" s="182">
        <f t="shared" si="7"/>
        <v>7</v>
      </c>
      <c r="V29" s="182">
        <f t="shared" si="7"/>
        <v>1</v>
      </c>
      <c r="W29" s="182">
        <f t="shared" si="7"/>
        <v>4</v>
      </c>
      <c r="X29" s="182">
        <f t="shared" si="7"/>
        <v>1</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str">
        <f>"3"&amp;BD89</f>
        <v>3B</v>
      </c>
      <c r="BT29" s="158" t="str">
        <f>BB89</f>
        <v>England</v>
      </c>
      <c r="BU29" s="163"/>
      <c r="BV29" s="408">
        <v>0</v>
      </c>
      <c r="BW29" s="409"/>
      <c r="BX29" s="408"/>
      <c r="BY29" s="182"/>
      <c r="BZ29" s="182"/>
      <c r="CA29" s="182"/>
      <c r="CB29" s="182"/>
      <c r="CC29" s="40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409"/>
      <c r="BX30" s="409"/>
      <c r="BY30" s="182"/>
      <c r="BZ30" s="144">
        <v>52</v>
      </c>
      <c r="CA30" s="158" t="str">
        <f>IF(BX28="",IF(BV28&gt;BV29,BT28,BT29),IF(BX28&gt;BX29,BT28,BT29))</f>
        <v>Deutschland</v>
      </c>
      <c r="CB30" s="163"/>
      <c r="CC30" s="408">
        <v>4</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409"/>
      <c r="BX31" s="409"/>
      <c r="BY31" s="182"/>
      <c r="BZ31" s="144">
        <v>51</v>
      </c>
      <c r="CA31" s="158" t="str">
        <f>IF(BX32="",IF(BV32&gt;BV33,BT32,BT33),IF(BX32&gt;BX33,BT32,BT33))</f>
        <v>Belgien</v>
      </c>
      <c r="CB31" s="163"/>
      <c r="CC31" s="408">
        <v>0</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1</v>
      </c>
      <c r="BW32" s="409"/>
      <c r="BX32" s="408"/>
      <c r="BY32" s="182"/>
      <c r="BZ32" s="182"/>
      <c r="CA32" s="182"/>
      <c r="CB32" s="182"/>
      <c r="CC32" s="40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408">
        <v>0</v>
      </c>
      <c r="BW33" s="409"/>
      <c r="BX33" s="408"/>
      <c r="BY33" s="182"/>
      <c r="BZ33" s="182"/>
      <c r="CA33" s="182"/>
      <c r="CB33" s="182"/>
      <c r="CC33" s="40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1</v>
      </c>
      <c r="F34" s="411" t="s">
        <v>12</v>
      </c>
      <c r="G34" s="40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1</v>
      </c>
      <c r="R34" s="182">
        <f>G34</f>
        <v>0</v>
      </c>
      <c r="S34" s="182"/>
      <c r="T34" s="182"/>
      <c r="U34" s="182">
        <f>G34</f>
        <v>0</v>
      </c>
      <c r="V34" s="182">
        <f>E34</f>
        <v>1</v>
      </c>
      <c r="W34" s="182"/>
      <c r="X34" s="182"/>
      <c r="Y34" s="182"/>
      <c r="Z34" s="182">
        <f>M40</f>
        <v>5</v>
      </c>
      <c r="AA34" s="182">
        <f>Q40</f>
        <v>3</v>
      </c>
      <c r="AB34" s="182">
        <f>U40</f>
        <v>2</v>
      </c>
      <c r="AC34" s="182">
        <f>AA34-AB34</f>
        <v>1</v>
      </c>
      <c r="AD34" s="182">
        <f>IF(Z34&gt;Z35,-1,0)</f>
        <v>-1</v>
      </c>
      <c r="AE34" s="182">
        <f>IF(Z34&gt;Z36,-1,0)</f>
        <v>0</v>
      </c>
      <c r="AF34" s="182">
        <f>IF(Z34&gt;Z37,-1,0)</f>
        <v>-1</v>
      </c>
      <c r="AG34" s="329">
        <f>10000-(AJ34*1000+AM34*10+AK34)</f>
        <v>4987</v>
      </c>
      <c r="AH34" s="330">
        <f>RANK(AG34,AG34:AG37,1)</f>
        <v>2</v>
      </c>
      <c r="AI34" s="281" t="str">
        <f>C34</f>
        <v>Polen</v>
      </c>
      <c r="AJ34" s="281">
        <f t="shared" ref="AJ34:AL37" si="9">Z34</f>
        <v>5</v>
      </c>
      <c r="AK34" s="281">
        <f t="shared" si="9"/>
        <v>3</v>
      </c>
      <c r="AL34" s="281">
        <f t="shared" si="9"/>
        <v>2</v>
      </c>
      <c r="AM34" s="281">
        <f>AK34-AL34</f>
        <v>1</v>
      </c>
      <c r="AN34" s="337"/>
      <c r="AO34" s="329">
        <f>IF(Z35&lt;&gt;Z34,AG35,IF(G34&gt;E34,AG35-2000,AG35))</f>
        <v>10060</v>
      </c>
      <c r="AP34" s="329">
        <f>IF(Z36&lt;&gt;Z34,AG36,IF(G36&gt;E36,AG36-2000,AG36))</f>
        <v>2944</v>
      </c>
      <c r="AQ34" s="329">
        <f>IF(Z37&lt;&gt;Z34,AG37,IF(G38&gt;E38,AG37-2000,AG37))</f>
        <v>5998</v>
      </c>
      <c r="AR34" s="332">
        <f>AN38</f>
        <v>14961</v>
      </c>
      <c r="AS34" s="330">
        <f>RANK(AR34,AR34:AR37,1)</f>
        <v>2</v>
      </c>
      <c r="AT34" s="281" t="str">
        <f t="shared" ref="AT34:AW37" si="10">AI34</f>
        <v>Polen</v>
      </c>
      <c r="AU34" s="281">
        <f t="shared" si="10"/>
        <v>5</v>
      </c>
      <c r="AV34" s="281">
        <f t="shared" si="10"/>
        <v>3</v>
      </c>
      <c r="AW34" s="281">
        <f t="shared" si="10"/>
        <v>2</v>
      </c>
      <c r="AX34" s="182"/>
      <c r="AY34" s="182"/>
      <c r="AZ34" s="182"/>
      <c r="BA34" s="17">
        <v>1</v>
      </c>
      <c r="BB34" s="18" t="str">
        <f>VLOOKUP(1,AS34:AT37,2,FALSE)</f>
        <v>Deutschland</v>
      </c>
      <c r="BC34" s="16"/>
      <c r="BD34" s="19">
        <f>VLOOKUP(1,AS34:AW37,3,FALSE)</f>
        <v>7</v>
      </c>
      <c r="BE34" s="20">
        <f>VLOOKUP(1,AS34:AW37,4,FALSE)</f>
        <v>6</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3</v>
      </c>
      <c r="BN34" s="61">
        <f>IF(E34=Spielplan!E34,Punktemodus!$B$7,0)</f>
        <v>1</v>
      </c>
      <c r="BO34" s="61">
        <f>IF(G34=Spielplan!G34,Punktemodus!$B$7,0)</f>
        <v>1</v>
      </c>
      <c r="BP34" s="81">
        <f>IF(Spielplan!E34="",0,SUM(BJ34:BO34))</f>
        <v>15</v>
      </c>
      <c r="BQ34" s="183"/>
      <c r="BR34" s="213"/>
      <c r="BS34" s="182"/>
      <c r="BT34" s="182"/>
      <c r="BU34" s="182"/>
      <c r="BV34" s="409"/>
      <c r="BW34" s="409"/>
      <c r="BX34" s="409"/>
      <c r="BY34" s="182"/>
      <c r="BZ34" s="182"/>
      <c r="CA34" s="182"/>
      <c r="CB34" s="182"/>
      <c r="CC34" s="409"/>
      <c r="CD34" s="182"/>
      <c r="CE34" s="144">
        <v>59</v>
      </c>
      <c r="CF34" s="158" t="str">
        <f>IF(CE30="",IF(CC30&gt;CC31,CA30,CA31),IF(CE30&gt;CE31,CA30,CA31))</f>
        <v>Deutschland</v>
      </c>
      <c r="CG34" s="163"/>
      <c r="CH34" s="63">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1</v>
      </c>
      <c r="F35" s="411" t="s">
        <v>12</v>
      </c>
      <c r="G35" s="40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1</v>
      </c>
      <c r="T35" s="182">
        <f>G35</f>
        <v>0</v>
      </c>
      <c r="U35" s="182"/>
      <c r="V35" s="182"/>
      <c r="W35" s="182">
        <f>G35</f>
        <v>0</v>
      </c>
      <c r="X35" s="182">
        <f>E35</f>
        <v>1</v>
      </c>
      <c r="Y35" s="182"/>
      <c r="Z35" s="182">
        <f>N40</f>
        <v>0</v>
      </c>
      <c r="AA35" s="182">
        <f>R40</f>
        <v>0</v>
      </c>
      <c r="AB35" s="182">
        <f>V40</f>
        <v>6</v>
      </c>
      <c r="AC35" s="182">
        <f>AA35-AB35</f>
        <v>-6</v>
      </c>
      <c r="AD35" s="182">
        <f>IF(Z35&gt;Z34,-1,0)</f>
        <v>0</v>
      </c>
      <c r="AE35" s="182">
        <f>IF(Z35&gt;Z36,-1,0)</f>
        <v>0</v>
      </c>
      <c r="AF35" s="182">
        <f>IF(Z35&gt;Z37,-1,0)</f>
        <v>0</v>
      </c>
      <c r="AG35" s="329">
        <f>10000-(AJ35*1000+AM35*10+AK35)</f>
        <v>10060</v>
      </c>
      <c r="AH35" s="330">
        <f>RANK(AG35,AG34:AG37,1)</f>
        <v>4</v>
      </c>
      <c r="AI35" s="281" t="str">
        <f>H34</f>
        <v>Nordirland</v>
      </c>
      <c r="AJ35" s="281">
        <f t="shared" si="9"/>
        <v>0</v>
      </c>
      <c r="AK35" s="281">
        <f t="shared" si="9"/>
        <v>0</v>
      </c>
      <c r="AL35" s="281">
        <f t="shared" si="9"/>
        <v>6</v>
      </c>
      <c r="AM35" s="281">
        <f>AK35-AL35</f>
        <v>-6</v>
      </c>
      <c r="AN35" s="329">
        <f>IF(Z34&lt;&gt;Z35,AG34,IF(E34&gt;G34,AG34-2000,AG34))</f>
        <v>4987</v>
      </c>
      <c r="AO35" s="337"/>
      <c r="AP35" s="329">
        <f>IF(Z35&lt;&gt;Z36,AG36,IF(G39&gt;E39,AG36-2000,AG36))</f>
        <v>2944</v>
      </c>
      <c r="AQ35" s="329">
        <f>IF(Z37&lt;&gt;Z35,AG37,IF(G37&gt;E37,AG37-2000,AG37))</f>
        <v>5998</v>
      </c>
      <c r="AR35" s="333">
        <f>AO38</f>
        <v>30180</v>
      </c>
      <c r="AS35" s="330">
        <f>RANK(AR35,AR34:AR37,1)</f>
        <v>4</v>
      </c>
      <c r="AT35" s="281" t="str">
        <f t="shared" si="10"/>
        <v>Nordirland</v>
      </c>
      <c r="AU35" s="281">
        <f t="shared" si="10"/>
        <v>0</v>
      </c>
      <c r="AV35" s="281">
        <f t="shared" si="10"/>
        <v>0</v>
      </c>
      <c r="AW35" s="281">
        <f t="shared" si="10"/>
        <v>6</v>
      </c>
      <c r="AX35" s="182"/>
      <c r="AY35" s="182"/>
      <c r="AZ35" s="182"/>
      <c r="BA35" s="17">
        <v>2</v>
      </c>
      <c r="BB35" s="18" t="str">
        <f>VLOOKUP(2,AS34:AT37,2,FALSE)</f>
        <v>Polen</v>
      </c>
      <c r="BC35" s="16"/>
      <c r="BD35" s="19">
        <f>VLOOKUP(2,AS34:AW37,3,FALSE)</f>
        <v>5</v>
      </c>
      <c r="BE35" s="20">
        <f>VLOOKUP(2,AS34:AW37,4,FALSE)</f>
        <v>3</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409"/>
      <c r="BW35" s="409"/>
      <c r="BX35" s="409"/>
      <c r="BY35" s="182"/>
      <c r="BZ35" s="182"/>
      <c r="CA35" s="182"/>
      <c r="CB35" s="182"/>
      <c r="CC35" s="409"/>
      <c r="CD35" s="182"/>
      <c r="CE35" s="144">
        <v>60</v>
      </c>
      <c r="CF35" s="158" t="str">
        <f>IF(CE38="",IF(CC38&gt;CC39,CA38,CA39),IF(CE38&gt;CE39,CA38,CA39))</f>
        <v>Frankreich</v>
      </c>
      <c r="CG35" s="163"/>
      <c r="CH35" s="63">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1</v>
      </c>
      <c r="F36" s="411" t="s">
        <v>12</v>
      </c>
      <c r="G36" s="408">
        <v>1</v>
      </c>
      <c r="H36" s="18" t="str">
        <f>C35</f>
        <v>Deutschland</v>
      </c>
      <c r="I36" s="33"/>
      <c r="J36" s="182"/>
      <c r="K36" s="182" t="s">
        <v>68</v>
      </c>
      <c r="L36" s="182">
        <f t="shared" si="8"/>
        <v>0</v>
      </c>
      <c r="M36" s="182">
        <f>IF($E36="",0,IF($E36&gt;$G36,3,IF($E36=G36,1,0)))</f>
        <v>1</v>
      </c>
      <c r="N36" s="182"/>
      <c r="O36" s="182">
        <f>IF($G36="",0,IF($E36&gt;$G36,0,IF($E36=$G36,1,3)))</f>
        <v>1</v>
      </c>
      <c r="P36" s="182"/>
      <c r="Q36" s="182">
        <f>E36</f>
        <v>1</v>
      </c>
      <c r="R36" s="182"/>
      <c r="S36" s="182">
        <f>G36</f>
        <v>1</v>
      </c>
      <c r="T36" s="182"/>
      <c r="U36" s="182">
        <f>G36</f>
        <v>1</v>
      </c>
      <c r="V36" s="182"/>
      <c r="W36" s="182">
        <f>E36</f>
        <v>1</v>
      </c>
      <c r="X36" s="182"/>
      <c r="Y36" s="182"/>
      <c r="Z36" s="182">
        <f>O40</f>
        <v>7</v>
      </c>
      <c r="AA36" s="182">
        <f>S40</f>
        <v>6</v>
      </c>
      <c r="AB36" s="182">
        <f>W40</f>
        <v>1</v>
      </c>
      <c r="AC36" s="182">
        <f>AA36-AB36</f>
        <v>5</v>
      </c>
      <c r="AD36" s="182">
        <f>IF(Z36&gt;Z34,-1,0)</f>
        <v>-1</v>
      </c>
      <c r="AE36" s="182">
        <f>IF(Z36&gt;Z35,-1,0)</f>
        <v>-1</v>
      </c>
      <c r="AF36" s="182">
        <f>IF(Z36&gt;Z37,-1,0)</f>
        <v>-1</v>
      </c>
      <c r="AG36" s="329">
        <f>10000-(AJ36*1000+AM36*10+AK36)</f>
        <v>2944</v>
      </c>
      <c r="AH36" s="330">
        <f>RANK(AG36,AG34:AG37,1)</f>
        <v>1</v>
      </c>
      <c r="AI36" s="281" t="str">
        <f>C35</f>
        <v>Deutschland</v>
      </c>
      <c r="AJ36" s="281">
        <f t="shared" si="9"/>
        <v>7</v>
      </c>
      <c r="AK36" s="281">
        <f t="shared" si="9"/>
        <v>6</v>
      </c>
      <c r="AL36" s="281">
        <f t="shared" si="9"/>
        <v>1</v>
      </c>
      <c r="AM36" s="281">
        <f>AK36-AL36</f>
        <v>5</v>
      </c>
      <c r="AN36" s="329">
        <f>IF(Z34&lt;&gt;Z36,AG34,IF(E36&gt;G36,AG34-2000,AG34))</f>
        <v>4987</v>
      </c>
      <c r="AO36" s="329">
        <f>IF(Z35&lt;&gt;Z36,AG35,IF(E39&gt;G39,AG35-2000,AG35))</f>
        <v>10060</v>
      </c>
      <c r="AP36" s="337"/>
      <c r="AQ36" s="329">
        <f>IF(Z37&lt;&gt;Z36,AG37,IF(G35&gt;E35,AG37-2000,AG37))</f>
        <v>5998</v>
      </c>
      <c r="AR36" s="333">
        <f>AP38</f>
        <v>8832</v>
      </c>
      <c r="AS36" s="330">
        <f>RANK(AR36,AR34:AR37,1)</f>
        <v>1</v>
      </c>
      <c r="AT36" s="281" t="str">
        <f t="shared" si="10"/>
        <v>Deutschland</v>
      </c>
      <c r="AU36" s="281">
        <f t="shared" si="10"/>
        <v>7</v>
      </c>
      <c r="AV36" s="281">
        <f t="shared" si="10"/>
        <v>6</v>
      </c>
      <c r="AW36" s="281">
        <f t="shared" si="10"/>
        <v>1</v>
      </c>
      <c r="AX36" s="182"/>
      <c r="AY36" s="182"/>
      <c r="AZ36" s="182"/>
      <c r="BA36" s="162">
        <v>3</v>
      </c>
      <c r="BB36" s="175" t="str">
        <f>VLOOKUP(3,AS34:AT37,2,FALSE)</f>
        <v>Ukraine</v>
      </c>
      <c r="BC36" s="163"/>
      <c r="BD36" s="145">
        <f>VLOOKUP(3,AS34:AW37,3,FALSE)</f>
        <v>4</v>
      </c>
      <c r="BE36" s="145">
        <f>VLOOKUP(3,AS34:AW37,4,FALSE)</f>
        <v>2</v>
      </c>
      <c r="BF36" s="199" t="s">
        <v>12</v>
      </c>
      <c r="BG36" s="145">
        <f>VLOOKUP(3,AS34:AW37,5,FALSE)</f>
        <v>2</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408">
        <v>2</v>
      </c>
      <c r="BW36" s="409"/>
      <c r="BX36" s="408"/>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0</v>
      </c>
      <c r="F37" s="411" t="s">
        <v>12</v>
      </c>
      <c r="G37" s="408">
        <v>1</v>
      </c>
      <c r="H37" s="13" t="str">
        <f>H35</f>
        <v>Ukraine</v>
      </c>
      <c r="I37" s="34"/>
      <c r="J37" s="182"/>
      <c r="K37" s="182" t="s">
        <v>67</v>
      </c>
      <c r="L37" s="182">
        <f t="shared" si="8"/>
        <v>-1</v>
      </c>
      <c r="M37" s="182"/>
      <c r="N37" s="182">
        <f>IF($E37="",0,IF($E37&gt;$G37,3,IF($E37=$G37,1,0)))</f>
        <v>0</v>
      </c>
      <c r="O37" s="182"/>
      <c r="P37" s="182">
        <f>IF($G37="",0,IF($E37&gt;$G37,0,IF($E37=$G37,1,3)))</f>
        <v>3</v>
      </c>
      <c r="Q37" s="182"/>
      <c r="R37" s="182">
        <f>E37</f>
        <v>0</v>
      </c>
      <c r="S37" s="182"/>
      <c r="T37" s="182">
        <f>G37</f>
        <v>1</v>
      </c>
      <c r="U37" s="182"/>
      <c r="V37" s="182">
        <f>G37</f>
        <v>1</v>
      </c>
      <c r="W37" s="182"/>
      <c r="X37" s="182">
        <f>E37</f>
        <v>0</v>
      </c>
      <c r="Y37" s="182"/>
      <c r="Z37" s="182">
        <f>P40</f>
        <v>4</v>
      </c>
      <c r="AA37" s="182">
        <f>T40</f>
        <v>2</v>
      </c>
      <c r="AB37" s="182">
        <f>X40</f>
        <v>2</v>
      </c>
      <c r="AC37" s="182">
        <f>AA37-AB37</f>
        <v>0</v>
      </c>
      <c r="AD37" s="182">
        <f>IF(Z37&gt;Z34,-1,0)</f>
        <v>0</v>
      </c>
      <c r="AE37" s="182">
        <f>IF(Z37&gt;Z35,-1,0)</f>
        <v>-1</v>
      </c>
      <c r="AF37" s="182">
        <f>IF(Z37&gt;Z36,-1,0)</f>
        <v>0</v>
      </c>
      <c r="AG37" s="329">
        <f>10000-(AJ37*1000+AM37*10+AK37)</f>
        <v>5998</v>
      </c>
      <c r="AH37" s="330">
        <f>RANK(AG37,AG34:AG37,1)</f>
        <v>3</v>
      </c>
      <c r="AI37" s="281" t="str">
        <f>H35</f>
        <v>Ukraine</v>
      </c>
      <c r="AJ37" s="281">
        <f t="shared" si="9"/>
        <v>4</v>
      </c>
      <c r="AK37" s="281">
        <f t="shared" si="9"/>
        <v>2</v>
      </c>
      <c r="AL37" s="281">
        <f t="shared" si="9"/>
        <v>2</v>
      </c>
      <c r="AM37" s="281">
        <f>AK37-AL37</f>
        <v>0</v>
      </c>
      <c r="AN37" s="329">
        <f>IF(Z34&lt;&gt;Z37,AG34,IF(E38&gt;G38,AG34-2000,AG34))</f>
        <v>4987</v>
      </c>
      <c r="AO37" s="329">
        <f>IF(Z35&lt;&gt;Z37,AG35,IF(E37&gt;G37,AG35-2000,AG35))</f>
        <v>10060</v>
      </c>
      <c r="AP37" s="329">
        <f>IF(Z36&lt;&gt;Z37,AG36,IF(E35&gt;G35,AG36-2000,AG36))</f>
        <v>2944</v>
      </c>
      <c r="AQ37" s="337"/>
      <c r="AR37" s="333">
        <f>AQ38</f>
        <v>17994</v>
      </c>
      <c r="AS37" s="330">
        <f>RANK(AR37,AR34:AR37,1)</f>
        <v>3</v>
      </c>
      <c r="AT37" s="281" t="str">
        <f t="shared" si="10"/>
        <v>Ukraine</v>
      </c>
      <c r="AU37" s="281">
        <f t="shared" si="10"/>
        <v>4</v>
      </c>
      <c r="AV37" s="281">
        <f t="shared" si="10"/>
        <v>2</v>
      </c>
      <c r="AW37" s="281">
        <f t="shared" si="10"/>
        <v>2</v>
      </c>
      <c r="AX37" s="182"/>
      <c r="AY37" s="182"/>
      <c r="AZ37" s="182"/>
      <c r="BA37" s="68">
        <v>4</v>
      </c>
      <c r="BB37" s="69" t="str">
        <f>VLOOKUP(4,AS34:AT37,2,FALSE)</f>
        <v>Nordirland</v>
      </c>
      <c r="BC37" s="70"/>
      <c r="BD37" s="71">
        <f>VLOOKUP(4,AS34:AW37,3,FALSE)</f>
        <v>0</v>
      </c>
      <c r="BE37" s="71">
        <f>VLOOKUP(4,AS34:AW37,4,FALSE)</f>
        <v>0</v>
      </c>
      <c r="BF37" s="199" t="s">
        <v>12</v>
      </c>
      <c r="BG37" s="71">
        <f>VLOOKUP(4,AS34:AW37,5,FALSE)</f>
        <v>6</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408">
        <v>1</v>
      </c>
      <c r="BW37" s="409"/>
      <c r="BX37" s="408"/>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1</v>
      </c>
      <c r="F38" s="411" t="s">
        <v>12</v>
      </c>
      <c r="G38" s="408">
        <v>1</v>
      </c>
      <c r="H38" s="18" t="str">
        <f>H35</f>
        <v>Ukraine</v>
      </c>
      <c r="I38" s="33"/>
      <c r="J38" s="182"/>
      <c r="K38" s="182" t="s">
        <v>69</v>
      </c>
      <c r="L38" s="182">
        <f t="shared" si="8"/>
        <v>0</v>
      </c>
      <c r="M38" s="182">
        <f>IF($E38="",0,IF($E38&gt;$G38,3,IF($E38=G38,1,0)))</f>
        <v>1</v>
      </c>
      <c r="N38" s="182"/>
      <c r="O38" s="182"/>
      <c r="P38" s="182">
        <f>IF($G38="",0,IF($E38&gt;$G38,0,IF($E38=$G38,1,3)))</f>
        <v>1</v>
      </c>
      <c r="Q38" s="182">
        <f>E38</f>
        <v>1</v>
      </c>
      <c r="R38" s="182"/>
      <c r="S38" s="182"/>
      <c r="T38" s="182">
        <f>G38</f>
        <v>1</v>
      </c>
      <c r="U38" s="182">
        <f>G38</f>
        <v>1</v>
      </c>
      <c r="V38" s="182"/>
      <c r="W38" s="182"/>
      <c r="X38" s="182">
        <f>E38</f>
        <v>1</v>
      </c>
      <c r="Y38" s="182"/>
      <c r="Z38" s="182"/>
      <c r="AA38" s="182"/>
      <c r="AB38" s="182"/>
      <c r="AC38" s="182"/>
      <c r="AD38" s="182"/>
      <c r="AE38" s="182"/>
      <c r="AF38" s="182"/>
      <c r="AG38" s="281"/>
      <c r="AH38" s="281"/>
      <c r="AI38" s="281"/>
      <c r="AJ38" s="281"/>
      <c r="AK38" s="281"/>
      <c r="AL38" s="281"/>
      <c r="AM38" s="281"/>
      <c r="AN38" s="334">
        <f>SUM(AN34:AN37)</f>
        <v>14961</v>
      </c>
      <c r="AO38" s="335">
        <f>SUM(AO34:AO37)</f>
        <v>30180</v>
      </c>
      <c r="AP38" s="335">
        <f>SUM(AP34:AP37)</f>
        <v>8832</v>
      </c>
      <c r="AQ38" s="335">
        <f>SUM(AQ34:AQ37)</f>
        <v>17994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409"/>
      <c r="BW38" s="409"/>
      <c r="BX38" s="409"/>
      <c r="BY38" s="182"/>
      <c r="BZ38" s="144">
        <v>55</v>
      </c>
      <c r="CA38" s="158" t="str">
        <f>IF(BX36="",IF(BV36&gt;BV37,BT36,BT37),IF(BX36&gt;BX37,BT36,BT37))</f>
        <v>Frankreich</v>
      </c>
      <c r="CB38" s="163"/>
      <c r="CC38" s="40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0</v>
      </c>
      <c r="F39" s="411" t="s">
        <v>12</v>
      </c>
      <c r="G39" s="408">
        <v>4</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4</v>
      </c>
      <c r="T39" s="182"/>
      <c r="U39" s="182"/>
      <c r="V39" s="182">
        <f>G39</f>
        <v>4</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409"/>
      <c r="BW39" s="409"/>
      <c r="BX39" s="409"/>
      <c r="BY39" s="182"/>
      <c r="BZ39" s="144">
        <v>56</v>
      </c>
      <c r="CA39" s="158" t="str">
        <f>IF(BX40="",IF(BV40&gt;BV41,BT40,BT41),IF(BX40&gt;BX41,BT40,BT41))</f>
        <v>Slowakei</v>
      </c>
      <c r="CB39" s="163"/>
      <c r="CC39" s="40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5</v>
      </c>
      <c r="N40" s="182">
        <f t="shared" si="11"/>
        <v>0</v>
      </c>
      <c r="O40" s="182">
        <f t="shared" si="11"/>
        <v>7</v>
      </c>
      <c r="P40" s="182">
        <f t="shared" si="11"/>
        <v>4</v>
      </c>
      <c r="Q40" s="182">
        <f t="shared" si="11"/>
        <v>3</v>
      </c>
      <c r="R40" s="182">
        <f t="shared" si="11"/>
        <v>0</v>
      </c>
      <c r="S40" s="182">
        <f t="shared" si="11"/>
        <v>6</v>
      </c>
      <c r="T40" s="182">
        <f t="shared" si="11"/>
        <v>2</v>
      </c>
      <c r="U40" s="182">
        <f t="shared" si="11"/>
        <v>2</v>
      </c>
      <c r="V40" s="182">
        <f t="shared" si="11"/>
        <v>6</v>
      </c>
      <c r="W40" s="182">
        <f t="shared" si="11"/>
        <v>1</v>
      </c>
      <c r="X40" s="182">
        <f t="shared" si="11"/>
        <v>2</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48</v>
      </c>
      <c r="BQ40" s="182"/>
      <c r="BR40" s="213"/>
      <c r="BS40" s="151" t="s">
        <v>252</v>
      </c>
      <c r="BT40" s="158" t="str">
        <f>BB24</f>
        <v>Slowakei</v>
      </c>
      <c r="BU40" s="163"/>
      <c r="BV40" s="408">
        <v>1</v>
      </c>
      <c r="BW40" s="409"/>
      <c r="BX40" s="408"/>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408">
        <v>0</v>
      </c>
      <c r="BW41" s="409"/>
      <c r="BX41" s="408"/>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0</v>
      </c>
      <c r="F45" s="411" t="s">
        <v>12</v>
      </c>
      <c r="G45" s="408">
        <v>0</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0</v>
      </c>
      <c r="R45" s="182">
        <f>G45</f>
        <v>0</v>
      </c>
      <c r="S45" s="182"/>
      <c r="T45" s="182"/>
      <c r="U45" s="182">
        <f>G45</f>
        <v>0</v>
      </c>
      <c r="V45" s="182">
        <f>E45</f>
        <v>0</v>
      </c>
      <c r="W45" s="182"/>
      <c r="X45" s="182"/>
      <c r="Y45" s="182"/>
      <c r="Z45" s="182">
        <f>M51</f>
        <v>2</v>
      </c>
      <c r="AA45" s="182">
        <f>Q51</f>
        <v>1</v>
      </c>
      <c r="AB45" s="182">
        <f>U51</f>
        <v>2</v>
      </c>
      <c r="AC45" s="182">
        <f>AA45-AB45</f>
        <v>-1</v>
      </c>
      <c r="AD45" s="182">
        <f>IF(Z45&gt;Z46,-1,0)</f>
        <v>0</v>
      </c>
      <c r="AE45" s="182">
        <f>IF(Z45&gt;Z47,-1,0)</f>
        <v>0</v>
      </c>
      <c r="AF45" s="182">
        <f>IF(Z45&gt;Z48,-1,0)</f>
        <v>-1</v>
      </c>
      <c r="AG45" s="329">
        <f>10000-(AJ45*1000+AM45*10+AK45)</f>
        <v>8009</v>
      </c>
      <c r="AH45" s="330">
        <f>RANK(AG45,AG45:AG48,1)</f>
        <v>3</v>
      </c>
      <c r="AI45" s="281" t="str">
        <f>C45</f>
        <v>Türkei</v>
      </c>
      <c r="AJ45" s="281">
        <f t="shared" ref="AJ45:AL48" si="13">Z45</f>
        <v>2</v>
      </c>
      <c r="AK45" s="281">
        <f t="shared" si="13"/>
        <v>1</v>
      </c>
      <c r="AL45" s="281">
        <f t="shared" si="13"/>
        <v>2</v>
      </c>
      <c r="AM45" s="281">
        <f>AK45-AL45</f>
        <v>-1</v>
      </c>
      <c r="AN45" s="337"/>
      <c r="AO45" s="329">
        <f>IF(Z46&lt;&gt;Z45,AG46,IF(G45&gt;E45,AG46-2000,AG46))</f>
        <v>6009</v>
      </c>
      <c r="AP45" s="329">
        <f>IF(Z47&lt;&gt;Z45,AG47,IF(G47&gt;E47,AG47-2000,AG47))</f>
        <v>955</v>
      </c>
      <c r="AQ45" s="329">
        <f>IF(Z48&lt;&gt;Z45,AG48,IF(G49&gt;E49,AG48-2000,AG48))</f>
        <v>9020</v>
      </c>
      <c r="AR45" s="332">
        <f>AN49</f>
        <v>24027</v>
      </c>
      <c r="AS45" s="330">
        <f>RANK(AR45,AR45:AR48,1)</f>
        <v>3</v>
      </c>
      <c r="AT45" s="281" t="str">
        <f t="shared" ref="AT45:AW48" si="14">AI45</f>
        <v>Türkei</v>
      </c>
      <c r="AU45" s="281">
        <f t="shared" si="14"/>
        <v>2</v>
      </c>
      <c r="AV45" s="281">
        <f t="shared" si="14"/>
        <v>1</v>
      </c>
      <c r="AW45" s="281">
        <f t="shared" si="14"/>
        <v>2</v>
      </c>
      <c r="AX45" s="182"/>
      <c r="AY45" s="182"/>
      <c r="AZ45" s="182"/>
      <c r="BA45" s="42">
        <v>1</v>
      </c>
      <c r="BB45" s="40" t="str">
        <f>VLOOKUP(1,AS45:AT48,2,FALSE)</f>
        <v>Spanien</v>
      </c>
      <c r="BC45" s="41"/>
      <c r="BD45" s="43">
        <f>VLOOKUP(1,AS45:AW48,3,FALSE)</f>
        <v>9</v>
      </c>
      <c r="BE45" s="44">
        <f>VLOOKUP(1,AS45:AW48,4,FALSE)</f>
        <v>5</v>
      </c>
      <c r="BF45" s="199" t="s">
        <v>12</v>
      </c>
      <c r="BG45" s="44">
        <f>VLOOKUP(1,AS45:AW48,5,FALSE)</f>
        <v>1</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1</v>
      </c>
      <c r="F46" s="411" t="s">
        <v>12</v>
      </c>
      <c r="G46" s="40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1</v>
      </c>
      <c r="T46" s="182">
        <f>G46</f>
        <v>0</v>
      </c>
      <c r="U46" s="182"/>
      <c r="V46" s="182"/>
      <c r="W46" s="182">
        <f>G46</f>
        <v>0</v>
      </c>
      <c r="X46" s="182">
        <f>E46</f>
        <v>1</v>
      </c>
      <c r="Y46" s="182"/>
      <c r="Z46" s="182">
        <f>N51</f>
        <v>4</v>
      </c>
      <c r="AA46" s="182">
        <f>R51</f>
        <v>1</v>
      </c>
      <c r="AB46" s="182">
        <f>V51</f>
        <v>2</v>
      </c>
      <c r="AC46" s="182">
        <f>AA46-AB46</f>
        <v>-1</v>
      </c>
      <c r="AD46" s="182">
        <f>IF(Z46&gt;Z45,-1,0)</f>
        <v>-1</v>
      </c>
      <c r="AE46" s="182">
        <f>IF(Z46&gt;Z47,-1,0)</f>
        <v>0</v>
      </c>
      <c r="AF46" s="182">
        <f>IF(Z46&gt;Z48,-1,0)</f>
        <v>-1</v>
      </c>
      <c r="AG46" s="329">
        <f>10000-(AJ46*1000+AM46*10+AK46)</f>
        <v>6009</v>
      </c>
      <c r="AH46" s="330">
        <f>RANK(AG46,AG45:AG48,1)</f>
        <v>2</v>
      </c>
      <c r="AI46" s="281" t="str">
        <f>H45</f>
        <v>Kroatien</v>
      </c>
      <c r="AJ46" s="281">
        <f t="shared" si="13"/>
        <v>4</v>
      </c>
      <c r="AK46" s="281">
        <f t="shared" si="13"/>
        <v>1</v>
      </c>
      <c r="AL46" s="281">
        <f t="shared" si="13"/>
        <v>2</v>
      </c>
      <c r="AM46" s="281">
        <f>AK46-AL46</f>
        <v>-1</v>
      </c>
      <c r="AN46" s="329">
        <f>IF(Z45&lt;&gt;Z46,AG45,IF(E45&gt;G45,AG45-2000,AG45))</f>
        <v>8009</v>
      </c>
      <c r="AO46" s="337"/>
      <c r="AP46" s="329">
        <f>IF(Z46&lt;&gt;Z47,AG47,IF(G50&gt;E50,AG47-2000,AG47))</f>
        <v>955</v>
      </c>
      <c r="AQ46" s="329">
        <f>IF(Z48&lt;&gt;Z46,AG48,IF(G48&gt;E48,AG48-2000,AG48))</f>
        <v>9020</v>
      </c>
      <c r="AR46" s="333">
        <f>AO49</f>
        <v>18027</v>
      </c>
      <c r="AS46" s="330">
        <f>RANK(AR46,AR45:AR48,1)</f>
        <v>2</v>
      </c>
      <c r="AT46" s="281" t="str">
        <f t="shared" si="14"/>
        <v>Kroatien</v>
      </c>
      <c r="AU46" s="281">
        <f t="shared" si="14"/>
        <v>4</v>
      </c>
      <c r="AV46" s="281">
        <f t="shared" si="14"/>
        <v>1</v>
      </c>
      <c r="AW46" s="281">
        <f t="shared" si="14"/>
        <v>2</v>
      </c>
      <c r="AX46" s="182"/>
      <c r="AY46" s="182"/>
      <c r="AZ46" s="182"/>
      <c r="BA46" s="42">
        <v>2</v>
      </c>
      <c r="BB46" s="40" t="str">
        <f>VLOOKUP(2,AS45:AT48,2,FALSE)</f>
        <v>Kroatien</v>
      </c>
      <c r="BC46" s="41"/>
      <c r="BD46" s="43">
        <f>VLOOKUP(2,AS45:AW48,3,FALSE)</f>
        <v>4</v>
      </c>
      <c r="BE46" s="44">
        <f>VLOOKUP(2,AS45:AW48,4,FALSE)</f>
        <v>1</v>
      </c>
      <c r="BF46" s="199" t="s">
        <v>12</v>
      </c>
      <c r="BG46" s="44">
        <f>VLOOKUP(2,AS45:AW48,5,FALSE)</f>
        <v>2</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3</v>
      </c>
      <c r="BN46" s="61">
        <f>IF(E46=Spielplan!E46,Punktemodus!$B$7,0)</f>
        <v>1</v>
      </c>
      <c r="BO46" s="61">
        <f>IF(G46=Spielplan!G46,Punktemodus!$B$7,0)</f>
        <v>1</v>
      </c>
      <c r="BP46" s="81">
        <f>IF(Spielplan!E46="",0,SUM(BJ46:BO46))</f>
        <v>15</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5</v>
      </c>
      <c r="AB47" s="182">
        <f>W51</f>
        <v>1</v>
      </c>
      <c r="AC47" s="182">
        <f>AA47-AB47</f>
        <v>4</v>
      </c>
      <c r="AD47" s="182">
        <f>IF(Z47&gt;Z45,-1,0)</f>
        <v>-1</v>
      </c>
      <c r="AE47" s="182">
        <f>IF(Z47&gt;Z46,-1,0)</f>
        <v>-1</v>
      </c>
      <c r="AF47" s="182">
        <f>IF(Z47&gt;Z48,-1,0)</f>
        <v>-1</v>
      </c>
      <c r="AG47" s="329">
        <f>10000-(AJ47*1000+AM47*10+AK47)</f>
        <v>955</v>
      </c>
      <c r="AH47" s="330">
        <f>RANK(AG47,AG45:AG48,1)</f>
        <v>1</v>
      </c>
      <c r="AI47" s="281" t="str">
        <f>C46</f>
        <v>Spanien</v>
      </c>
      <c r="AJ47" s="281">
        <f t="shared" si="13"/>
        <v>9</v>
      </c>
      <c r="AK47" s="281">
        <f t="shared" si="13"/>
        <v>5</v>
      </c>
      <c r="AL47" s="281">
        <f t="shared" si="13"/>
        <v>1</v>
      </c>
      <c r="AM47" s="281">
        <f>AK47-AL47</f>
        <v>4</v>
      </c>
      <c r="AN47" s="329">
        <f>IF(Z45&lt;&gt;Z47,AG45,IF(E47&gt;G47,AG45-2000,AG45))</f>
        <v>8009</v>
      </c>
      <c r="AO47" s="329">
        <f>IF(Z46&lt;&gt;Z47,AG46,IF(E50&gt;G50,AG46-2000,AG46))</f>
        <v>6009</v>
      </c>
      <c r="AP47" s="337"/>
      <c r="AQ47" s="329">
        <f>IF(Z48&lt;&gt;Z47,AG48,IF(G46&gt;E46,AG48-2000,AG48))</f>
        <v>9020</v>
      </c>
      <c r="AR47" s="333">
        <f>AP49</f>
        <v>2865</v>
      </c>
      <c r="AS47" s="330">
        <f>RANK(AR47,AR45:AR48,1)</f>
        <v>1</v>
      </c>
      <c r="AT47" s="281" t="str">
        <f t="shared" si="14"/>
        <v>Spanien</v>
      </c>
      <c r="AU47" s="281">
        <f t="shared" si="14"/>
        <v>9</v>
      </c>
      <c r="AV47" s="281">
        <f t="shared" si="14"/>
        <v>5</v>
      </c>
      <c r="AW47" s="281">
        <f t="shared" si="14"/>
        <v>1</v>
      </c>
      <c r="AX47" s="182"/>
      <c r="AY47" s="182"/>
      <c r="AZ47" s="182"/>
      <c r="BA47" s="162">
        <v>3</v>
      </c>
      <c r="BB47" s="175" t="str">
        <f>VLOOKUP(3,AS45:AT48,2,FALSE)</f>
        <v>Türkei</v>
      </c>
      <c r="BC47" s="163"/>
      <c r="BD47" s="145">
        <f>VLOOKUP(3,AS45:AW48,3,FALSE)</f>
        <v>2</v>
      </c>
      <c r="BE47" s="145">
        <f>VLOOKUP(3,AS45:AW48,4,FALSE)</f>
        <v>1</v>
      </c>
      <c r="BF47" s="199" t="s">
        <v>12</v>
      </c>
      <c r="BG47" s="145">
        <f>VLOOKUP(3,AS45:AW48,5,FALSE)</f>
        <v>2</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0</v>
      </c>
      <c r="H48" s="125" t="str">
        <f>H46</f>
        <v>Tschechien</v>
      </c>
      <c r="I48" s="126"/>
      <c r="J48" s="182"/>
      <c r="K48" s="182" t="s">
        <v>73</v>
      </c>
      <c r="L48" s="182">
        <f t="shared" si="12"/>
        <v>1</v>
      </c>
      <c r="M48" s="182"/>
      <c r="N48" s="182">
        <f>IF($E48="",0,IF($E48&gt;$G48,3,IF($E48=$G48,1,0)))</f>
        <v>3</v>
      </c>
      <c r="O48" s="182"/>
      <c r="P48" s="182">
        <f>IF($G48="",0,IF($E48&gt;$G48,0,IF($E48=$G48,1,3)))</f>
        <v>0</v>
      </c>
      <c r="Q48" s="182"/>
      <c r="R48" s="182">
        <f>E48</f>
        <v>1</v>
      </c>
      <c r="S48" s="182"/>
      <c r="T48" s="182">
        <f>G48</f>
        <v>0</v>
      </c>
      <c r="U48" s="182"/>
      <c r="V48" s="182">
        <f>G48</f>
        <v>0</v>
      </c>
      <c r="W48" s="182"/>
      <c r="X48" s="182">
        <f>E48</f>
        <v>1</v>
      </c>
      <c r="Y48" s="182"/>
      <c r="Z48" s="182">
        <f>P51</f>
        <v>1</v>
      </c>
      <c r="AA48" s="182">
        <f>T51</f>
        <v>0</v>
      </c>
      <c r="AB48" s="182">
        <f>X51</f>
        <v>2</v>
      </c>
      <c r="AC48" s="182">
        <f>AA48-AB48</f>
        <v>-2</v>
      </c>
      <c r="AD48" s="182">
        <f>IF(Z48&gt;Z45,-1,0)</f>
        <v>0</v>
      </c>
      <c r="AE48" s="182">
        <f>IF(Z48&gt;Z46,-1,0)</f>
        <v>0</v>
      </c>
      <c r="AF48" s="182">
        <f>IF(Z48&gt;Z47,-1,0)</f>
        <v>0</v>
      </c>
      <c r="AG48" s="329">
        <f>10000-(AJ48*1000+AM48*10+AK48)</f>
        <v>9020</v>
      </c>
      <c r="AH48" s="330">
        <f>RANK(AG48,AG45:AG48,1)</f>
        <v>4</v>
      </c>
      <c r="AI48" s="281" t="str">
        <f>H46</f>
        <v>Tschechien</v>
      </c>
      <c r="AJ48" s="281">
        <f t="shared" si="13"/>
        <v>1</v>
      </c>
      <c r="AK48" s="281">
        <f t="shared" si="13"/>
        <v>0</v>
      </c>
      <c r="AL48" s="281">
        <f t="shared" si="13"/>
        <v>2</v>
      </c>
      <c r="AM48" s="281">
        <f>AK48-AL48</f>
        <v>-2</v>
      </c>
      <c r="AN48" s="329">
        <f>IF(Z45&lt;&gt;Z48,AG45,IF(E49&gt;G49,AG45-2000,AG45))</f>
        <v>8009</v>
      </c>
      <c r="AO48" s="329">
        <f>IF(Z46&lt;&gt;Z48,AG46,IF(E48&gt;G48,AG46-2000,AG46))</f>
        <v>6009</v>
      </c>
      <c r="AP48" s="329">
        <f>IF(Z47&lt;&gt;Z48,AG47,IF(E46&gt;G46,AG47-2000,AG47))</f>
        <v>955</v>
      </c>
      <c r="AQ48" s="337"/>
      <c r="AR48" s="333">
        <f>AQ49</f>
        <v>27060</v>
      </c>
      <c r="AS48" s="330">
        <f>RANK(AR48,AR45:AR48,1)</f>
        <v>4</v>
      </c>
      <c r="AT48" s="281" t="str">
        <f t="shared" si="14"/>
        <v>Tschechien</v>
      </c>
      <c r="AU48" s="281">
        <f t="shared" si="14"/>
        <v>1</v>
      </c>
      <c r="AV48" s="281">
        <f t="shared" si="14"/>
        <v>0</v>
      </c>
      <c r="AW48" s="281">
        <f t="shared" si="14"/>
        <v>2</v>
      </c>
      <c r="AX48" s="182"/>
      <c r="AY48" s="182"/>
      <c r="AZ48" s="182"/>
      <c r="BA48" s="68">
        <v>4</v>
      </c>
      <c r="BB48" s="69" t="str">
        <f>VLOOKUP(4,AS45:AT48,2,FALSE)</f>
        <v>Tschechien</v>
      </c>
      <c r="BC48" s="70"/>
      <c r="BD48" s="71">
        <f>VLOOKUP(4,AS45:AW48,3,FALSE)</f>
        <v>1</v>
      </c>
      <c r="BE48" s="71">
        <f>VLOOKUP(4,AS45:AW48,4,FALSE)</f>
        <v>0</v>
      </c>
      <c r="BF48" s="199" t="s">
        <v>12</v>
      </c>
      <c r="BG48" s="71">
        <f>VLOOKUP(4,AS45:AW48,5,FALSE)</f>
        <v>2</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0</v>
      </c>
      <c r="F49" s="411" t="s">
        <v>12</v>
      </c>
      <c r="G49" s="408">
        <v>0</v>
      </c>
      <c r="H49" s="40" t="str">
        <f>H46</f>
        <v>Tschechien</v>
      </c>
      <c r="I49" s="41"/>
      <c r="J49" s="182"/>
      <c r="K49" s="182" t="s">
        <v>74</v>
      </c>
      <c r="L49" s="182">
        <f t="shared" si="12"/>
        <v>0</v>
      </c>
      <c r="M49" s="182">
        <f>IF($E49="",0,IF($E49&gt;$G49,3,IF($E49=G49,1,0)))</f>
        <v>1</v>
      </c>
      <c r="N49" s="182"/>
      <c r="O49" s="182"/>
      <c r="P49" s="182">
        <f>IF($G49="",0,IF($E49&gt;$G49,0,IF($E49=$G49,1,3)))</f>
        <v>1</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24027</v>
      </c>
      <c r="AO49" s="335">
        <f>SUM(AO45:AO48)</f>
        <v>18027</v>
      </c>
      <c r="AP49" s="335">
        <f>SUM(AP45:AP48)</f>
        <v>2865</v>
      </c>
      <c r="AQ49" s="335">
        <f>SUM(AQ45:AQ48)</f>
        <v>27060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0</v>
      </c>
      <c r="F50" s="411" t="s">
        <v>12</v>
      </c>
      <c r="G50" s="408">
        <v>2</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2</v>
      </c>
      <c r="T50" s="182"/>
      <c r="U50" s="182"/>
      <c r="V50" s="182">
        <f>G50</f>
        <v>2</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2</v>
      </c>
      <c r="N51" s="182">
        <f t="shared" si="15"/>
        <v>4</v>
      </c>
      <c r="O51" s="182">
        <f t="shared" si="15"/>
        <v>9</v>
      </c>
      <c r="P51" s="182">
        <f t="shared" si="15"/>
        <v>1</v>
      </c>
      <c r="Q51" s="182">
        <f t="shared" si="15"/>
        <v>1</v>
      </c>
      <c r="R51" s="182">
        <f t="shared" si="15"/>
        <v>1</v>
      </c>
      <c r="S51" s="182">
        <f t="shared" si="15"/>
        <v>5</v>
      </c>
      <c r="T51" s="182">
        <f t="shared" si="15"/>
        <v>0</v>
      </c>
      <c r="U51" s="182">
        <f t="shared" si="15"/>
        <v>2</v>
      </c>
      <c r="V51" s="182">
        <f t="shared" si="15"/>
        <v>2</v>
      </c>
      <c r="W51" s="182">
        <f t="shared" si="15"/>
        <v>1</v>
      </c>
      <c r="X51" s="182">
        <f t="shared" si="15"/>
        <v>2</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27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0</v>
      </c>
      <c r="F56" s="411" t="s">
        <v>12</v>
      </c>
      <c r="G56" s="408">
        <v>1</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0</v>
      </c>
      <c r="R56" s="182">
        <f>G56</f>
        <v>1</v>
      </c>
      <c r="S56" s="182"/>
      <c r="T56" s="182"/>
      <c r="U56" s="182">
        <f>G56</f>
        <v>1</v>
      </c>
      <c r="V56" s="182">
        <f>E56</f>
        <v>0</v>
      </c>
      <c r="W56" s="182"/>
      <c r="X56" s="182"/>
      <c r="Y56" s="182"/>
      <c r="Z56" s="182">
        <f>M62</f>
        <v>0</v>
      </c>
      <c r="AA56" s="182">
        <f>Q62</f>
        <v>0</v>
      </c>
      <c r="AB56" s="182">
        <f>U62</f>
        <v>4</v>
      </c>
      <c r="AC56" s="182">
        <f>AA56-AB56</f>
        <v>-4</v>
      </c>
      <c r="AD56" s="182">
        <f>IF(Z56&gt;Z57,-1,0)</f>
        <v>0</v>
      </c>
      <c r="AE56" s="182">
        <f>IF(Z56&gt;Z58,-1,0)</f>
        <v>0</v>
      </c>
      <c r="AF56" s="182">
        <f>IF(Z56&gt;Z59,-1,0)</f>
        <v>0</v>
      </c>
      <c r="AG56" s="329">
        <f>10000-(AJ56*1000+AM56*10+AK56)</f>
        <v>10040</v>
      </c>
      <c r="AH56" s="330">
        <f>RANK(AG56,AG56:AG59,1)</f>
        <v>4</v>
      </c>
      <c r="AI56" s="281" t="str">
        <f>C56</f>
        <v>Irland</v>
      </c>
      <c r="AJ56" s="281">
        <f t="shared" ref="AJ56:AL59" si="17">Z56</f>
        <v>0</v>
      </c>
      <c r="AK56" s="281">
        <f t="shared" si="17"/>
        <v>0</v>
      </c>
      <c r="AL56" s="281">
        <f t="shared" si="17"/>
        <v>4</v>
      </c>
      <c r="AM56" s="281">
        <f>AK56-AL56</f>
        <v>-4</v>
      </c>
      <c r="AN56" s="337"/>
      <c r="AO56" s="329">
        <f>IF(Z57&lt;&gt;Z56,AG57,IF(G56&gt;E56,AG57-2000,AG57))</f>
        <v>5997</v>
      </c>
      <c r="AP56" s="329">
        <f>IF(Z58&lt;&gt;Z56,AG58,IF(G58&gt;E58,AG58-2000,AG58))</f>
        <v>2965</v>
      </c>
      <c r="AQ56" s="329">
        <f>IF(Z59&lt;&gt;Z56,AG59,IF(G60&gt;E60,AG59-2000,AG59))</f>
        <v>4987</v>
      </c>
      <c r="AR56" s="332">
        <f>AN60</f>
        <v>30120</v>
      </c>
      <c r="AS56" s="330">
        <f>RANK(AR56,AR56:AR59,1)</f>
        <v>4</v>
      </c>
      <c r="AT56" s="281" t="str">
        <f t="shared" ref="AT56:AW59" si="18">AI56</f>
        <v>Irland</v>
      </c>
      <c r="AU56" s="281">
        <f t="shared" si="18"/>
        <v>0</v>
      </c>
      <c r="AV56" s="281">
        <f t="shared" si="18"/>
        <v>0</v>
      </c>
      <c r="AW56" s="281">
        <f t="shared" si="18"/>
        <v>4</v>
      </c>
      <c r="AX56" s="182"/>
      <c r="AY56" s="182"/>
      <c r="AZ56" s="182"/>
      <c r="BA56" s="112">
        <v>1</v>
      </c>
      <c r="BB56" s="108" t="str">
        <f>VLOOKUP(1,AS56:AT59,2,FALSE)</f>
        <v>Belgien</v>
      </c>
      <c r="BC56" s="113"/>
      <c r="BD56" s="114">
        <f>VLOOKUP(1,AS56:AW59,3,FALSE)</f>
        <v>7</v>
      </c>
      <c r="BE56" s="115">
        <f>VLOOKUP(1,AS56:AW59,4,FALSE)</f>
        <v>5</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1</v>
      </c>
      <c r="F57" s="411" t="s">
        <v>12</v>
      </c>
      <c r="G57" s="408">
        <v>1</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1</v>
      </c>
      <c r="T57" s="182">
        <f>G57</f>
        <v>1</v>
      </c>
      <c r="U57" s="182"/>
      <c r="V57" s="182"/>
      <c r="W57" s="182">
        <f>G57</f>
        <v>1</v>
      </c>
      <c r="X57" s="182">
        <f>E57</f>
        <v>1</v>
      </c>
      <c r="Y57" s="182"/>
      <c r="Z57" s="182">
        <f>N62</f>
        <v>4</v>
      </c>
      <c r="AA57" s="182">
        <f>R62</f>
        <v>3</v>
      </c>
      <c r="AB57" s="182">
        <f>V62</f>
        <v>3</v>
      </c>
      <c r="AC57" s="182">
        <f>AA57-AB57</f>
        <v>0</v>
      </c>
      <c r="AD57" s="182">
        <f>IF(Z57&gt;Z56,-1,0)</f>
        <v>-1</v>
      </c>
      <c r="AE57" s="182">
        <f>IF(Z57&gt;Z58,-1,0)</f>
        <v>0</v>
      </c>
      <c r="AF57" s="182">
        <f>IF(Z57&gt;Z59,-1,0)</f>
        <v>0</v>
      </c>
      <c r="AG57" s="329">
        <f>10000-(AJ57*1000+AM57*10+AK57)</f>
        <v>5997</v>
      </c>
      <c r="AH57" s="330">
        <f>RANK(AG57,AG56:AG59,1)</f>
        <v>3</v>
      </c>
      <c r="AI57" s="281" t="str">
        <f>H56</f>
        <v>Schweden</v>
      </c>
      <c r="AJ57" s="281">
        <f t="shared" si="17"/>
        <v>4</v>
      </c>
      <c r="AK57" s="281">
        <f t="shared" si="17"/>
        <v>3</v>
      </c>
      <c r="AL57" s="281">
        <f t="shared" si="17"/>
        <v>3</v>
      </c>
      <c r="AM57" s="281">
        <f>AK57-AL57</f>
        <v>0</v>
      </c>
      <c r="AN57" s="329">
        <f>IF(Z56&lt;&gt;Z57,AG56,IF(E56&gt;G56,AG56-2000,AG56))</f>
        <v>10040</v>
      </c>
      <c r="AO57" s="337"/>
      <c r="AP57" s="329">
        <f>IF(Z57&lt;&gt;Z58,AG58,IF(G61&gt;E61,AG58-2000,AG58))</f>
        <v>2965</v>
      </c>
      <c r="AQ57" s="329">
        <f>IF(Z59&lt;&gt;Z57,AG59,IF(G59&gt;E59,AG59-2000,AG59))</f>
        <v>4987</v>
      </c>
      <c r="AR57" s="333">
        <f>AO60</f>
        <v>17991</v>
      </c>
      <c r="AS57" s="330">
        <f>RANK(AR57,AR56:AR59,1)</f>
        <v>3</v>
      </c>
      <c r="AT57" s="281" t="str">
        <f t="shared" si="18"/>
        <v>Schweden</v>
      </c>
      <c r="AU57" s="281">
        <f t="shared" si="18"/>
        <v>4</v>
      </c>
      <c r="AV57" s="281">
        <f t="shared" si="18"/>
        <v>3</v>
      </c>
      <c r="AW57" s="281">
        <f t="shared" si="18"/>
        <v>3</v>
      </c>
      <c r="AX57" s="182"/>
      <c r="AY57" s="182"/>
      <c r="AZ57" s="182"/>
      <c r="BA57" s="112">
        <v>2</v>
      </c>
      <c r="BB57" s="108" t="str">
        <f>VLOOKUP(2,AS56:AT59,2,FALSE)</f>
        <v>Italien</v>
      </c>
      <c r="BC57" s="113"/>
      <c r="BD57" s="114">
        <f>VLOOKUP(2,AS56:AW59,3,FALSE)</f>
        <v>5</v>
      </c>
      <c r="BE57" s="115">
        <f>VLOOKUP(2,AS56:AW59,4,FALSE)</f>
        <v>3</v>
      </c>
      <c r="BF57" s="199" t="s">
        <v>12</v>
      </c>
      <c r="BG57" s="115">
        <f>VLOOKUP(2,AS56:AW59,5,FALSE)</f>
        <v>2</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0</v>
      </c>
      <c r="F58" s="411" t="s">
        <v>12</v>
      </c>
      <c r="G58" s="40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7</v>
      </c>
      <c r="AA58" s="182">
        <f>S62</f>
        <v>5</v>
      </c>
      <c r="AB58" s="182">
        <f>W62</f>
        <v>2</v>
      </c>
      <c r="AC58" s="182">
        <f>AA58-AB58</f>
        <v>3</v>
      </c>
      <c r="AD58" s="182">
        <f>IF(Z58&gt;Z56,-1,0)</f>
        <v>-1</v>
      </c>
      <c r="AE58" s="182">
        <f>IF(Z58&gt;Z57,-1,0)</f>
        <v>-1</v>
      </c>
      <c r="AF58" s="182">
        <f>IF(Z58&gt;Z59,-1,0)</f>
        <v>-1</v>
      </c>
      <c r="AG58" s="329">
        <f>10000-(AJ58*1000+AM58*10+AK58)</f>
        <v>2965</v>
      </c>
      <c r="AH58" s="330">
        <f>RANK(AG58,AG56:AG59,1)</f>
        <v>1</v>
      </c>
      <c r="AI58" s="281" t="str">
        <f>C57</f>
        <v>Belgien</v>
      </c>
      <c r="AJ58" s="281">
        <f t="shared" si="17"/>
        <v>7</v>
      </c>
      <c r="AK58" s="281">
        <f t="shared" si="17"/>
        <v>5</v>
      </c>
      <c r="AL58" s="281">
        <f t="shared" si="17"/>
        <v>2</v>
      </c>
      <c r="AM58" s="281">
        <f>AK58-AL58</f>
        <v>3</v>
      </c>
      <c r="AN58" s="329">
        <f>IF(Z56&lt;&gt;Z58,AG56,IF(E58&gt;G58,AG56-2000,AG56))</f>
        <v>10040</v>
      </c>
      <c r="AO58" s="329">
        <f>IF(Z57&lt;&gt;Z58,AG57,IF(E61&gt;G61,AG57-2000,AG57))</f>
        <v>5997</v>
      </c>
      <c r="AP58" s="337"/>
      <c r="AQ58" s="329">
        <f>IF(Z59&lt;&gt;Z58,AG59,IF(G57&gt;E57,AG59-2000,AG59))</f>
        <v>4987</v>
      </c>
      <c r="AR58" s="333">
        <f>AP60</f>
        <v>8895</v>
      </c>
      <c r="AS58" s="330">
        <f>RANK(AR58,AR56:AR59,1)</f>
        <v>1</v>
      </c>
      <c r="AT58" s="281" t="str">
        <f t="shared" si="18"/>
        <v>Belgien</v>
      </c>
      <c r="AU58" s="281">
        <f t="shared" si="18"/>
        <v>7</v>
      </c>
      <c r="AV58" s="281">
        <f t="shared" si="18"/>
        <v>5</v>
      </c>
      <c r="AW58" s="281">
        <f t="shared" si="18"/>
        <v>2</v>
      </c>
      <c r="AX58" s="182"/>
      <c r="AY58" s="182"/>
      <c r="AZ58" s="182"/>
      <c r="BA58" s="162">
        <v>3</v>
      </c>
      <c r="BB58" s="175" t="str">
        <f>VLOOKUP(3,AS56:AT59,2,FALSE)</f>
        <v>Schweden</v>
      </c>
      <c r="BC58" s="163"/>
      <c r="BD58" s="145">
        <f>VLOOKUP(3,AS56:AW59,3,FALSE)</f>
        <v>4</v>
      </c>
      <c r="BE58" s="145">
        <f>VLOOKUP(3,AS56:AW59,4,FALSE)</f>
        <v>3</v>
      </c>
      <c r="BF58" s="199" t="s">
        <v>12</v>
      </c>
      <c r="BG58" s="145">
        <f>VLOOKUP(3,AS56:AW59,5,FALSE)</f>
        <v>3</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1</v>
      </c>
      <c r="F59" s="411" t="s">
        <v>12</v>
      </c>
      <c r="G59" s="408">
        <v>1</v>
      </c>
      <c r="H59" s="110" t="str">
        <f>H57</f>
        <v>Italien</v>
      </c>
      <c r="I59" s="111"/>
      <c r="J59" s="182"/>
      <c r="K59" s="182" t="s">
        <v>80</v>
      </c>
      <c r="L59" s="182">
        <f t="shared" si="16"/>
        <v>0</v>
      </c>
      <c r="M59" s="182"/>
      <c r="N59" s="182">
        <f>IF($E59="",0,IF($E59&gt;$G59,3,IF($E59=$G59,1,0)))</f>
        <v>1</v>
      </c>
      <c r="O59" s="182"/>
      <c r="P59" s="182">
        <f>IF($G59="",0,IF($E59&gt;$G59,0,IF($E59=$G59,1,3)))</f>
        <v>1</v>
      </c>
      <c r="Q59" s="182"/>
      <c r="R59" s="182">
        <f>E59</f>
        <v>1</v>
      </c>
      <c r="S59" s="182"/>
      <c r="T59" s="182">
        <f>G59</f>
        <v>1</v>
      </c>
      <c r="U59" s="182"/>
      <c r="V59" s="182">
        <f>G59</f>
        <v>1</v>
      </c>
      <c r="W59" s="182"/>
      <c r="X59" s="182">
        <f>E59</f>
        <v>1</v>
      </c>
      <c r="Y59" s="182"/>
      <c r="Z59" s="182">
        <f>P62</f>
        <v>5</v>
      </c>
      <c r="AA59" s="182">
        <f>T62</f>
        <v>3</v>
      </c>
      <c r="AB59" s="182">
        <f>X62</f>
        <v>2</v>
      </c>
      <c r="AC59" s="182">
        <f>AA59-AB59</f>
        <v>1</v>
      </c>
      <c r="AD59" s="182">
        <f>IF(Z59&gt;Z56,-1,0)</f>
        <v>-1</v>
      </c>
      <c r="AE59" s="182">
        <f>IF(Z59&gt;Z57,-1,0)</f>
        <v>-1</v>
      </c>
      <c r="AF59" s="182">
        <f>IF(Z59&gt;Z58,-1,0)</f>
        <v>0</v>
      </c>
      <c r="AG59" s="329">
        <f>10000-(AJ59*1000+AM59*10+AK59)</f>
        <v>4987</v>
      </c>
      <c r="AH59" s="330">
        <f>RANK(AG59,AG56:AG59,1)</f>
        <v>2</v>
      </c>
      <c r="AI59" s="281" t="str">
        <f>H57</f>
        <v>Italien</v>
      </c>
      <c r="AJ59" s="281">
        <f t="shared" si="17"/>
        <v>5</v>
      </c>
      <c r="AK59" s="281">
        <f t="shared" si="17"/>
        <v>3</v>
      </c>
      <c r="AL59" s="281">
        <f t="shared" si="17"/>
        <v>2</v>
      </c>
      <c r="AM59" s="281">
        <f>AK59-AL59</f>
        <v>1</v>
      </c>
      <c r="AN59" s="329">
        <f>IF(Z56&lt;&gt;Z59,AG56,IF(E60&gt;G60,AG56-2000,AG56))</f>
        <v>10040</v>
      </c>
      <c r="AO59" s="329">
        <f>IF(Z57&lt;&gt;Z59,AG57,IF(E59&gt;G59,AG57-2000,AG57))</f>
        <v>5997</v>
      </c>
      <c r="AP59" s="329">
        <f>IF(Z58&lt;&gt;Z59,AG58,IF(E57&gt;G57,AG58-2000,AG58))</f>
        <v>2965</v>
      </c>
      <c r="AQ59" s="337"/>
      <c r="AR59" s="333">
        <f>AQ60</f>
        <v>14961</v>
      </c>
      <c r="AS59" s="330">
        <f>RANK(AR59,AR56:AR59,1)</f>
        <v>2</v>
      </c>
      <c r="AT59" s="281" t="str">
        <f t="shared" si="18"/>
        <v>Italien</v>
      </c>
      <c r="AU59" s="281">
        <f t="shared" si="18"/>
        <v>5</v>
      </c>
      <c r="AV59" s="281">
        <f t="shared" si="18"/>
        <v>3</v>
      </c>
      <c r="AW59" s="281">
        <f t="shared" si="18"/>
        <v>2</v>
      </c>
      <c r="AX59" s="182"/>
      <c r="AY59" s="182"/>
      <c r="AZ59" s="182"/>
      <c r="BA59" s="68">
        <v>4</v>
      </c>
      <c r="BB59" s="69" t="str">
        <f>VLOOKUP(4,AS56:AT59,2,FALSE)</f>
        <v>Irland</v>
      </c>
      <c r="BC59" s="70"/>
      <c r="BD59" s="71">
        <f>VLOOKUP(4,AS56:AW59,3,FALSE)</f>
        <v>0</v>
      </c>
      <c r="BE59" s="71">
        <f>VLOOKUP(4,AS56:AW59,4,FALSE)</f>
        <v>0</v>
      </c>
      <c r="BF59" s="199" t="s">
        <v>12</v>
      </c>
      <c r="BG59" s="71">
        <f>VLOOKUP(4,AS56:AW59,5,FALSE)</f>
        <v>4</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0</v>
      </c>
      <c r="F60" s="411" t="s">
        <v>12</v>
      </c>
      <c r="G60" s="408">
        <v>1</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1</v>
      </c>
      <c r="U60" s="182">
        <f>G60</f>
        <v>1</v>
      </c>
      <c r="V60" s="182"/>
      <c r="W60" s="182"/>
      <c r="X60" s="182">
        <f>E60</f>
        <v>0</v>
      </c>
      <c r="Y60" s="182"/>
      <c r="Z60" s="182"/>
      <c r="AA60" s="182"/>
      <c r="AB60" s="182"/>
      <c r="AC60" s="182"/>
      <c r="AD60" s="182"/>
      <c r="AE60" s="182"/>
      <c r="AF60" s="182"/>
      <c r="AG60" s="281"/>
      <c r="AH60" s="281"/>
      <c r="AI60" s="281"/>
      <c r="AJ60" s="281"/>
      <c r="AK60" s="281"/>
      <c r="AL60" s="281"/>
      <c r="AM60" s="281"/>
      <c r="AN60" s="334">
        <f>SUM(AN56:AN59)</f>
        <v>30120</v>
      </c>
      <c r="AO60" s="335">
        <f>SUM(AO56:AO59)</f>
        <v>17991</v>
      </c>
      <c r="AP60" s="335">
        <f>SUM(AP56:AP59)</f>
        <v>8895</v>
      </c>
      <c r="AQ60" s="335">
        <f>SUM(AQ56:AQ59)</f>
        <v>14961</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1</v>
      </c>
      <c r="F61" s="411" t="s">
        <v>12</v>
      </c>
      <c r="G61" s="408">
        <v>2</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2</v>
      </c>
      <c r="T61" s="182"/>
      <c r="U61" s="182"/>
      <c r="V61" s="182">
        <f>G61</f>
        <v>2</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0</v>
      </c>
      <c r="N62" s="182">
        <f t="shared" si="19"/>
        <v>4</v>
      </c>
      <c r="O62" s="182">
        <f t="shared" si="19"/>
        <v>7</v>
      </c>
      <c r="P62" s="182">
        <f t="shared" si="19"/>
        <v>5</v>
      </c>
      <c r="Q62" s="182">
        <f t="shared" si="19"/>
        <v>0</v>
      </c>
      <c r="R62" s="182">
        <f t="shared" si="19"/>
        <v>3</v>
      </c>
      <c r="S62" s="182">
        <f t="shared" si="19"/>
        <v>5</v>
      </c>
      <c r="T62" s="182">
        <f t="shared" si="19"/>
        <v>3</v>
      </c>
      <c r="U62" s="182">
        <f t="shared" si="19"/>
        <v>4</v>
      </c>
      <c r="V62" s="182">
        <f t="shared" si="19"/>
        <v>3</v>
      </c>
      <c r="W62" s="182">
        <f t="shared" si="19"/>
        <v>2</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23</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1</v>
      </c>
      <c r="F67" s="411" t="s">
        <v>12</v>
      </c>
      <c r="G67" s="40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5</v>
      </c>
      <c r="AA67" s="182">
        <f>Q73</f>
        <v>3</v>
      </c>
      <c r="AB67" s="182">
        <f>U73</f>
        <v>2</v>
      </c>
      <c r="AC67" s="182">
        <f>AA67-AB67</f>
        <v>1</v>
      </c>
      <c r="AD67" s="182">
        <f>IF(Z67&gt;Z68,-1,0)</f>
        <v>-1</v>
      </c>
      <c r="AE67" s="182">
        <f>IF(Z67&gt;Z69,-1,0)</f>
        <v>0</v>
      </c>
      <c r="AF67" s="182">
        <f>IF(Z67&gt;Z70,-1,0)</f>
        <v>-1</v>
      </c>
      <c r="AG67" s="329">
        <f>10000-(AJ67*1000+AM67*10+AK67)</f>
        <v>4987</v>
      </c>
      <c r="AH67" s="330">
        <f>RANK(AG67,AG67:AG70,1)</f>
        <v>2</v>
      </c>
      <c r="AI67" s="281" t="str">
        <f>C67</f>
        <v>Österreich</v>
      </c>
      <c r="AJ67" s="281">
        <f t="shared" ref="AJ67:AL70" si="21">Z67</f>
        <v>5</v>
      </c>
      <c r="AK67" s="281">
        <f t="shared" si="21"/>
        <v>3</v>
      </c>
      <c r="AL67" s="281">
        <f t="shared" si="21"/>
        <v>2</v>
      </c>
      <c r="AM67" s="281">
        <f>AK67-AL67</f>
        <v>1</v>
      </c>
      <c r="AN67" s="337"/>
      <c r="AO67" s="329">
        <f>IF(Z68&lt;&gt;Z67,AG68,IF(G67&gt;E67,AG68-2000,AG68))</f>
        <v>7009</v>
      </c>
      <c r="AP67" s="329">
        <f>IF(Z69&lt;&gt;Z67,AG69,IF(G69&gt;E69,AG69-2000,AG69))</f>
        <v>2955</v>
      </c>
      <c r="AQ67" s="329">
        <f>IF(Z70&lt;&gt;Z67,AG70,IF(G71&gt;E71,AG70-2000,AG70))</f>
        <v>9039</v>
      </c>
      <c r="AR67" s="332">
        <f>AN71</f>
        <v>14961</v>
      </c>
      <c r="AS67" s="330">
        <f>RANK(AR67,AR67:AR70,1)</f>
        <v>2</v>
      </c>
      <c r="AT67" s="281" t="str">
        <f t="shared" ref="AT67:AW70" si="22">AI67</f>
        <v>Österreich</v>
      </c>
      <c r="AU67" s="281">
        <f t="shared" si="22"/>
        <v>5</v>
      </c>
      <c r="AV67" s="281">
        <f t="shared" si="22"/>
        <v>3</v>
      </c>
      <c r="AW67" s="281">
        <f t="shared" si="22"/>
        <v>2</v>
      </c>
      <c r="AX67" s="182"/>
      <c r="AY67" s="182"/>
      <c r="AZ67" s="182"/>
      <c r="BA67" s="119">
        <v>1</v>
      </c>
      <c r="BB67" s="117" t="str">
        <f>VLOOKUP(1,AS67:AT70,2,FALSE)</f>
        <v>Portugal</v>
      </c>
      <c r="BC67" s="118"/>
      <c r="BD67" s="120">
        <f>VLOOKUP(1,AS67:AW70,3,FALSE)</f>
        <v>7</v>
      </c>
      <c r="BE67" s="121">
        <f>VLOOKUP(1,AS67:AW70,4,FALSE)</f>
        <v>5</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3</v>
      </c>
      <c r="F68" s="411" t="s">
        <v>12</v>
      </c>
      <c r="G68" s="40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0</v>
      </c>
      <c r="U68" s="182"/>
      <c r="V68" s="182"/>
      <c r="W68" s="182">
        <f>G68</f>
        <v>0</v>
      </c>
      <c r="X68" s="182">
        <f>E68</f>
        <v>3</v>
      </c>
      <c r="Y68" s="182"/>
      <c r="Z68" s="182">
        <f>N73</f>
        <v>3</v>
      </c>
      <c r="AA68" s="182">
        <f>R73</f>
        <v>1</v>
      </c>
      <c r="AB68" s="182">
        <f>V73</f>
        <v>2</v>
      </c>
      <c r="AC68" s="182">
        <f>AA68-AB68</f>
        <v>-1</v>
      </c>
      <c r="AD68" s="182">
        <f>IF(Z68&gt;Z67,-1,0)</f>
        <v>0</v>
      </c>
      <c r="AE68" s="182">
        <f>IF(Z68&gt;Z69,-1,0)</f>
        <v>0</v>
      </c>
      <c r="AF68" s="182">
        <f>IF(Z68&gt;Z70,-1,0)</f>
        <v>-1</v>
      </c>
      <c r="AG68" s="329">
        <f>10000-(AJ68*1000+AM68*10+AK68)</f>
        <v>7009</v>
      </c>
      <c r="AH68" s="330">
        <f>RANK(AG68,AG67:AG70,1)</f>
        <v>3</v>
      </c>
      <c r="AI68" s="281" t="str">
        <f>H67</f>
        <v>Ungarn</v>
      </c>
      <c r="AJ68" s="281">
        <f t="shared" si="21"/>
        <v>3</v>
      </c>
      <c r="AK68" s="281">
        <f t="shared" si="21"/>
        <v>1</v>
      </c>
      <c r="AL68" s="281">
        <f t="shared" si="21"/>
        <v>2</v>
      </c>
      <c r="AM68" s="281">
        <f>AK68-AL68</f>
        <v>-1</v>
      </c>
      <c r="AN68" s="329">
        <f>IF(Z67&lt;&gt;Z68,AG67,IF(E67&gt;G67,AG67-2000,AG67))</f>
        <v>4987</v>
      </c>
      <c r="AO68" s="337"/>
      <c r="AP68" s="329">
        <f>IF(Z68&lt;&gt;Z69,AG69,IF(G72&gt;E72,AG69-2000,AG69))</f>
        <v>2955</v>
      </c>
      <c r="AQ68" s="329">
        <f>IF(Z70&lt;&gt;Z68,AG70,IF(G70&gt;E70,AG70-2000,AG70))</f>
        <v>9039</v>
      </c>
      <c r="AR68" s="333">
        <f>AO71</f>
        <v>21027</v>
      </c>
      <c r="AS68" s="330">
        <f>RANK(AR68,AR67:AR70,1)</f>
        <v>3</v>
      </c>
      <c r="AT68" s="281" t="str">
        <f t="shared" si="22"/>
        <v>Ungarn</v>
      </c>
      <c r="AU68" s="281">
        <f t="shared" si="22"/>
        <v>3</v>
      </c>
      <c r="AV68" s="281">
        <f t="shared" si="22"/>
        <v>1</v>
      </c>
      <c r="AW68" s="281">
        <f t="shared" si="22"/>
        <v>2</v>
      </c>
      <c r="AX68" s="182"/>
      <c r="AY68" s="182"/>
      <c r="AZ68" s="182"/>
      <c r="BA68" s="119">
        <v>2</v>
      </c>
      <c r="BB68" s="117" t="str">
        <f>VLOOKUP(2,AS67:AT70,2,FALSE)</f>
        <v>Österreich</v>
      </c>
      <c r="BC68" s="118"/>
      <c r="BD68" s="120">
        <f>VLOOKUP(2,AS67:AW70,3,FALSE)</f>
        <v>5</v>
      </c>
      <c r="BE68" s="121">
        <f>VLOOKUP(2,AS67:AW70,4,FALSE)</f>
        <v>3</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1</v>
      </c>
      <c r="F69" s="411" t="s">
        <v>12</v>
      </c>
      <c r="G69" s="408">
        <v>1</v>
      </c>
      <c r="H69" s="117" t="str">
        <f>C68</f>
        <v>Portugal</v>
      </c>
      <c r="I69" s="118"/>
      <c r="J69" s="182"/>
      <c r="K69" s="182" t="s">
        <v>84</v>
      </c>
      <c r="L69" s="182">
        <f t="shared" si="20"/>
        <v>0</v>
      </c>
      <c r="M69" s="182">
        <f>IF($E69="",0,IF($E69&gt;$G69,3,IF($E69=G69,1,0)))</f>
        <v>1</v>
      </c>
      <c r="N69" s="182"/>
      <c r="O69" s="182">
        <f>IF($G69="",0,IF($E69&gt;$G69,0,IF($E69=$G69,1,3)))</f>
        <v>1</v>
      </c>
      <c r="P69" s="182"/>
      <c r="Q69" s="182">
        <f>E69</f>
        <v>1</v>
      </c>
      <c r="R69" s="182"/>
      <c r="S69" s="182">
        <f>G69</f>
        <v>1</v>
      </c>
      <c r="T69" s="182"/>
      <c r="U69" s="182">
        <f>G69</f>
        <v>1</v>
      </c>
      <c r="V69" s="182"/>
      <c r="W69" s="182">
        <f>E69</f>
        <v>1</v>
      </c>
      <c r="X69" s="182"/>
      <c r="Y69" s="182"/>
      <c r="Z69" s="182">
        <f>O73</f>
        <v>7</v>
      </c>
      <c r="AA69" s="182">
        <f>S73</f>
        <v>5</v>
      </c>
      <c r="AB69" s="182">
        <f>W73</f>
        <v>1</v>
      </c>
      <c r="AC69" s="182">
        <f>AA69-AB69</f>
        <v>4</v>
      </c>
      <c r="AD69" s="182">
        <f>IF(Z69&gt;Z67,-1,0)</f>
        <v>-1</v>
      </c>
      <c r="AE69" s="182">
        <f>IF(Z69&gt;Z68,-1,0)</f>
        <v>-1</v>
      </c>
      <c r="AF69" s="182">
        <f>IF(Z69&gt;Z70,-1,0)</f>
        <v>-1</v>
      </c>
      <c r="AG69" s="329">
        <f>10000-(AJ69*1000+AM69*10+AK69)</f>
        <v>2955</v>
      </c>
      <c r="AH69" s="330">
        <f>RANK(AG69,AG67:AG70,1)</f>
        <v>1</v>
      </c>
      <c r="AI69" s="281" t="str">
        <f>C68</f>
        <v>Portugal</v>
      </c>
      <c r="AJ69" s="281">
        <f t="shared" si="21"/>
        <v>7</v>
      </c>
      <c r="AK69" s="281">
        <f t="shared" si="21"/>
        <v>5</v>
      </c>
      <c r="AL69" s="281">
        <f t="shared" si="21"/>
        <v>1</v>
      </c>
      <c r="AM69" s="281">
        <f>AK69-AL69</f>
        <v>4</v>
      </c>
      <c r="AN69" s="329">
        <f>IF(Z67&lt;&gt;Z69,AG67,IF(E69&gt;G69,AG67-2000,AG67))</f>
        <v>4987</v>
      </c>
      <c r="AO69" s="329">
        <f>IF(Z68&lt;&gt;Z69,AG68,IF(E72&gt;G72,AG68-2000,AG68))</f>
        <v>7009</v>
      </c>
      <c r="AP69" s="337"/>
      <c r="AQ69" s="329">
        <f>IF(Z70&lt;&gt;Z69,AG70,IF(G68&gt;E68,AG70-2000,AG70))</f>
        <v>9039</v>
      </c>
      <c r="AR69" s="333">
        <f>AP71</f>
        <v>8865</v>
      </c>
      <c r="AS69" s="330">
        <f>RANK(AR69,AR67:AR70,1)</f>
        <v>1</v>
      </c>
      <c r="AT69" s="281" t="str">
        <f t="shared" si="22"/>
        <v>Portugal</v>
      </c>
      <c r="AU69" s="281">
        <f t="shared" si="22"/>
        <v>7</v>
      </c>
      <c r="AV69" s="281">
        <f t="shared" si="22"/>
        <v>5</v>
      </c>
      <c r="AW69" s="281">
        <f t="shared" si="22"/>
        <v>1</v>
      </c>
      <c r="AX69" s="182"/>
      <c r="AY69" s="182"/>
      <c r="AZ69" s="182"/>
      <c r="BA69" s="162">
        <v>3</v>
      </c>
      <c r="BB69" s="175" t="str">
        <f>VLOOKUP(3,AS67:AT70,2,FALSE)</f>
        <v>Ungarn</v>
      </c>
      <c r="BC69" s="163"/>
      <c r="BD69" s="145">
        <f>VLOOKUP(3,AS67:AW70,3,FALSE)</f>
        <v>3</v>
      </c>
      <c r="BE69" s="145">
        <f>VLOOKUP(3,AS67:AW70,4,FALSE)</f>
        <v>1</v>
      </c>
      <c r="BF69" s="199" t="s">
        <v>12</v>
      </c>
      <c r="BG69" s="145">
        <f>VLOOKUP(3,AS67:AW70,5,FALSE)</f>
        <v>2</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1</v>
      </c>
      <c r="F70" s="411" t="s">
        <v>12</v>
      </c>
      <c r="G70" s="40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1</v>
      </c>
      <c r="AA70" s="182">
        <f>T73</f>
        <v>1</v>
      </c>
      <c r="AB70" s="182">
        <f>X73</f>
        <v>5</v>
      </c>
      <c r="AC70" s="182">
        <f>AA70-AB70</f>
        <v>-4</v>
      </c>
      <c r="AD70" s="182">
        <f>IF(Z70&gt;Z67,-1,0)</f>
        <v>0</v>
      </c>
      <c r="AE70" s="182">
        <f>IF(Z70&gt;Z68,-1,0)</f>
        <v>0</v>
      </c>
      <c r="AF70" s="182">
        <f>IF(Z70&gt;Z69,-1,0)</f>
        <v>0</v>
      </c>
      <c r="AG70" s="329">
        <f>10000-(AJ70*1000+AM70*10+AK70)</f>
        <v>9039</v>
      </c>
      <c r="AH70" s="330">
        <f>RANK(AG70,AG67:AG70,1)</f>
        <v>4</v>
      </c>
      <c r="AI70" s="281" t="str">
        <f>H68</f>
        <v>Island</v>
      </c>
      <c r="AJ70" s="281">
        <f t="shared" si="21"/>
        <v>1</v>
      </c>
      <c r="AK70" s="281">
        <f t="shared" si="21"/>
        <v>1</v>
      </c>
      <c r="AL70" s="281">
        <f t="shared" si="21"/>
        <v>5</v>
      </c>
      <c r="AM70" s="281">
        <f>AK70-AL70</f>
        <v>-4</v>
      </c>
      <c r="AN70" s="329">
        <f>IF(Z67&lt;&gt;Z70,AG67,IF(E71&gt;G71,AG67-2000,AG67))</f>
        <v>4987</v>
      </c>
      <c r="AO70" s="329">
        <f>IF(Z68&lt;&gt;Z70,AG68,IF(E70&gt;G70,AG68-2000,AG68))</f>
        <v>7009</v>
      </c>
      <c r="AP70" s="329">
        <f>IF(Z69&lt;&gt;Z70,AG69,IF(E68&gt;G68,AG69-2000,AG69))</f>
        <v>2955</v>
      </c>
      <c r="AQ70" s="337"/>
      <c r="AR70" s="333">
        <f>AQ71</f>
        <v>27117</v>
      </c>
      <c r="AS70" s="330">
        <f>RANK(AR70,AR67:AR70,1)</f>
        <v>4</v>
      </c>
      <c r="AT70" s="281" t="str">
        <f t="shared" si="22"/>
        <v>Island</v>
      </c>
      <c r="AU70" s="281">
        <f t="shared" si="22"/>
        <v>1</v>
      </c>
      <c r="AV70" s="281">
        <f t="shared" si="22"/>
        <v>1</v>
      </c>
      <c r="AW70" s="281">
        <f t="shared" si="22"/>
        <v>5</v>
      </c>
      <c r="AX70" s="182"/>
      <c r="AY70" s="182"/>
      <c r="AZ70" s="182"/>
      <c r="BA70" s="68">
        <v>4</v>
      </c>
      <c r="BB70" s="69" t="str">
        <f>VLOOKUP(4,AS67:AT70,2,FALSE)</f>
        <v>Island</v>
      </c>
      <c r="BC70" s="70"/>
      <c r="BD70" s="71">
        <f>VLOOKUP(4,AS67:AW70,3,FALSE)</f>
        <v>1</v>
      </c>
      <c r="BE70" s="71">
        <f>VLOOKUP(4,AS67:AW70,4,FALSE)</f>
        <v>1</v>
      </c>
      <c r="BF70" s="199" t="s">
        <v>12</v>
      </c>
      <c r="BG70" s="71">
        <f>VLOOKUP(4,AS67:AW70,5,FALSE)</f>
        <v>5</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1</v>
      </c>
      <c r="F71" s="411" t="s">
        <v>12</v>
      </c>
      <c r="G71" s="408">
        <v>1</v>
      </c>
      <c r="H71" s="117" t="str">
        <f>H68</f>
        <v>Island</v>
      </c>
      <c r="I71" s="118"/>
      <c r="J71" s="182"/>
      <c r="K71" s="182" t="s">
        <v>86</v>
      </c>
      <c r="L71" s="182">
        <f t="shared" si="20"/>
        <v>0</v>
      </c>
      <c r="M71" s="182">
        <f>IF($E71="",0,IF($E71&gt;$G71,3,IF($E71=G71,1,0)))</f>
        <v>1</v>
      </c>
      <c r="N71" s="182"/>
      <c r="O71" s="182"/>
      <c r="P71" s="182">
        <f>IF($G71="",0,IF($E71&gt;$G71,0,IF($E71=$G71,1,3)))</f>
        <v>1</v>
      </c>
      <c r="Q71" s="182">
        <f>E71</f>
        <v>1</v>
      </c>
      <c r="R71" s="182"/>
      <c r="S71" s="182"/>
      <c r="T71" s="182">
        <f>G71</f>
        <v>1</v>
      </c>
      <c r="U71" s="182">
        <f>G71</f>
        <v>1</v>
      </c>
      <c r="V71" s="182"/>
      <c r="W71" s="182"/>
      <c r="X71" s="182">
        <f>E71</f>
        <v>1</v>
      </c>
      <c r="Y71" s="182"/>
      <c r="Z71" s="182"/>
      <c r="AA71" s="182"/>
      <c r="AB71" s="182"/>
      <c r="AC71" s="182"/>
      <c r="AD71" s="182"/>
      <c r="AE71" s="182"/>
      <c r="AF71" s="182"/>
      <c r="AG71" s="281"/>
      <c r="AH71" s="281"/>
      <c r="AI71" s="281"/>
      <c r="AJ71" s="281"/>
      <c r="AK71" s="281"/>
      <c r="AL71" s="281"/>
      <c r="AM71" s="281"/>
      <c r="AN71" s="334">
        <f>SUM(AN67:AN70)</f>
        <v>14961</v>
      </c>
      <c r="AO71" s="335">
        <f>SUM(AO67:AO70)</f>
        <v>21027</v>
      </c>
      <c r="AP71" s="335">
        <f>SUM(AP67:AP70)</f>
        <v>8865</v>
      </c>
      <c r="AQ71" s="335">
        <f>SUM(AQ67:AQ70)</f>
        <v>27117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0</v>
      </c>
      <c r="F72" s="411" t="s">
        <v>12</v>
      </c>
      <c r="G72" s="408">
        <v>1</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1</v>
      </c>
      <c r="T72" s="182"/>
      <c r="U72" s="182"/>
      <c r="V72" s="182">
        <f>G72</f>
        <v>1</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5</v>
      </c>
      <c r="N73" s="182">
        <f t="shared" si="23"/>
        <v>3</v>
      </c>
      <c r="O73" s="182">
        <f t="shared" si="23"/>
        <v>7</v>
      </c>
      <c r="P73" s="182">
        <f t="shared" si="23"/>
        <v>1</v>
      </c>
      <c r="Q73" s="182">
        <f t="shared" si="23"/>
        <v>3</v>
      </c>
      <c r="R73" s="182">
        <f t="shared" si="23"/>
        <v>1</v>
      </c>
      <c r="S73" s="182">
        <f t="shared" si="23"/>
        <v>5</v>
      </c>
      <c r="T73" s="182">
        <f t="shared" si="23"/>
        <v>1</v>
      </c>
      <c r="U73" s="182">
        <f t="shared" si="23"/>
        <v>2</v>
      </c>
      <c r="V73" s="182">
        <f t="shared" si="23"/>
        <v>2</v>
      </c>
      <c r="W73" s="182">
        <f t="shared" si="23"/>
        <v>1</v>
      </c>
      <c r="X73" s="182">
        <f t="shared" si="23"/>
        <v>5</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7</v>
      </c>
      <c r="N74" s="182">
        <f t="shared" si="23"/>
        <v>6</v>
      </c>
      <c r="O74" s="182">
        <f t="shared" si="23"/>
        <v>14</v>
      </c>
      <c r="P74" s="182">
        <f t="shared" si="23"/>
        <v>2</v>
      </c>
      <c r="Q74" s="182">
        <f t="shared" si="23"/>
        <v>5</v>
      </c>
      <c r="R74" s="182">
        <f t="shared" si="23"/>
        <v>2</v>
      </c>
      <c r="S74" s="182">
        <f t="shared" si="23"/>
        <v>10</v>
      </c>
      <c r="T74" s="182">
        <f t="shared" si="23"/>
        <v>2</v>
      </c>
      <c r="U74" s="182">
        <f t="shared" si="23"/>
        <v>4</v>
      </c>
      <c r="V74" s="182">
        <f t="shared" si="23"/>
        <v>3</v>
      </c>
      <c r="W74" s="182">
        <f t="shared" si="23"/>
        <v>2</v>
      </c>
      <c r="X74" s="182">
        <f t="shared" si="23"/>
        <v>10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170</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3</v>
      </c>
      <c r="E78" s="160">
        <f>BE14</f>
        <v>3</v>
      </c>
      <c r="F78" s="199" t="s">
        <v>12</v>
      </c>
      <c r="G78" s="160">
        <f>BG14</f>
        <v>4</v>
      </c>
      <c r="H78" s="161">
        <f>D78*1000+(E78-G78)*10+E78</f>
        <v>2993</v>
      </c>
      <c r="I78" s="249" t="s">
        <v>254</v>
      </c>
      <c r="J78" s="164">
        <f t="shared" ref="J78:J83" si="24">IF(H78="","",RANK(H78,H$78:H$83,0)+ROW(A1)%%)</f>
        <v>4.0000999999999998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England</v>
      </c>
      <c r="BC78" s="201"/>
      <c r="BD78" s="202">
        <f>IF($BA78="","",INDEX(D$78:D$83,MATCH($BA78,$J$78:$J$83,0)))</f>
        <v>4</v>
      </c>
      <c r="BE78" s="150">
        <f>IF($BA78="","",INDEX(E$78:E$83,MATCH($BA78,$J$78:$J$83,0)))</f>
        <v>4</v>
      </c>
      <c r="BF78" s="199" t="s">
        <v>12</v>
      </c>
      <c r="BG78" s="202">
        <f t="shared" ref="BG78:BG83" si="26">IF($BA78="","",INDEX(G$78:G$83,MATCH($BA78,$J$78:$J$83,0)))</f>
        <v>4</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England</v>
      </c>
      <c r="D79" s="160">
        <f>BD25</f>
        <v>4</v>
      </c>
      <c r="E79" s="160">
        <f>BE25</f>
        <v>4</v>
      </c>
      <c r="F79" s="199" t="s">
        <v>12</v>
      </c>
      <c r="G79" s="160">
        <f>BG25</f>
        <v>4</v>
      </c>
      <c r="H79" s="161">
        <f t="shared" ref="H79:H83" si="27">D79*1000+(E79-G79)*10+E79</f>
        <v>4004</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2.0005000000000002</v>
      </c>
      <c r="BB79" s="159" t="str">
        <f t="shared" ref="BB79:BB83" si="28">IF($BA79="","",INDEX(C$78:C$83,MATCH($BA79,$J$78:$J$83,0)))</f>
        <v>Schweden</v>
      </c>
      <c r="BC79" s="201"/>
      <c r="BD79" s="202">
        <f t="shared" ref="BD79:BD83" si="29">IF($BA79="","",INDEX(D$78:D$83,MATCH($BA79,$J$78:$J$83,0)))</f>
        <v>4</v>
      </c>
      <c r="BE79" s="150">
        <f>IF($BA79="","",INDEX(E$78:E$83,MATCH($BA79,$J$78:$J$83,0)))</f>
        <v>3</v>
      </c>
      <c r="BF79" s="199" t="s">
        <v>12</v>
      </c>
      <c r="BG79" s="202">
        <f t="shared" si="26"/>
        <v>3</v>
      </c>
      <c r="BH79" s="150" t="str">
        <f t="shared" ref="BH79:BH83" si="30">IF($BA79="","",INDEX(I$78:I$83,MATCH($BA79,$J$78:$J$83,0)))</f>
        <v>E</v>
      </c>
      <c r="BI79" s="231">
        <f t="shared" ref="BI79:BI81" si="31">IF(BH79="A",0,IF(BH79="B",1,IF(BH79="C",2,IF(BH79="D",4,IF(BH79="E",8,IF(BH79="F",16,777777777))))))</f>
        <v>8</v>
      </c>
      <c r="BJ79" s="61">
        <f>IF(E79&gt;G79,IF(Spielplan!E79&gt;Spielplan!G79,Punktemodus!$B$3,0),0)</f>
        <v>0</v>
      </c>
      <c r="BK79" s="61">
        <f>IF(E79=G79,IF(Spielplan!E79=Spielplan!G79,Punktemodus!$B$3,0),0)</f>
        <v>10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80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4</v>
      </c>
      <c r="E80" s="160">
        <f>BE36</f>
        <v>2</v>
      </c>
      <c r="F80" s="199" t="s">
        <v>12</v>
      </c>
      <c r="G80" s="160">
        <f>BG36</f>
        <v>2</v>
      </c>
      <c r="H80" s="161">
        <f t="shared" si="27"/>
        <v>4002</v>
      </c>
      <c r="I80" s="250" t="s">
        <v>256</v>
      </c>
      <c r="J80" s="164">
        <f t="shared" si="24"/>
        <v>3.0003000000000002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3.0003000000000002</v>
      </c>
      <c r="BB80" s="159" t="str">
        <f t="shared" si="28"/>
        <v>Ukraine</v>
      </c>
      <c r="BC80" s="201"/>
      <c r="BD80" s="202">
        <f t="shared" si="29"/>
        <v>4</v>
      </c>
      <c r="BE80" s="150">
        <f>IF($BA80="","",INDEX(E$78:E$83,MATCH($BA80,$J$78:$J$83,0)))</f>
        <v>2</v>
      </c>
      <c r="BF80" s="199" t="s">
        <v>12</v>
      </c>
      <c r="BG80" s="202">
        <f t="shared" si="26"/>
        <v>2</v>
      </c>
      <c r="BH80" s="150" t="str">
        <f t="shared" si="30"/>
        <v>C</v>
      </c>
      <c r="BI80" s="231">
        <f t="shared" si="31"/>
        <v>2</v>
      </c>
      <c r="BJ80" s="61">
        <f>IF(E80&gt;G80,IF(Spielplan!E80&gt;Spielplan!G80,Punktemodus!$B$3,0),0)</f>
        <v>0</v>
      </c>
      <c r="BK80" s="61">
        <f>IF(E80=G80,IF(Spielplan!E80=Spielplan!G80,Punktemodus!$B$3,0),0)</f>
        <v>10</v>
      </c>
      <c r="BL80" s="61">
        <f>IF(E80&lt;G80,IF(Spielplan!E80&lt;Spielplan!G80,Punktemodus!$B$3,0),0)</f>
        <v>0</v>
      </c>
      <c r="BM80" s="61">
        <f>IF(E80=Spielplan!E80,IF(G80=Spielplan!G80,Punktemodus!$B$5,0),0)</f>
        <v>3</v>
      </c>
      <c r="BN80" s="61">
        <f>IF(E80=Spielplan!E80,Punktemodus!$B$7,0)</f>
        <v>1</v>
      </c>
      <c r="BO80" s="61">
        <f>IF(G80=Spielplan!G80,Punktemodus!$B$7,0)</f>
        <v>1</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2</v>
      </c>
      <c r="E81" s="160">
        <f>BE47</f>
        <v>1</v>
      </c>
      <c r="F81" s="199" t="s">
        <v>12</v>
      </c>
      <c r="G81" s="160">
        <f>BG47</f>
        <v>2</v>
      </c>
      <c r="H81" s="161">
        <f t="shared" si="27"/>
        <v>1991</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4.0000999999999998</v>
      </c>
      <c r="BB81" s="159" t="str">
        <f t="shared" si="28"/>
        <v>Rumänien</v>
      </c>
      <c r="BC81" s="201"/>
      <c r="BD81" s="202">
        <f t="shared" si="29"/>
        <v>3</v>
      </c>
      <c r="BE81" s="150">
        <f>IF($BA81="","",INDEX(E$78:E$83,MATCH($BA81,$J$78:$J$83,0)))</f>
        <v>3</v>
      </c>
      <c r="BF81" s="199" t="s">
        <v>12</v>
      </c>
      <c r="BG81" s="202">
        <f t="shared" si="26"/>
        <v>4</v>
      </c>
      <c r="BH81" s="150" t="str">
        <f t="shared" si="30"/>
        <v>A</v>
      </c>
      <c r="BI81" s="231">
        <f t="shared" si="31"/>
        <v>0</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4</v>
      </c>
      <c r="E82" s="160">
        <f>BE58</f>
        <v>3</v>
      </c>
      <c r="F82" s="199" t="s">
        <v>12</v>
      </c>
      <c r="G82" s="160">
        <f>BG58</f>
        <v>3</v>
      </c>
      <c r="H82" s="161">
        <f t="shared" si="27"/>
        <v>4003</v>
      </c>
      <c r="I82" s="250" t="s">
        <v>258</v>
      </c>
      <c r="J82" s="164">
        <f t="shared" si="24"/>
        <v>2.0005000000000002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Ungarn</v>
      </c>
      <c r="BC82" s="163"/>
      <c r="BD82" s="145">
        <f t="shared" si="29"/>
        <v>3</v>
      </c>
      <c r="BE82" s="145">
        <f>IF($BA82="","",INDEX(E$78:E$83,MATCH($BA82,$J$78:$J$83,0)))</f>
        <v>1</v>
      </c>
      <c r="BF82" s="199" t="s">
        <v>12</v>
      </c>
      <c r="BG82" s="145">
        <f t="shared" si="26"/>
        <v>2</v>
      </c>
      <c r="BH82" s="145" t="str">
        <f t="shared" si="30"/>
        <v>F</v>
      </c>
      <c r="BI82" s="182"/>
      <c r="BJ82" s="61">
        <f>IF(E82&gt;G82,IF(Spielplan!E82&gt;Spielplan!G82,Punktemodus!$B$3,0),0)</f>
        <v>0</v>
      </c>
      <c r="BK82" s="61">
        <f>IF(E82=G82,IF(Spielplan!E82=Spielplan!G82,Punktemodus!$B$3,0),0)</f>
        <v>0</v>
      </c>
      <c r="BL82" s="61">
        <f>IF(E82&lt;G82,IF(Spielplan!E82&lt;Spielplan!G82,Punktemodus!$B$3,0),0)</f>
        <v>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1</v>
      </c>
      <c r="F83" s="199" t="s">
        <v>12</v>
      </c>
      <c r="G83" s="160">
        <f>BG69</f>
        <v>2</v>
      </c>
      <c r="H83" s="161">
        <f t="shared" si="27"/>
        <v>2991</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Türkei</v>
      </c>
      <c r="BC83" s="163"/>
      <c r="BD83" s="145">
        <f t="shared" si="29"/>
        <v>2</v>
      </c>
      <c r="BE83" s="145">
        <f>IF($BA83="","",INDEX(E$78:E$83,MATCH($BA83,$J$78:$J$83,0)))</f>
        <v>1</v>
      </c>
      <c r="BF83" s="199" t="s">
        <v>12</v>
      </c>
      <c r="BG83" s="145">
        <f t="shared" si="26"/>
        <v>2</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11</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Türkei</v>
      </c>
      <c r="E86" s="459"/>
      <c r="F86" s="479" t="str">
        <f>$C$78</f>
        <v>Rumänien</v>
      </c>
      <c r="G86" s="459"/>
      <c r="H86" s="245" t="str">
        <f>$C$79</f>
        <v>England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170</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England</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England</v>
      </c>
      <c r="G88" s="461"/>
      <c r="H88" s="247" t="str">
        <f>$C$83</f>
        <v>Ungarn</v>
      </c>
      <c r="I88" s="182"/>
      <c r="J88" s="85"/>
      <c r="K88" s="257" t="str">
        <f>BB23</f>
        <v>Russland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Rumänien</v>
      </c>
      <c r="E89" s="461"/>
      <c r="F89" s="470" t="str">
        <f>$C$79</f>
        <v>England</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England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250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Rumänien</v>
      </c>
      <c r="E90" s="461"/>
      <c r="F90" s="470" t="str">
        <f>$C$79</f>
        <v>England</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Schweden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Rumänien</v>
      </c>
      <c r="E91" s="461"/>
      <c r="F91" s="470" t="str">
        <f>$C$79</f>
        <v>England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Türkei</v>
      </c>
      <c r="E92" s="459"/>
      <c r="F92" s="471" t="str">
        <f>$C$78</f>
        <v>Rumänien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420</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Türkei</v>
      </c>
      <c r="E93" s="459"/>
      <c r="F93" s="471" t="str">
        <f>$C$78</f>
        <v>Rumänien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Ungarn</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Rumänien</v>
      </c>
      <c r="E95" s="461"/>
      <c r="F95" s="460" t="str">
        <f>$C$83</f>
        <v>Ungarn</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Türkei</v>
      </c>
      <c r="E96" s="459"/>
      <c r="F96" s="470" t="str">
        <f>$C$79</f>
        <v>England</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Türkei</v>
      </c>
      <c r="E97" s="459"/>
      <c r="F97" s="470" t="str">
        <f>$C$79</f>
        <v>England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Ukraine</v>
      </c>
      <c r="E98" s="461"/>
      <c r="F98" s="470" t="str">
        <f>$C$79</f>
        <v>England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Türkei</v>
      </c>
      <c r="E99" s="459"/>
      <c r="F99" s="470" t="str">
        <f>$C$79</f>
        <v>England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Türkei</v>
      </c>
      <c r="E100" s="459"/>
      <c r="F100" s="460" t="str">
        <f>$C$83</f>
        <v>Ungarn</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403</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480</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2</v>
      </c>
      <c r="F12" s="411" t="s">
        <v>12</v>
      </c>
      <c r="G12" s="40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6</v>
      </c>
      <c r="AB12" s="182">
        <f>U18</f>
        <v>1</v>
      </c>
      <c r="AC12" s="182">
        <f>AA12-AB12</f>
        <v>5</v>
      </c>
      <c r="AD12" s="182">
        <f>IF(Z12&gt;Z13,-1,0)</f>
        <v>-1</v>
      </c>
      <c r="AE12" s="182">
        <f>IF(Z12&gt;Z14,-1,0)</f>
        <v>-1</v>
      </c>
      <c r="AF12" s="182">
        <f>IF(Z12&gt;Z15,-1,0)</f>
        <v>-1</v>
      </c>
      <c r="AG12" s="329">
        <f>10000-(AJ12*1000+AM12*10+AK12)</f>
        <v>944</v>
      </c>
      <c r="AH12" s="330">
        <f>RANK(AG12,AG12:AG15,1)</f>
        <v>1</v>
      </c>
      <c r="AI12" s="281" t="str">
        <f>C12</f>
        <v>Frankreich</v>
      </c>
      <c r="AJ12" s="281">
        <f t="shared" ref="AJ12:AL15" si="1">Z12</f>
        <v>9</v>
      </c>
      <c r="AK12" s="281">
        <f t="shared" si="1"/>
        <v>6</v>
      </c>
      <c r="AL12" s="281">
        <f t="shared" si="1"/>
        <v>1</v>
      </c>
      <c r="AM12" s="281">
        <f>AK12-AL12</f>
        <v>5</v>
      </c>
      <c r="AN12" s="337"/>
      <c r="AO12" s="329">
        <f>IF(Z13&lt;&gt;Z12,AG13,IF(G12&gt;E12,AG13-2000,AG13))</f>
        <v>9028</v>
      </c>
      <c r="AP12" s="329">
        <f>IF(Z14&lt;&gt;Z12,AG14,IF(G14&gt;E14,AG14-2000,AG14))</f>
        <v>5996</v>
      </c>
      <c r="AQ12" s="329">
        <f>IF(Z15&lt;&gt;Z12,AG15,IF(G16&gt;E16,AG15-2000,AG15))</f>
        <v>8018</v>
      </c>
      <c r="AR12" s="332">
        <f>AN16</f>
        <v>2832</v>
      </c>
      <c r="AS12" s="330">
        <f>RANK(AR12,AR12:AR15,1)</f>
        <v>1</v>
      </c>
      <c r="AT12" s="281" t="str">
        <f t="shared" ref="AT12:AW15" si="2">AI12</f>
        <v>Frankreich</v>
      </c>
      <c r="AU12" s="281">
        <f t="shared" si="2"/>
        <v>9</v>
      </c>
      <c r="AV12" s="281">
        <f t="shared" si="2"/>
        <v>6</v>
      </c>
      <c r="AW12" s="281">
        <f t="shared" si="2"/>
        <v>1</v>
      </c>
      <c r="AX12" s="182"/>
      <c r="AY12" s="182"/>
      <c r="AZ12" s="182"/>
      <c r="BA12" s="3">
        <v>1</v>
      </c>
      <c r="BB12" s="6" t="str">
        <f>VLOOKUP(1,AS12:AT15,2,FALSE)</f>
        <v>Frankreich</v>
      </c>
      <c r="BC12" s="2"/>
      <c r="BD12" s="5">
        <f>VLOOKUP(1,AS12:AW15,3,FALSE)</f>
        <v>9</v>
      </c>
      <c r="BE12" s="4">
        <f>VLOOKUP(1,AS12:AW15,4,FALSE)</f>
        <v>6</v>
      </c>
      <c r="BF12" s="199" t="s">
        <v>12</v>
      </c>
      <c r="BG12" s="4">
        <f>VLOOKUP(1,AS12:AW15,5,FALSE)</f>
        <v>1</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Albanien</v>
      </c>
      <c r="BU12" s="163"/>
      <c r="BV12" s="408">
        <v>1</v>
      </c>
      <c r="BW12" s="409"/>
      <c r="BX12" s="40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1</v>
      </c>
      <c r="F13" s="411" t="s">
        <v>12</v>
      </c>
      <c r="G13" s="40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1</v>
      </c>
      <c r="AA13" s="182">
        <f>R18</f>
        <v>2</v>
      </c>
      <c r="AB13" s="182">
        <f>V18</f>
        <v>5</v>
      </c>
      <c r="AC13" s="182">
        <f>AA13-AB13</f>
        <v>-3</v>
      </c>
      <c r="AD13" s="182">
        <f>IF(Z13&gt;Z12,-1,0)</f>
        <v>0</v>
      </c>
      <c r="AE13" s="182">
        <f>IF(Z13&gt;Z14,-1,0)</f>
        <v>0</v>
      </c>
      <c r="AF13" s="182">
        <f>IF(Z13&gt;Z15,-1,0)</f>
        <v>0</v>
      </c>
      <c r="AG13" s="329">
        <f>10000-(AJ13*1000+AM13*10+AK13)</f>
        <v>9028</v>
      </c>
      <c r="AH13" s="330">
        <f>RANK(AG13,AG12:AG15,1)</f>
        <v>4</v>
      </c>
      <c r="AI13" s="281" t="str">
        <f>H12</f>
        <v>Rumänien</v>
      </c>
      <c r="AJ13" s="281">
        <f t="shared" si="1"/>
        <v>1</v>
      </c>
      <c r="AK13" s="281">
        <f t="shared" si="1"/>
        <v>2</v>
      </c>
      <c r="AL13" s="281">
        <f t="shared" si="1"/>
        <v>5</v>
      </c>
      <c r="AM13" s="281">
        <f>AK13-AL13</f>
        <v>-3</v>
      </c>
      <c r="AN13" s="329">
        <f>IF(Z12&lt;&gt;Z13,AG12,IF(E12&gt;G12,AG12-2000,AG12))</f>
        <v>944</v>
      </c>
      <c r="AO13" s="337"/>
      <c r="AP13" s="329">
        <f>IF(Z13&lt;&gt;Z14,AG14,IF(G17&gt;E17,AG14-2000,AG14))</f>
        <v>5996</v>
      </c>
      <c r="AQ13" s="329">
        <f>IF(Z15&lt;&gt;Z13,AG15,IF(G15&gt;E15,AG15-2000,AG15))</f>
        <v>8018</v>
      </c>
      <c r="AR13" s="333">
        <f>AO16</f>
        <v>27084</v>
      </c>
      <c r="AS13" s="330">
        <f>RANK(AR13,AR12:AR15,1)</f>
        <v>4</v>
      </c>
      <c r="AT13" s="281" t="str">
        <f t="shared" si="2"/>
        <v>Rumänien</v>
      </c>
      <c r="AU13" s="281">
        <f t="shared" si="2"/>
        <v>1</v>
      </c>
      <c r="AV13" s="281">
        <f t="shared" si="2"/>
        <v>2</v>
      </c>
      <c r="AW13" s="281">
        <f t="shared" si="2"/>
        <v>5</v>
      </c>
      <c r="AX13" s="182"/>
      <c r="AY13" s="182"/>
      <c r="AZ13" s="182"/>
      <c r="BA13" s="3">
        <v>2</v>
      </c>
      <c r="BB13" s="6" t="str">
        <f>VLOOKUP(2,AS12:AT15,2,FALSE)</f>
        <v>Albanien</v>
      </c>
      <c r="BC13" s="2"/>
      <c r="BD13" s="5">
        <f>VLOOKUP(2,AS12:AW15,3,FALSE)</f>
        <v>4</v>
      </c>
      <c r="BE13" s="4">
        <f>VLOOKUP(2,AS12:AW15,4,FALSE)</f>
        <v>4</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408">
        <v>0</v>
      </c>
      <c r="BW13" s="409"/>
      <c r="BX13" s="40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2</v>
      </c>
      <c r="F14" s="411" t="s">
        <v>12</v>
      </c>
      <c r="G14" s="40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4</v>
      </c>
      <c r="AA14" s="182">
        <f>S18</f>
        <v>4</v>
      </c>
      <c r="AB14" s="182">
        <f>W18</f>
        <v>4</v>
      </c>
      <c r="AC14" s="182">
        <f>AA14-AB14</f>
        <v>0</v>
      </c>
      <c r="AD14" s="182">
        <f>IF(Z14&gt;Z12,-1,0)</f>
        <v>0</v>
      </c>
      <c r="AE14" s="182">
        <f>IF(Z14&gt;Z13,-1,0)</f>
        <v>-1</v>
      </c>
      <c r="AF14" s="182">
        <f>IF(Z14&gt;Z15,-1,0)</f>
        <v>-1</v>
      </c>
      <c r="AG14" s="329">
        <f>10000-(AJ14*1000+AM14*10+AK14)</f>
        <v>5996</v>
      </c>
      <c r="AH14" s="330">
        <f>RANK(AG14,AG12:AG15,1)</f>
        <v>2</v>
      </c>
      <c r="AI14" s="281" t="str">
        <f>C13</f>
        <v>Albanien</v>
      </c>
      <c r="AJ14" s="281">
        <f t="shared" si="1"/>
        <v>4</v>
      </c>
      <c r="AK14" s="281">
        <f t="shared" si="1"/>
        <v>4</v>
      </c>
      <c r="AL14" s="281">
        <f t="shared" si="1"/>
        <v>4</v>
      </c>
      <c r="AM14" s="281">
        <f>AK14-AL14</f>
        <v>0</v>
      </c>
      <c r="AN14" s="329">
        <f>IF(Z12&lt;&gt;Z14,AG12,IF(E14&gt;G14,AG12-2000,AG12))</f>
        <v>944</v>
      </c>
      <c r="AO14" s="329">
        <f>IF(Z13&lt;&gt;Z14,AG13,IF(E17&gt;G17,AG13-2000,AG13))</f>
        <v>9028</v>
      </c>
      <c r="AP14" s="337"/>
      <c r="AQ14" s="329">
        <f>IF(Z15&lt;&gt;Z14,AG15,IF(G13&gt;E13,AG15-2000,AG15))</f>
        <v>8018</v>
      </c>
      <c r="AR14" s="333">
        <f>AP16</f>
        <v>17988</v>
      </c>
      <c r="AS14" s="330">
        <f>RANK(AR14,AR12:AR15,1)</f>
        <v>2</v>
      </c>
      <c r="AT14" s="281" t="str">
        <f t="shared" si="2"/>
        <v>Albanien</v>
      </c>
      <c r="AU14" s="281">
        <f t="shared" si="2"/>
        <v>4</v>
      </c>
      <c r="AV14" s="281">
        <f t="shared" si="2"/>
        <v>4</v>
      </c>
      <c r="AW14" s="281">
        <f t="shared" si="2"/>
        <v>4</v>
      </c>
      <c r="AX14" s="182"/>
      <c r="AY14" s="182"/>
      <c r="AZ14" s="182"/>
      <c r="BA14" s="162">
        <v>3</v>
      </c>
      <c r="BB14" s="175" t="str">
        <f>VLOOKUP(3,AS12:AT15,2,FALSE)</f>
        <v>Schweiz</v>
      </c>
      <c r="BC14" s="163"/>
      <c r="BD14" s="145">
        <f>VLOOKUP(3,AS12:AW15,3,FALSE)</f>
        <v>2</v>
      </c>
      <c r="BE14" s="145">
        <f>VLOOKUP(3,AS12:AW15,4,FALSE)</f>
        <v>2</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409"/>
      <c r="BW14" s="409"/>
      <c r="BX14" s="409"/>
      <c r="BY14" s="182"/>
      <c r="BZ14" s="144">
        <v>49</v>
      </c>
      <c r="CA14" s="158" t="str">
        <f>IF(BX12="",IF(BV12&gt;BV13,BT12,BT13),IF(BX12&gt;BX13,BT12,BT13))</f>
        <v>Albanien</v>
      </c>
      <c r="CB14" s="163"/>
      <c r="CC14" s="40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2</v>
      </c>
      <c r="AA15" s="182">
        <f>T18</f>
        <v>2</v>
      </c>
      <c r="AB15" s="182">
        <f>X18</f>
        <v>4</v>
      </c>
      <c r="AC15" s="182">
        <f>AA15-AB15</f>
        <v>-2</v>
      </c>
      <c r="AD15" s="182">
        <f>IF(Z15&gt;Z12,-1,0)</f>
        <v>0</v>
      </c>
      <c r="AE15" s="182">
        <f>IF(Z15&gt;Z13,-1,0)</f>
        <v>-1</v>
      </c>
      <c r="AF15" s="182">
        <f>IF(Z15&gt;Z14,-1,0)</f>
        <v>0</v>
      </c>
      <c r="AG15" s="329">
        <f>10000-(AJ15*1000+AM15*10+AK15)</f>
        <v>8018</v>
      </c>
      <c r="AH15" s="330">
        <f>RANK(AG15,AG12:AG15,1)</f>
        <v>3</v>
      </c>
      <c r="AI15" s="281" t="str">
        <f>H13</f>
        <v>Schweiz</v>
      </c>
      <c r="AJ15" s="281">
        <f t="shared" si="1"/>
        <v>2</v>
      </c>
      <c r="AK15" s="281">
        <f t="shared" si="1"/>
        <v>2</v>
      </c>
      <c r="AL15" s="281">
        <f t="shared" si="1"/>
        <v>4</v>
      </c>
      <c r="AM15" s="281">
        <f>AK15-AL15</f>
        <v>-2</v>
      </c>
      <c r="AN15" s="329">
        <f>IF(Z12&lt;&gt;Z15,AG12,IF(E16&gt;G16,AG12-2000,AG12))</f>
        <v>944</v>
      </c>
      <c r="AO15" s="329">
        <f>IF(Z13&lt;&gt;Z15,AG13,IF(E15&gt;G15,AG13-2000,AG13))</f>
        <v>9028</v>
      </c>
      <c r="AP15" s="329">
        <f>IF(Z14&lt;&gt;Z15,AG14,IF(E13&gt;G13,AG14-2000,AG14))</f>
        <v>5996</v>
      </c>
      <c r="AQ15" s="337"/>
      <c r="AR15" s="333">
        <f>AQ16</f>
        <v>24054</v>
      </c>
      <c r="AS15" s="330">
        <f>RANK(AR15,AR12:AR15,1)</f>
        <v>3</v>
      </c>
      <c r="AT15" s="281" t="str">
        <f t="shared" si="2"/>
        <v>Schweiz</v>
      </c>
      <c r="AU15" s="281">
        <f t="shared" si="2"/>
        <v>2</v>
      </c>
      <c r="AV15" s="281">
        <f t="shared" si="2"/>
        <v>2</v>
      </c>
      <c r="AW15" s="281">
        <f t="shared" si="2"/>
        <v>4</v>
      </c>
      <c r="AX15" s="182"/>
      <c r="AY15" s="182"/>
      <c r="AZ15" s="182"/>
      <c r="BA15" s="68">
        <v>4</v>
      </c>
      <c r="BB15" s="69" t="str">
        <f>VLOOKUP(4,AS12:AT15,2,FALSE)</f>
        <v>Rumänien</v>
      </c>
      <c r="BC15" s="70"/>
      <c r="BD15" s="71">
        <f>VLOOKUP(4,AS12:AW15,3,FALSE)</f>
        <v>1</v>
      </c>
      <c r="BE15" s="71">
        <f>VLOOKUP(4,AS12:AW15,4,FALSE)</f>
        <v>2</v>
      </c>
      <c r="BF15" s="199" t="s">
        <v>12</v>
      </c>
      <c r="BG15" s="71">
        <f>VLOOKUP(4,AS12:AW15,5,FALSE)</f>
        <v>5</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409"/>
      <c r="BW15" s="409"/>
      <c r="BX15" s="409"/>
      <c r="BY15" s="182"/>
      <c r="BZ15" s="144">
        <v>50</v>
      </c>
      <c r="CA15" s="158" t="str">
        <f>IF(BX16="",IF(BV16&gt;BV17,BT16,BT17),IF(BX16&gt;BX17,BT16,BT17))</f>
        <v>Irland</v>
      </c>
      <c r="CB15" s="163"/>
      <c r="CC15" s="408">
        <v>0</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2</v>
      </c>
      <c r="F16" s="411" t="s">
        <v>12</v>
      </c>
      <c r="G16" s="408">
        <v>0</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0</v>
      </c>
      <c r="U16" s="182">
        <f>G16</f>
        <v>0</v>
      </c>
      <c r="V16" s="182"/>
      <c r="W16" s="182"/>
      <c r="X16" s="182">
        <f>E16</f>
        <v>2</v>
      </c>
      <c r="Y16" s="182"/>
      <c r="Z16" s="182"/>
      <c r="AA16" s="182"/>
      <c r="AB16" s="182"/>
      <c r="AC16" s="182"/>
      <c r="AD16" s="182"/>
      <c r="AE16" s="182"/>
      <c r="AF16" s="182"/>
      <c r="AG16" s="281"/>
      <c r="AH16" s="281"/>
      <c r="AI16" s="281"/>
      <c r="AJ16" s="281"/>
      <c r="AK16" s="281"/>
      <c r="AL16" s="281"/>
      <c r="AM16" s="281"/>
      <c r="AN16" s="334">
        <f>SUM(AN12:AN15)</f>
        <v>2832</v>
      </c>
      <c r="AO16" s="335">
        <f>SUM(AO12:AO15)</f>
        <v>27084</v>
      </c>
      <c r="AP16" s="335">
        <f>SUM(AP12:AP15)</f>
        <v>17988</v>
      </c>
      <c r="AQ16" s="335">
        <f>SUM(AQ12:AQ15)</f>
        <v>24054</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408">
        <v>0</v>
      </c>
      <c r="BW16" s="409"/>
      <c r="BX16" s="408"/>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1</v>
      </c>
      <c r="F17" s="411" t="s">
        <v>12</v>
      </c>
      <c r="G17" s="408">
        <v>2</v>
      </c>
      <c r="H17" s="38" t="str">
        <f>C13</f>
        <v>Albanien</v>
      </c>
      <c r="I17" s="39"/>
      <c r="J17" s="182"/>
      <c r="K17" s="182" t="s">
        <v>54</v>
      </c>
      <c r="L17" s="182">
        <f t="shared" si="0"/>
        <v>-1</v>
      </c>
      <c r="M17" s="182"/>
      <c r="N17" s="182">
        <f>IF($E17="",0,IF($E17&gt;$G17,3,IF($E17=$G17,1,0)))</f>
        <v>0</v>
      </c>
      <c r="O17" s="182">
        <f>IF($G17="",0,IF($E17&gt;$G17,0,IF($E17=$G17,1,3)))</f>
        <v>3</v>
      </c>
      <c r="P17" s="182"/>
      <c r="Q17" s="182"/>
      <c r="R17" s="182">
        <f>E17</f>
        <v>1</v>
      </c>
      <c r="S17" s="182">
        <f>G17</f>
        <v>2</v>
      </c>
      <c r="T17" s="182"/>
      <c r="U17" s="182"/>
      <c r="V17" s="182">
        <f>G17</f>
        <v>2</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0</v>
      </c>
      <c r="BN17" s="61">
        <f>IF(E17=Spielplan!E17,Punktemodus!$B$7,0)</f>
        <v>0</v>
      </c>
      <c r="BO17" s="61">
        <f>IF(G17=Spielplan!G17,Punktemodus!$B$7,0)</f>
        <v>0</v>
      </c>
      <c r="BP17" s="81">
        <f>IF(Spielplan!E17="",0,SUM(BJ17:BO17))</f>
        <v>10</v>
      </c>
      <c r="BQ17" s="182"/>
      <c r="BR17" s="213"/>
      <c r="BS17" s="150" t="str">
        <f>"3"&amp;BD90</f>
        <v>3E</v>
      </c>
      <c r="BT17" s="158" t="str">
        <f>BB90</f>
        <v>Irland</v>
      </c>
      <c r="BU17" s="163"/>
      <c r="BV17" s="408">
        <v>1</v>
      </c>
      <c r="BW17" s="409"/>
      <c r="BX17" s="408"/>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9</v>
      </c>
      <c r="N18" s="182">
        <f t="shared" si="3"/>
        <v>1</v>
      </c>
      <c r="O18" s="182">
        <f t="shared" si="3"/>
        <v>4</v>
      </c>
      <c r="P18" s="182">
        <f t="shared" si="3"/>
        <v>2</v>
      </c>
      <c r="Q18" s="182">
        <f t="shared" si="3"/>
        <v>6</v>
      </c>
      <c r="R18" s="182">
        <f t="shared" si="3"/>
        <v>2</v>
      </c>
      <c r="S18" s="182">
        <f t="shared" si="3"/>
        <v>4</v>
      </c>
      <c r="T18" s="182">
        <f t="shared" si="3"/>
        <v>2</v>
      </c>
      <c r="U18" s="182">
        <f t="shared" si="3"/>
        <v>1</v>
      </c>
      <c r="V18" s="182">
        <f t="shared" si="3"/>
        <v>5</v>
      </c>
      <c r="W18" s="182">
        <f t="shared" si="3"/>
        <v>4</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49</v>
      </c>
      <c r="BQ18" s="182"/>
      <c r="BR18" s="213"/>
      <c r="BS18" s="182"/>
      <c r="BT18" s="182"/>
      <c r="BU18" s="182"/>
      <c r="BV18" s="409"/>
      <c r="BW18" s="409"/>
      <c r="BX18" s="409"/>
      <c r="BY18" s="182"/>
      <c r="BZ18" s="182"/>
      <c r="CA18" s="182"/>
      <c r="CB18" s="182"/>
      <c r="CC18" s="409"/>
      <c r="CD18" s="182"/>
      <c r="CE18" s="144">
        <v>58</v>
      </c>
      <c r="CF18" s="158" t="str">
        <f>IF(CE14="",IF(CC14&gt;CC15,CA14,CA15),IF(CE14&gt;CE15,CA14,CA15))</f>
        <v>Albanien</v>
      </c>
      <c r="CG18" s="163"/>
      <c r="CH18" s="63">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409"/>
      <c r="BX19" s="409"/>
      <c r="BY19" s="182"/>
      <c r="BZ19" s="182"/>
      <c r="CA19" s="182"/>
      <c r="CB19" s="182"/>
      <c r="CC19" s="409"/>
      <c r="CD19" s="182"/>
      <c r="CE19" s="144">
        <v>57</v>
      </c>
      <c r="CF19" s="158" t="str">
        <f>IF(CE22="",IF(CC22&gt;CC23,CA22,CA23),IF(CE22&gt;CE23,CA22,CA23))</f>
        <v>Österreich</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1</v>
      </c>
      <c r="BW20" s="409"/>
      <c r="BX20" s="408"/>
      <c r="BY20" s="182"/>
      <c r="BZ20" s="182"/>
      <c r="CA20" s="182"/>
      <c r="CB20" s="182"/>
      <c r="CC20" s="40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Türkei</v>
      </c>
      <c r="BU21" s="163"/>
      <c r="BV21" s="408">
        <v>0</v>
      </c>
      <c r="BW21" s="409"/>
      <c r="BX21" s="408"/>
      <c r="BY21" s="182"/>
      <c r="BZ21" s="182"/>
      <c r="CA21" s="182"/>
      <c r="CB21" s="182"/>
      <c r="CC21" s="40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409"/>
      <c r="BX22" s="409"/>
      <c r="BY22" s="182"/>
      <c r="BZ22" s="144">
        <v>53</v>
      </c>
      <c r="CA22" s="158" t="str">
        <f>IF(BX20="",IF(BV20&gt;BV21,BT20,BT21),IF(BX20&gt;BX21,BT20,BT21))</f>
        <v>England</v>
      </c>
      <c r="CB22" s="163"/>
      <c r="CC22" s="408">
        <v>0</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2</v>
      </c>
      <c r="F23" s="411" t="s">
        <v>12</v>
      </c>
      <c r="G23" s="408">
        <v>1</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2</v>
      </c>
      <c r="R23" s="182">
        <f>G23</f>
        <v>1</v>
      </c>
      <c r="S23" s="182"/>
      <c r="T23" s="182"/>
      <c r="U23" s="182">
        <f>G23</f>
        <v>1</v>
      </c>
      <c r="V23" s="182">
        <f>E23</f>
        <v>2</v>
      </c>
      <c r="W23" s="182"/>
      <c r="X23" s="182"/>
      <c r="Y23" s="182"/>
      <c r="Z23" s="182">
        <f>M29</f>
        <v>3</v>
      </c>
      <c r="AA23" s="182">
        <f>Q29</f>
        <v>3</v>
      </c>
      <c r="AB23" s="182">
        <f>U29</f>
        <v>5</v>
      </c>
      <c r="AC23" s="182">
        <f>AA23-AB23</f>
        <v>-2</v>
      </c>
      <c r="AD23" s="182">
        <f>IF(Z23&gt;Z24,-1,0)</f>
        <v>-1</v>
      </c>
      <c r="AE23" s="182">
        <f>IF(Z23&gt;Z25,-1,0)</f>
        <v>0</v>
      </c>
      <c r="AF23" s="182">
        <f>IF(Z23&gt;Z26,-1,0)</f>
        <v>0</v>
      </c>
      <c r="AG23" s="329">
        <f>10000-(AJ23*1000+AM23*10+AK23)</f>
        <v>7017</v>
      </c>
      <c r="AH23" s="330">
        <f>RANK(AG23,AG23:AG26,1)</f>
        <v>3</v>
      </c>
      <c r="AI23" s="281" t="str">
        <f>C23</f>
        <v>Wales</v>
      </c>
      <c r="AJ23" s="281">
        <f t="shared" ref="AJ23:AL26" si="5">Z23</f>
        <v>3</v>
      </c>
      <c r="AK23" s="281">
        <f t="shared" si="5"/>
        <v>3</v>
      </c>
      <c r="AL23" s="281">
        <f t="shared" si="5"/>
        <v>5</v>
      </c>
      <c r="AM23" s="281">
        <f>AK23-AL23</f>
        <v>-2</v>
      </c>
      <c r="AN23" s="337"/>
      <c r="AO23" s="329">
        <f>IF(Z24&lt;&gt;Z23,AG24,IF(G23&gt;E23,AG24-2000,AG24))</f>
        <v>10038</v>
      </c>
      <c r="AP23" s="329">
        <f>IF(Z25&lt;&gt;Z23,AG25,IF(G25&gt;E25,AG25-2000,AG25))</f>
        <v>953</v>
      </c>
      <c r="AQ23" s="329">
        <f>IF(Z26&lt;&gt;Z23,AG26,IF(G27&gt;E27,AG26-2000,AG26))</f>
        <v>3974</v>
      </c>
      <c r="AR23" s="332">
        <f>AN27</f>
        <v>21051</v>
      </c>
      <c r="AS23" s="330">
        <f>RANK(AR23,AR23:AR26,1)</f>
        <v>3</v>
      </c>
      <c r="AT23" s="281" t="str">
        <f t="shared" ref="AT23:AW26" si="6">AI23</f>
        <v>Wales</v>
      </c>
      <c r="AU23" s="281">
        <f t="shared" si="6"/>
        <v>3</v>
      </c>
      <c r="AV23" s="281">
        <f t="shared" si="6"/>
        <v>3</v>
      </c>
      <c r="AW23" s="281">
        <f t="shared" si="6"/>
        <v>5</v>
      </c>
      <c r="AX23" s="182"/>
      <c r="AY23" s="182"/>
      <c r="AZ23" s="182"/>
      <c r="BA23" s="54">
        <v>1</v>
      </c>
      <c r="BB23" s="52" t="str">
        <f>VLOOKUP(1,AS23:AT26,2,FALSE)</f>
        <v>England</v>
      </c>
      <c r="BC23" s="53"/>
      <c r="BD23" s="55">
        <f>VLOOKUP(1,AS23:AW26,3,FALSE)</f>
        <v>9</v>
      </c>
      <c r="BE23" s="56">
        <f>VLOOKUP(1,AS23:AW26,4,FALSE)</f>
        <v>7</v>
      </c>
      <c r="BF23" s="199" t="s">
        <v>12</v>
      </c>
      <c r="BG23" s="56">
        <f>VLOOKUP(1,AS23:AW26,5,FALSE)</f>
        <v>3</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3</v>
      </c>
      <c r="BN23" s="61">
        <f>IF(E23=Spielplan!E23,Punktemodus!$B$7,0)</f>
        <v>1</v>
      </c>
      <c r="BO23" s="61">
        <f>IF(G23=Spielplan!G23,Punktemodus!$B$7,0)</f>
        <v>1</v>
      </c>
      <c r="BP23" s="81">
        <f>IF(Spielplan!E23="",0,SUM(BJ23:BO23))</f>
        <v>15</v>
      </c>
      <c r="BQ23" s="182"/>
      <c r="BR23" s="213"/>
      <c r="BS23" s="182"/>
      <c r="BT23" s="182"/>
      <c r="BU23" s="182"/>
      <c r="BV23" s="409"/>
      <c r="BW23" s="409"/>
      <c r="BX23" s="409"/>
      <c r="BY23" s="182"/>
      <c r="BZ23" s="144">
        <v>54</v>
      </c>
      <c r="CA23" s="158" t="str">
        <f>IF(BX24="",IF(BV24&gt;BV25,BT24,BT25),IF(BX24&gt;BX25,BT24,BT25))</f>
        <v>Österreich</v>
      </c>
      <c r="CB23" s="163"/>
      <c r="CC23" s="408">
        <v>1</v>
      </c>
      <c r="CD23" s="182"/>
      <c r="CE23" s="63"/>
      <c r="CF23" s="182"/>
      <c r="CG23" s="182"/>
      <c r="CH23" s="182"/>
      <c r="CI23" s="182"/>
      <c r="CJ23" s="144" t="s">
        <v>93</v>
      </c>
      <c r="CK23" s="158" t="str">
        <f>IF(CJ18="",IF(CH18&gt;CH19,CF18,CF19),IF(CJ18&gt;CJ19,CF18,CF19))</f>
        <v>Österreich</v>
      </c>
      <c r="CL23" s="163"/>
      <c r="CM23" s="63">
        <v>0</v>
      </c>
      <c r="CN23" s="182"/>
      <c r="CO23" s="63"/>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408">
        <v>3</v>
      </c>
      <c r="F24" s="411" t="s">
        <v>12</v>
      </c>
      <c r="G24" s="408">
        <v>2</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3</v>
      </c>
      <c r="T24" s="182">
        <f>G24</f>
        <v>2</v>
      </c>
      <c r="U24" s="182"/>
      <c r="V24" s="182"/>
      <c r="W24" s="182">
        <f>G24</f>
        <v>2</v>
      </c>
      <c r="X24" s="182">
        <f>E24</f>
        <v>3</v>
      </c>
      <c r="Y24" s="182"/>
      <c r="Z24" s="182">
        <f>N29</f>
        <v>0</v>
      </c>
      <c r="AA24" s="182">
        <f>R29</f>
        <v>2</v>
      </c>
      <c r="AB24" s="182">
        <f>V29</f>
        <v>6</v>
      </c>
      <c r="AC24" s="182">
        <f>AA24-AB24</f>
        <v>-4</v>
      </c>
      <c r="AD24" s="182">
        <f>IF(Z24&gt;Z23,-1,0)</f>
        <v>0</v>
      </c>
      <c r="AE24" s="182">
        <f>IF(Z24&gt;Z25,-1,0)</f>
        <v>0</v>
      </c>
      <c r="AF24" s="182">
        <f>IF(Z24&gt;Z26,-1,0)</f>
        <v>0</v>
      </c>
      <c r="AG24" s="329">
        <f>10000-(AJ24*1000+AM24*10+AK24)</f>
        <v>10038</v>
      </c>
      <c r="AH24" s="330">
        <f>RANK(AG24,AG23:AG26,1)</f>
        <v>4</v>
      </c>
      <c r="AI24" s="281" t="str">
        <f>H23</f>
        <v>Slowakei</v>
      </c>
      <c r="AJ24" s="281">
        <f t="shared" si="5"/>
        <v>0</v>
      </c>
      <c r="AK24" s="281">
        <f t="shared" si="5"/>
        <v>2</v>
      </c>
      <c r="AL24" s="281">
        <f t="shared" si="5"/>
        <v>6</v>
      </c>
      <c r="AM24" s="281">
        <f>AK24-AL24</f>
        <v>-4</v>
      </c>
      <c r="AN24" s="329">
        <f>IF(Z23&lt;&gt;Z24,AG23,IF(E23&gt;G23,AG23-2000,AG23))</f>
        <v>7017</v>
      </c>
      <c r="AO24" s="337"/>
      <c r="AP24" s="329">
        <f>IF(Z24&lt;&gt;Z25,AG25,IF(G28&gt;E28,AG25-2000,AG25))</f>
        <v>953</v>
      </c>
      <c r="AQ24" s="329">
        <f>IF(Z26&lt;&gt;Z24,AG26,IF(G26&gt;E26,AG26-2000,AG26))</f>
        <v>3974</v>
      </c>
      <c r="AR24" s="333">
        <f>AO27</f>
        <v>30114</v>
      </c>
      <c r="AS24" s="330">
        <f>RANK(AR24,AR23:AR26,1)</f>
        <v>4</v>
      </c>
      <c r="AT24" s="281" t="str">
        <f t="shared" si="6"/>
        <v>Slowakei</v>
      </c>
      <c r="AU24" s="281">
        <f t="shared" si="6"/>
        <v>0</v>
      </c>
      <c r="AV24" s="281">
        <f t="shared" si="6"/>
        <v>2</v>
      </c>
      <c r="AW24" s="281">
        <f t="shared" si="6"/>
        <v>6</v>
      </c>
      <c r="AX24" s="182"/>
      <c r="AY24" s="182"/>
      <c r="AZ24" s="182"/>
      <c r="BA24" s="54">
        <v>2</v>
      </c>
      <c r="BB24" s="52" t="str">
        <f>VLOOKUP(2,AS23:AT26,2,FALSE)</f>
        <v>Russland</v>
      </c>
      <c r="BC24" s="53"/>
      <c r="BD24" s="55">
        <f>VLOOKUP(2,AS23:AW26,3,FALSE)</f>
        <v>6</v>
      </c>
      <c r="BE24" s="56">
        <f>VLOOKUP(2,AS23:AW26,4,FALSE)</f>
        <v>6</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0</v>
      </c>
      <c r="BQ24" s="182"/>
      <c r="BR24" s="213"/>
      <c r="BS24" s="152" t="s">
        <v>245</v>
      </c>
      <c r="BT24" s="158" t="str">
        <f>BB67</f>
        <v>Österreich</v>
      </c>
      <c r="BU24" s="163"/>
      <c r="BV24" s="408">
        <v>1</v>
      </c>
      <c r="BW24" s="409"/>
      <c r="BX24" s="408"/>
      <c r="BY24" s="182"/>
      <c r="BZ24" s="182"/>
      <c r="CA24" s="182"/>
      <c r="CB24" s="182"/>
      <c r="CC24" s="409"/>
      <c r="CD24" s="182"/>
      <c r="CE24" s="182"/>
      <c r="CF24" s="182"/>
      <c r="CG24" s="182"/>
      <c r="CH24" s="182"/>
      <c r="CI24" s="182"/>
      <c r="CJ24" s="144" t="s">
        <v>94</v>
      </c>
      <c r="CK24" s="158" t="str">
        <f>IF(CJ34="",IF(CH34&gt;CH35,CF34,CF35),IF(CJ34&gt;CJ35,CF34,CF35))</f>
        <v>Deutschland</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1</v>
      </c>
      <c r="F25" s="411" t="s">
        <v>12</v>
      </c>
      <c r="G25" s="408">
        <v>2</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2</v>
      </c>
      <c r="T25" s="182"/>
      <c r="U25" s="182">
        <f>G25</f>
        <v>2</v>
      </c>
      <c r="V25" s="182"/>
      <c r="W25" s="182">
        <f>E25</f>
        <v>1</v>
      </c>
      <c r="X25" s="182"/>
      <c r="Y25" s="182"/>
      <c r="Z25" s="182">
        <f>O29</f>
        <v>9</v>
      </c>
      <c r="AA25" s="182">
        <f>S29</f>
        <v>7</v>
      </c>
      <c r="AB25" s="182">
        <f>W29</f>
        <v>3</v>
      </c>
      <c r="AC25" s="182">
        <f>AA25-AB25</f>
        <v>4</v>
      </c>
      <c r="AD25" s="182">
        <f>IF(Z25&gt;Z23,-1,0)</f>
        <v>-1</v>
      </c>
      <c r="AE25" s="182">
        <f>IF(Z25&gt;Z24,-1,0)</f>
        <v>-1</v>
      </c>
      <c r="AF25" s="182">
        <f>IF(Z25&gt;Z26,-1,0)</f>
        <v>-1</v>
      </c>
      <c r="AG25" s="329">
        <f>10000-(AJ25*1000+AM25*10+AK25)</f>
        <v>953</v>
      </c>
      <c r="AH25" s="330">
        <f>RANK(AG25,AG23:AG26,1)</f>
        <v>1</v>
      </c>
      <c r="AI25" s="281" t="str">
        <f>C24</f>
        <v>England</v>
      </c>
      <c r="AJ25" s="281">
        <f t="shared" si="5"/>
        <v>9</v>
      </c>
      <c r="AK25" s="281">
        <f t="shared" si="5"/>
        <v>7</v>
      </c>
      <c r="AL25" s="281">
        <f t="shared" si="5"/>
        <v>3</v>
      </c>
      <c r="AM25" s="281">
        <f>AK25-AL25</f>
        <v>4</v>
      </c>
      <c r="AN25" s="329">
        <f>IF(Z23&lt;&gt;Z25,AG23,IF(E25&gt;G25,AG23-2000,AG23))</f>
        <v>7017</v>
      </c>
      <c r="AO25" s="329">
        <f>IF(Z24&lt;&gt;Z25,AG24,IF(E28&gt;G28,AG24-2000,AG24))</f>
        <v>10038</v>
      </c>
      <c r="AP25" s="337"/>
      <c r="AQ25" s="329">
        <f>IF(Z26&lt;&gt;Z25,AG26,IF(G24&gt;E24,AG26-2000,AG26))</f>
        <v>3974</v>
      </c>
      <c r="AR25" s="333">
        <f>AP27</f>
        <v>2859</v>
      </c>
      <c r="AS25" s="330">
        <f>RANK(AR25,AR23:AR26,1)</f>
        <v>1</v>
      </c>
      <c r="AT25" s="281" t="str">
        <f t="shared" si="6"/>
        <v>England</v>
      </c>
      <c r="AU25" s="281">
        <f t="shared" si="6"/>
        <v>9</v>
      </c>
      <c r="AV25" s="281">
        <f t="shared" si="6"/>
        <v>7</v>
      </c>
      <c r="AW25" s="281">
        <f t="shared" si="6"/>
        <v>3</v>
      </c>
      <c r="AX25" s="182"/>
      <c r="AY25" s="182"/>
      <c r="AZ25" s="182"/>
      <c r="BA25" s="162">
        <v>3</v>
      </c>
      <c r="BB25" s="175" t="str">
        <f>VLOOKUP(3,AS23:AT26,2,FALSE)</f>
        <v>Wales</v>
      </c>
      <c r="BC25" s="163"/>
      <c r="BD25" s="145">
        <f>VLOOKUP(3,AS23:AW26,3,FALSE)</f>
        <v>3</v>
      </c>
      <c r="BE25" s="145">
        <f>VLOOKUP(3,AS23:AW26,4,FALSE)</f>
        <v>3</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3</v>
      </c>
      <c r="BN25" s="61">
        <f>IF(E25=Spielplan!E25,Punktemodus!$B$7,0)</f>
        <v>1</v>
      </c>
      <c r="BO25" s="61">
        <f>IF(G25=Spielplan!G25,Punktemodus!$B$7,0)</f>
        <v>1</v>
      </c>
      <c r="BP25" s="81">
        <f>IF(Spielplan!E25="",0,SUM(BJ25:BO25))</f>
        <v>15</v>
      </c>
      <c r="BQ25" s="182"/>
      <c r="BR25" s="213"/>
      <c r="BS25" s="153" t="s">
        <v>246</v>
      </c>
      <c r="BT25" s="158" t="str">
        <f>BB57</f>
        <v>Italien</v>
      </c>
      <c r="BU25" s="163"/>
      <c r="BV25" s="408">
        <v>0</v>
      </c>
      <c r="BW25" s="409"/>
      <c r="BX25" s="408"/>
      <c r="BY25" s="182"/>
      <c r="BZ25" s="182"/>
      <c r="CA25" s="182"/>
      <c r="CB25" s="182"/>
      <c r="CC25" s="40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1</v>
      </c>
      <c r="F26" s="411" t="s">
        <v>12</v>
      </c>
      <c r="G26" s="408">
        <v>2</v>
      </c>
      <c r="H26" s="45" t="str">
        <f>H24</f>
        <v>Russland</v>
      </c>
      <c r="I26" s="51"/>
      <c r="J26" s="182"/>
      <c r="K26" s="182" t="s">
        <v>60</v>
      </c>
      <c r="L26" s="182">
        <f t="shared" si="4"/>
        <v>-1</v>
      </c>
      <c r="M26" s="182"/>
      <c r="N26" s="182">
        <f>IF($E26="",0,IF($E26&gt;$G26,3,IF($E26=$G26,1,0)))</f>
        <v>0</v>
      </c>
      <c r="O26" s="182"/>
      <c r="P26" s="182">
        <f>IF($G26="",0,IF($E26&gt;$G26,0,IF($E26=$G26,1,3)))</f>
        <v>3</v>
      </c>
      <c r="Q26" s="182"/>
      <c r="R26" s="182">
        <f>E26</f>
        <v>1</v>
      </c>
      <c r="S26" s="182"/>
      <c r="T26" s="182">
        <f>G26</f>
        <v>2</v>
      </c>
      <c r="U26" s="182"/>
      <c r="V26" s="182">
        <f>G26</f>
        <v>2</v>
      </c>
      <c r="W26" s="182"/>
      <c r="X26" s="182">
        <f>E26</f>
        <v>1</v>
      </c>
      <c r="Y26" s="182"/>
      <c r="Z26" s="182">
        <f>P29</f>
        <v>6</v>
      </c>
      <c r="AA26" s="182">
        <f>T29</f>
        <v>6</v>
      </c>
      <c r="AB26" s="182">
        <f>X29</f>
        <v>4</v>
      </c>
      <c r="AC26" s="182">
        <f>AA26-AB26</f>
        <v>2</v>
      </c>
      <c r="AD26" s="182">
        <f>IF(Z26&gt;Z23,-1,0)</f>
        <v>-1</v>
      </c>
      <c r="AE26" s="182">
        <f>IF(Z26&gt;Z24,-1,0)</f>
        <v>-1</v>
      </c>
      <c r="AF26" s="182">
        <f>IF(Z26&gt;Z25,-1,0)</f>
        <v>0</v>
      </c>
      <c r="AG26" s="329">
        <f>10000-(AJ26*1000+AM26*10+AK26)</f>
        <v>3974</v>
      </c>
      <c r="AH26" s="330">
        <f>RANK(AG26,AG23:AG26,1)</f>
        <v>2</v>
      </c>
      <c r="AI26" s="281" t="str">
        <f>H24</f>
        <v>Russland</v>
      </c>
      <c r="AJ26" s="281">
        <f t="shared" si="5"/>
        <v>6</v>
      </c>
      <c r="AK26" s="281">
        <f t="shared" si="5"/>
        <v>6</v>
      </c>
      <c r="AL26" s="281">
        <f t="shared" si="5"/>
        <v>4</v>
      </c>
      <c r="AM26" s="281">
        <f>AK26-AL26</f>
        <v>2</v>
      </c>
      <c r="AN26" s="329">
        <f>IF(Z23&lt;&gt;Z26,AG23,IF(E27&gt;G27,AG23-2000,AG23))</f>
        <v>7017</v>
      </c>
      <c r="AO26" s="329">
        <f>IF(Z24&lt;&gt;Z26,AG24,IF(E26&gt;G26,AG24-2000,AG24))</f>
        <v>10038</v>
      </c>
      <c r="AP26" s="329">
        <f>IF(Z25&lt;&gt;Z26,AG25,IF(E24&gt;G24,AG25-2000,AG25))</f>
        <v>953</v>
      </c>
      <c r="AQ26" s="337"/>
      <c r="AR26" s="333">
        <f>AQ27</f>
        <v>11922</v>
      </c>
      <c r="AS26" s="330">
        <f>RANK(AR26,AR23:AR26,1)</f>
        <v>2</v>
      </c>
      <c r="AT26" s="281" t="str">
        <f t="shared" si="6"/>
        <v>Russland</v>
      </c>
      <c r="AU26" s="281">
        <f t="shared" si="6"/>
        <v>6</v>
      </c>
      <c r="AV26" s="281">
        <f t="shared" si="6"/>
        <v>6</v>
      </c>
      <c r="AW26" s="281">
        <f t="shared" si="6"/>
        <v>4</v>
      </c>
      <c r="AX26" s="182"/>
      <c r="AY26" s="182"/>
      <c r="AZ26" s="182"/>
      <c r="BA26" s="68">
        <v>4</v>
      </c>
      <c r="BB26" s="69" t="str">
        <f>VLOOKUP(4,AS23:AT26,2,FALSE)</f>
        <v>Slowakei</v>
      </c>
      <c r="BC26" s="70"/>
      <c r="BD26" s="71">
        <f>VLOOKUP(4,AS23:AW26,3,FALSE)</f>
        <v>0</v>
      </c>
      <c r="BE26" s="71">
        <f>VLOOKUP(4,AS23:AW26,4,FALSE)</f>
        <v>2</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409"/>
      <c r="BW26" s="409"/>
      <c r="BX26" s="409"/>
      <c r="BY26" s="182"/>
      <c r="BZ26" s="182"/>
      <c r="CA26" s="182"/>
      <c r="CB26" s="182"/>
      <c r="CC26" s="40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0</v>
      </c>
      <c r="F27" s="411" t="s">
        <v>12</v>
      </c>
      <c r="G27" s="408">
        <v>2</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2</v>
      </c>
      <c r="U27" s="182">
        <f>G27</f>
        <v>2</v>
      </c>
      <c r="V27" s="182"/>
      <c r="W27" s="182"/>
      <c r="X27" s="182">
        <f>E27</f>
        <v>0</v>
      </c>
      <c r="Y27" s="182"/>
      <c r="Z27" s="182"/>
      <c r="AA27" s="182"/>
      <c r="AB27" s="182"/>
      <c r="AC27" s="182"/>
      <c r="AD27" s="182"/>
      <c r="AE27" s="182"/>
      <c r="AF27" s="182"/>
      <c r="AG27" s="281"/>
      <c r="AH27" s="281"/>
      <c r="AI27" s="281"/>
      <c r="AJ27" s="281"/>
      <c r="AK27" s="281"/>
      <c r="AL27" s="281"/>
      <c r="AM27" s="281"/>
      <c r="AN27" s="334">
        <f>SUM(AN23:AN26)</f>
        <v>21051</v>
      </c>
      <c r="AO27" s="335">
        <f>SUM(AO23:AO26)</f>
        <v>30114</v>
      </c>
      <c r="AP27" s="335">
        <f>SUM(AP23:AP26)</f>
        <v>2859</v>
      </c>
      <c r="AQ27" s="335">
        <f>SUM(AQ23:AQ26)</f>
        <v>11922</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409"/>
      <c r="BW27" s="409"/>
      <c r="BX27" s="409"/>
      <c r="BY27" s="182"/>
      <c r="BZ27" s="182"/>
      <c r="CA27" s="182"/>
      <c r="CB27" s="182"/>
      <c r="CC27" s="40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0</v>
      </c>
      <c r="F28" s="411" t="s">
        <v>12</v>
      </c>
      <c r="G28" s="408">
        <v>2</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2</v>
      </c>
      <c r="T28" s="182"/>
      <c r="U28" s="182"/>
      <c r="V28" s="182">
        <f>G28</f>
        <v>2</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408">
        <v>1</v>
      </c>
      <c r="BW28" s="409"/>
      <c r="BX28" s="408"/>
      <c r="BY28" s="182"/>
      <c r="BZ28" s="182"/>
      <c r="CA28" s="182"/>
      <c r="CB28" s="182"/>
      <c r="CC28" s="40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3</v>
      </c>
      <c r="N29" s="182">
        <f t="shared" si="7"/>
        <v>0</v>
      </c>
      <c r="O29" s="182">
        <f t="shared" si="7"/>
        <v>9</v>
      </c>
      <c r="P29" s="182">
        <f t="shared" si="7"/>
        <v>6</v>
      </c>
      <c r="Q29" s="182">
        <f t="shared" si="7"/>
        <v>3</v>
      </c>
      <c r="R29" s="182">
        <f t="shared" si="7"/>
        <v>2</v>
      </c>
      <c r="S29" s="182">
        <f t="shared" si="7"/>
        <v>7</v>
      </c>
      <c r="T29" s="182">
        <f t="shared" si="7"/>
        <v>6</v>
      </c>
      <c r="U29" s="182">
        <f t="shared" si="7"/>
        <v>5</v>
      </c>
      <c r="V29" s="182">
        <f t="shared" si="7"/>
        <v>6</v>
      </c>
      <c r="W29" s="182">
        <f t="shared" si="7"/>
        <v>3</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31</v>
      </c>
      <c r="BQ29" s="182"/>
      <c r="BR29" s="213"/>
      <c r="BS29" s="150" t="str">
        <f>"3"&amp;BD89</f>
        <v>3B</v>
      </c>
      <c r="BT29" s="158" t="str">
        <f>BB89</f>
        <v>Wales</v>
      </c>
      <c r="BU29" s="163"/>
      <c r="BV29" s="408">
        <v>0</v>
      </c>
      <c r="BW29" s="409"/>
      <c r="BX29" s="408"/>
      <c r="BY29" s="182"/>
      <c r="BZ29" s="182"/>
      <c r="CA29" s="182"/>
      <c r="CB29" s="182"/>
      <c r="CC29" s="40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409"/>
      <c r="BX30" s="409"/>
      <c r="BY30" s="182"/>
      <c r="BZ30" s="144">
        <v>52</v>
      </c>
      <c r="CA30" s="158" t="str">
        <f>IF(BX28="",IF(BV28&gt;BV29,BT28,BT29),IF(BX28&gt;BX29,BT28,BT29))</f>
        <v>Deutschland</v>
      </c>
      <c r="CB30" s="163"/>
      <c r="CC30" s="408">
        <v>1</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409"/>
      <c r="BX31" s="409"/>
      <c r="BY31" s="182"/>
      <c r="BZ31" s="144">
        <v>51</v>
      </c>
      <c r="CA31" s="158" t="str">
        <f>IF(BX32="",IF(BV32&gt;BV33,BT32,BT33),IF(BX32&gt;BX33,BT32,BT33))</f>
        <v>Belgien</v>
      </c>
      <c r="CB31" s="163"/>
      <c r="CC31" s="408">
        <v>0</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1</v>
      </c>
      <c r="BW32" s="409"/>
      <c r="BX32" s="408"/>
      <c r="BY32" s="182"/>
      <c r="BZ32" s="182"/>
      <c r="CA32" s="182"/>
      <c r="CB32" s="182"/>
      <c r="CC32" s="40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408">
        <v>0</v>
      </c>
      <c r="BW33" s="409"/>
      <c r="BX33" s="408"/>
      <c r="BY33" s="182"/>
      <c r="BZ33" s="182"/>
      <c r="CA33" s="182"/>
      <c r="CB33" s="182"/>
      <c r="CC33" s="40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2</v>
      </c>
      <c r="F34" s="411" t="s">
        <v>12</v>
      </c>
      <c r="G34" s="408">
        <v>2</v>
      </c>
      <c r="H34" s="18" t="str">
        <f>Spielplan!$H$34</f>
        <v>Nordirland</v>
      </c>
      <c r="I34" s="33"/>
      <c r="J34" s="182"/>
      <c r="K34" s="182" t="s">
        <v>65</v>
      </c>
      <c r="L34" s="182">
        <f t="shared" ref="L34:L39" si="8">IF(E34-G34&gt;0,1,IF(G34=E34,0,-1))</f>
        <v>0</v>
      </c>
      <c r="M34" s="182">
        <f>IF($E34="",0,IF($E34&gt;$G34,3,IF($E34=G34,1,0)))</f>
        <v>1</v>
      </c>
      <c r="N34" s="182">
        <f>IF($G34="",0,IF($E34&gt;$G34,0,IF($E34=G34,1,3)))</f>
        <v>1</v>
      </c>
      <c r="O34" s="182"/>
      <c r="P34" s="182"/>
      <c r="Q34" s="182">
        <f>E34</f>
        <v>2</v>
      </c>
      <c r="R34" s="182">
        <f>G34</f>
        <v>2</v>
      </c>
      <c r="S34" s="182"/>
      <c r="T34" s="182"/>
      <c r="U34" s="182">
        <f>G34</f>
        <v>2</v>
      </c>
      <c r="V34" s="182">
        <f>E34</f>
        <v>2</v>
      </c>
      <c r="W34" s="182"/>
      <c r="X34" s="182"/>
      <c r="Y34" s="182"/>
      <c r="Z34" s="182">
        <f>M40</f>
        <v>4</v>
      </c>
      <c r="AA34" s="182">
        <f>Q40</f>
        <v>6</v>
      </c>
      <c r="AB34" s="182">
        <f>U40</f>
        <v>6</v>
      </c>
      <c r="AC34" s="182">
        <f>AA34-AB34</f>
        <v>0</v>
      </c>
      <c r="AD34" s="182">
        <f>IF(Z34&gt;Z35,-1,0)</f>
        <v>-1</v>
      </c>
      <c r="AE34" s="182">
        <f>IF(Z34&gt;Z36,-1,0)</f>
        <v>0</v>
      </c>
      <c r="AF34" s="182">
        <f>IF(Z34&gt;Z37,-1,0)</f>
        <v>-1</v>
      </c>
      <c r="AG34" s="329">
        <f>10000-(AJ34*1000+AM34*10+AK34)</f>
        <v>5994</v>
      </c>
      <c r="AH34" s="330">
        <f>RANK(AG34,AG34:AG37,1)</f>
        <v>2</v>
      </c>
      <c r="AI34" s="281" t="str">
        <f>C34</f>
        <v>Polen</v>
      </c>
      <c r="AJ34" s="281">
        <f t="shared" ref="AJ34:AL37" si="9">Z34</f>
        <v>4</v>
      </c>
      <c r="AK34" s="281">
        <f t="shared" si="9"/>
        <v>6</v>
      </c>
      <c r="AL34" s="281">
        <f t="shared" si="9"/>
        <v>6</v>
      </c>
      <c r="AM34" s="281">
        <f>AK34-AL34</f>
        <v>0</v>
      </c>
      <c r="AN34" s="337"/>
      <c r="AO34" s="329">
        <f>IF(Z35&lt;&gt;Z34,AG35,IF(G34&gt;E34,AG35-2000,AG35))</f>
        <v>8006</v>
      </c>
      <c r="AP34" s="329">
        <f>IF(Z36&lt;&gt;Z34,AG36,IF(G36&gt;E36,AG36-2000,AG36))</f>
        <v>953</v>
      </c>
      <c r="AQ34" s="329">
        <f>IF(Z37&lt;&gt;Z34,AG37,IF(G38&gt;E38,AG37-2000,AG37))</f>
        <v>9028</v>
      </c>
      <c r="AR34" s="332">
        <f>AN38</f>
        <v>17982</v>
      </c>
      <c r="AS34" s="330">
        <f>RANK(AR34,AR34:AR37,1)</f>
        <v>2</v>
      </c>
      <c r="AT34" s="281" t="str">
        <f t="shared" ref="AT34:AW37" si="10">AI34</f>
        <v>Polen</v>
      </c>
      <c r="AU34" s="281">
        <f t="shared" si="10"/>
        <v>4</v>
      </c>
      <c r="AV34" s="281">
        <f t="shared" si="10"/>
        <v>6</v>
      </c>
      <c r="AW34" s="281">
        <f t="shared" si="10"/>
        <v>6</v>
      </c>
      <c r="AX34" s="182"/>
      <c r="AY34" s="182"/>
      <c r="AZ34" s="182"/>
      <c r="BA34" s="17">
        <v>1</v>
      </c>
      <c r="BB34" s="18" t="str">
        <f>VLOOKUP(1,AS34:AT37,2,FALSE)</f>
        <v>Deutschland</v>
      </c>
      <c r="BC34" s="16"/>
      <c r="BD34" s="19">
        <f>VLOOKUP(1,AS34:AW37,3,FALSE)</f>
        <v>9</v>
      </c>
      <c r="BE34" s="20">
        <f>VLOOKUP(1,AS34:AW37,4,FALSE)</f>
        <v>7</v>
      </c>
      <c r="BF34" s="199" t="s">
        <v>12</v>
      </c>
      <c r="BG34" s="20">
        <f>VLOOKUP(1,AS34:AW37,5,FALSE)</f>
        <v>3</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0</v>
      </c>
      <c r="BQ34" s="183"/>
      <c r="BR34" s="213"/>
      <c r="BS34" s="182"/>
      <c r="BT34" s="182"/>
      <c r="BU34" s="182"/>
      <c r="BV34" s="409"/>
      <c r="BW34" s="409"/>
      <c r="BX34" s="409"/>
      <c r="BY34" s="182"/>
      <c r="BZ34" s="182"/>
      <c r="CA34" s="182"/>
      <c r="CB34" s="182"/>
      <c r="CC34" s="409"/>
      <c r="CD34" s="182"/>
      <c r="CE34" s="144">
        <v>59</v>
      </c>
      <c r="CF34" s="158" t="str">
        <f>IF(CE30="",IF(CC30&gt;CC31,CA30,CA31),IF(CE30&gt;CE31,CA30,CA31))</f>
        <v>Deutschland</v>
      </c>
      <c r="CG34" s="163"/>
      <c r="CH34" s="63">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2</v>
      </c>
      <c r="F35" s="411" t="s">
        <v>12</v>
      </c>
      <c r="G35" s="40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2</v>
      </c>
      <c r="AA35" s="182">
        <f>R40</f>
        <v>4</v>
      </c>
      <c r="AB35" s="182">
        <f>V40</f>
        <v>5</v>
      </c>
      <c r="AC35" s="182">
        <f>AA35-AB35</f>
        <v>-1</v>
      </c>
      <c r="AD35" s="182">
        <f>IF(Z35&gt;Z34,-1,0)</f>
        <v>0</v>
      </c>
      <c r="AE35" s="182">
        <f>IF(Z35&gt;Z36,-1,0)</f>
        <v>0</v>
      </c>
      <c r="AF35" s="182">
        <f>IF(Z35&gt;Z37,-1,0)</f>
        <v>-1</v>
      </c>
      <c r="AG35" s="329">
        <f>10000-(AJ35*1000+AM35*10+AK35)</f>
        <v>8006</v>
      </c>
      <c r="AH35" s="330">
        <f>RANK(AG35,AG34:AG37,1)</f>
        <v>3</v>
      </c>
      <c r="AI35" s="281" t="str">
        <f>H34</f>
        <v>Nordirland</v>
      </c>
      <c r="AJ35" s="281">
        <f t="shared" si="9"/>
        <v>2</v>
      </c>
      <c r="AK35" s="281">
        <f t="shared" si="9"/>
        <v>4</v>
      </c>
      <c r="AL35" s="281">
        <f t="shared" si="9"/>
        <v>5</v>
      </c>
      <c r="AM35" s="281">
        <f>AK35-AL35</f>
        <v>-1</v>
      </c>
      <c r="AN35" s="329">
        <f>IF(Z34&lt;&gt;Z35,AG34,IF(E34&gt;G34,AG34-2000,AG34))</f>
        <v>5994</v>
      </c>
      <c r="AO35" s="337"/>
      <c r="AP35" s="329">
        <f>IF(Z35&lt;&gt;Z36,AG36,IF(G39&gt;E39,AG36-2000,AG36))</f>
        <v>953</v>
      </c>
      <c r="AQ35" s="329">
        <f>IF(Z37&lt;&gt;Z35,AG37,IF(G37&gt;E37,AG37-2000,AG37))</f>
        <v>9028</v>
      </c>
      <c r="AR35" s="333">
        <f>AO38</f>
        <v>24018</v>
      </c>
      <c r="AS35" s="330">
        <f>RANK(AR35,AR34:AR37,1)</f>
        <v>3</v>
      </c>
      <c r="AT35" s="281" t="str">
        <f t="shared" si="10"/>
        <v>Nordirland</v>
      </c>
      <c r="AU35" s="281">
        <f t="shared" si="10"/>
        <v>2</v>
      </c>
      <c r="AV35" s="281">
        <f t="shared" si="10"/>
        <v>4</v>
      </c>
      <c r="AW35" s="281">
        <f t="shared" si="10"/>
        <v>5</v>
      </c>
      <c r="AX35" s="182"/>
      <c r="AY35" s="182"/>
      <c r="AZ35" s="182"/>
      <c r="BA35" s="17">
        <v>2</v>
      </c>
      <c r="BB35" s="18" t="str">
        <f>VLOOKUP(2,AS34:AT37,2,FALSE)</f>
        <v>Polen</v>
      </c>
      <c r="BC35" s="16"/>
      <c r="BD35" s="19">
        <f>VLOOKUP(2,AS34:AW37,3,FALSE)</f>
        <v>4</v>
      </c>
      <c r="BE35" s="20">
        <f>VLOOKUP(2,AS34:AW37,4,FALSE)</f>
        <v>6</v>
      </c>
      <c r="BF35" s="199" t="s">
        <v>12</v>
      </c>
      <c r="BG35" s="20">
        <f>VLOOKUP(2,AS34:AW37,5,FALSE)</f>
        <v>6</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409"/>
      <c r="BW35" s="409"/>
      <c r="BX35" s="409"/>
      <c r="BY35" s="182"/>
      <c r="BZ35" s="182"/>
      <c r="CA35" s="182"/>
      <c r="CB35" s="182"/>
      <c r="CC35" s="409"/>
      <c r="CD35" s="182"/>
      <c r="CE35" s="144">
        <v>60</v>
      </c>
      <c r="CF35" s="158" t="str">
        <f>IF(CE38="",IF(CC38&gt;CC39,CA38,CA39),IF(CE38&gt;CE39,CA38,CA39))</f>
        <v>Frankreich</v>
      </c>
      <c r="CG35" s="163"/>
      <c r="CH35" s="63">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2</v>
      </c>
      <c r="F36" s="411" t="s">
        <v>12</v>
      </c>
      <c r="G36" s="408">
        <v>3</v>
      </c>
      <c r="H36" s="18" t="str">
        <f>C35</f>
        <v>Deutschland</v>
      </c>
      <c r="I36" s="33"/>
      <c r="J36" s="182"/>
      <c r="K36" s="182" t="s">
        <v>68</v>
      </c>
      <c r="L36" s="182">
        <f t="shared" si="8"/>
        <v>-1</v>
      </c>
      <c r="M36" s="182">
        <f>IF($E36="",0,IF($E36&gt;$G36,3,IF($E36=G36,1,0)))</f>
        <v>0</v>
      </c>
      <c r="N36" s="182"/>
      <c r="O36" s="182">
        <f>IF($G36="",0,IF($E36&gt;$G36,0,IF($E36=$G36,1,3)))</f>
        <v>3</v>
      </c>
      <c r="P36" s="182"/>
      <c r="Q36" s="182">
        <f>E36</f>
        <v>2</v>
      </c>
      <c r="R36" s="182"/>
      <c r="S36" s="182">
        <f>G36</f>
        <v>3</v>
      </c>
      <c r="T36" s="182"/>
      <c r="U36" s="182">
        <f>G36</f>
        <v>3</v>
      </c>
      <c r="V36" s="182"/>
      <c r="W36" s="182">
        <f>E36</f>
        <v>2</v>
      </c>
      <c r="X36" s="182"/>
      <c r="Y36" s="182"/>
      <c r="Z36" s="182">
        <f>O40</f>
        <v>9</v>
      </c>
      <c r="AA36" s="182">
        <f>S40</f>
        <v>7</v>
      </c>
      <c r="AB36" s="182">
        <f>W40</f>
        <v>3</v>
      </c>
      <c r="AC36" s="182">
        <f>AA36-AB36</f>
        <v>4</v>
      </c>
      <c r="AD36" s="182">
        <f>IF(Z36&gt;Z34,-1,0)</f>
        <v>-1</v>
      </c>
      <c r="AE36" s="182">
        <f>IF(Z36&gt;Z35,-1,0)</f>
        <v>-1</v>
      </c>
      <c r="AF36" s="182">
        <f>IF(Z36&gt;Z37,-1,0)</f>
        <v>-1</v>
      </c>
      <c r="AG36" s="329">
        <f>10000-(AJ36*1000+AM36*10+AK36)</f>
        <v>953</v>
      </c>
      <c r="AH36" s="330">
        <f>RANK(AG36,AG34:AG37,1)</f>
        <v>1</v>
      </c>
      <c r="AI36" s="281" t="str">
        <f>C35</f>
        <v>Deutschland</v>
      </c>
      <c r="AJ36" s="281">
        <f t="shared" si="9"/>
        <v>9</v>
      </c>
      <c r="AK36" s="281">
        <f t="shared" si="9"/>
        <v>7</v>
      </c>
      <c r="AL36" s="281">
        <f t="shared" si="9"/>
        <v>3</v>
      </c>
      <c r="AM36" s="281">
        <f>AK36-AL36</f>
        <v>4</v>
      </c>
      <c r="AN36" s="329">
        <f>IF(Z34&lt;&gt;Z36,AG34,IF(E36&gt;G36,AG34-2000,AG34))</f>
        <v>5994</v>
      </c>
      <c r="AO36" s="329">
        <f>IF(Z35&lt;&gt;Z36,AG35,IF(E39&gt;G39,AG35-2000,AG35))</f>
        <v>8006</v>
      </c>
      <c r="AP36" s="337"/>
      <c r="AQ36" s="329">
        <f>IF(Z37&lt;&gt;Z36,AG37,IF(G35&gt;E35,AG37-2000,AG37))</f>
        <v>9028</v>
      </c>
      <c r="AR36" s="333">
        <f>AP38</f>
        <v>2859</v>
      </c>
      <c r="AS36" s="330">
        <f>RANK(AR36,AR34:AR37,1)</f>
        <v>1</v>
      </c>
      <c r="AT36" s="281" t="str">
        <f t="shared" si="10"/>
        <v>Deutschland</v>
      </c>
      <c r="AU36" s="281">
        <f t="shared" si="10"/>
        <v>9</v>
      </c>
      <c r="AV36" s="281">
        <f t="shared" si="10"/>
        <v>7</v>
      </c>
      <c r="AW36" s="281">
        <f t="shared" si="10"/>
        <v>3</v>
      </c>
      <c r="AX36" s="182"/>
      <c r="AY36" s="182"/>
      <c r="AZ36" s="182"/>
      <c r="BA36" s="162">
        <v>3</v>
      </c>
      <c r="BB36" s="175" t="str">
        <f>VLOOKUP(3,AS34:AT37,2,FALSE)</f>
        <v>Nordirland</v>
      </c>
      <c r="BC36" s="163"/>
      <c r="BD36" s="145">
        <f>VLOOKUP(3,AS34:AW37,3,FALSE)</f>
        <v>2</v>
      </c>
      <c r="BE36" s="145">
        <f>VLOOKUP(3,AS34:AW37,4,FALSE)</f>
        <v>4</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408">
        <v>1</v>
      </c>
      <c r="BW36" s="409"/>
      <c r="BX36" s="408"/>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1</v>
      </c>
      <c r="F37" s="411" t="s">
        <v>12</v>
      </c>
      <c r="G37" s="40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2</v>
      </c>
      <c r="AB37" s="182">
        <f>X40</f>
        <v>5</v>
      </c>
      <c r="AC37" s="182">
        <f>AA37-AB37</f>
        <v>-3</v>
      </c>
      <c r="AD37" s="182">
        <f>IF(Z37&gt;Z34,-1,0)</f>
        <v>0</v>
      </c>
      <c r="AE37" s="182">
        <f>IF(Z37&gt;Z35,-1,0)</f>
        <v>0</v>
      </c>
      <c r="AF37" s="182">
        <f>IF(Z37&gt;Z36,-1,0)</f>
        <v>0</v>
      </c>
      <c r="AG37" s="329">
        <f>10000-(AJ37*1000+AM37*10+AK37)</f>
        <v>9028</v>
      </c>
      <c r="AH37" s="330">
        <f>RANK(AG37,AG34:AG37,1)</f>
        <v>4</v>
      </c>
      <c r="AI37" s="281" t="str">
        <f>H35</f>
        <v>Ukraine</v>
      </c>
      <c r="AJ37" s="281">
        <f t="shared" si="9"/>
        <v>1</v>
      </c>
      <c r="AK37" s="281">
        <f t="shared" si="9"/>
        <v>2</v>
      </c>
      <c r="AL37" s="281">
        <f t="shared" si="9"/>
        <v>5</v>
      </c>
      <c r="AM37" s="281">
        <f>AK37-AL37</f>
        <v>-3</v>
      </c>
      <c r="AN37" s="329">
        <f>IF(Z34&lt;&gt;Z37,AG34,IF(E38&gt;G38,AG34-2000,AG34))</f>
        <v>5994</v>
      </c>
      <c r="AO37" s="329">
        <f>IF(Z35&lt;&gt;Z37,AG35,IF(E37&gt;G37,AG35-2000,AG35))</f>
        <v>8006</v>
      </c>
      <c r="AP37" s="329">
        <f>IF(Z36&lt;&gt;Z37,AG36,IF(E35&gt;G35,AG36-2000,AG36))</f>
        <v>953</v>
      </c>
      <c r="AQ37" s="337"/>
      <c r="AR37" s="333">
        <f>AQ38</f>
        <v>27084</v>
      </c>
      <c r="AS37" s="330">
        <f>RANK(AR37,AR34:AR37,1)</f>
        <v>4</v>
      </c>
      <c r="AT37" s="281" t="str">
        <f t="shared" si="10"/>
        <v>Ukraine</v>
      </c>
      <c r="AU37" s="281">
        <f t="shared" si="10"/>
        <v>1</v>
      </c>
      <c r="AV37" s="281">
        <f t="shared" si="10"/>
        <v>2</v>
      </c>
      <c r="AW37" s="281">
        <f t="shared" si="10"/>
        <v>5</v>
      </c>
      <c r="AX37" s="182"/>
      <c r="AY37" s="182"/>
      <c r="AZ37" s="182"/>
      <c r="BA37" s="68">
        <v>4</v>
      </c>
      <c r="BB37" s="69" t="str">
        <f>VLOOKUP(4,AS34:AT37,2,FALSE)</f>
        <v>Ukraine</v>
      </c>
      <c r="BC37" s="70"/>
      <c r="BD37" s="71">
        <f>VLOOKUP(4,AS34:AW37,3,FALSE)</f>
        <v>1</v>
      </c>
      <c r="BE37" s="71">
        <f>VLOOKUP(4,AS34:AW37,4,FALSE)</f>
        <v>2</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Nordirland</v>
      </c>
      <c r="BU37" s="163"/>
      <c r="BV37" s="408">
        <v>0</v>
      </c>
      <c r="BW37" s="409"/>
      <c r="BX37" s="408"/>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2</v>
      </c>
      <c r="F38" s="411" t="s">
        <v>12</v>
      </c>
      <c r="G38" s="408">
        <v>1</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1</v>
      </c>
      <c r="U38" s="182">
        <f>G38</f>
        <v>1</v>
      </c>
      <c r="V38" s="182"/>
      <c r="W38" s="182"/>
      <c r="X38" s="182">
        <f>E38</f>
        <v>2</v>
      </c>
      <c r="Y38" s="182"/>
      <c r="Z38" s="182"/>
      <c r="AA38" s="182"/>
      <c r="AB38" s="182"/>
      <c r="AC38" s="182"/>
      <c r="AD38" s="182"/>
      <c r="AE38" s="182"/>
      <c r="AF38" s="182"/>
      <c r="AG38" s="281"/>
      <c r="AH38" s="281"/>
      <c r="AI38" s="281"/>
      <c r="AJ38" s="281"/>
      <c r="AK38" s="281"/>
      <c r="AL38" s="281"/>
      <c r="AM38" s="281"/>
      <c r="AN38" s="334">
        <f>SUM(AN34:AN37)</f>
        <v>17982</v>
      </c>
      <c r="AO38" s="335">
        <f>SUM(AO34:AO37)</f>
        <v>24018</v>
      </c>
      <c r="AP38" s="335">
        <f>SUM(AP34:AP37)</f>
        <v>2859</v>
      </c>
      <c r="AQ38" s="335">
        <f>SUM(AQ34:AQ37)</f>
        <v>27084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409"/>
      <c r="BW38" s="409"/>
      <c r="BX38" s="409"/>
      <c r="BY38" s="182"/>
      <c r="BZ38" s="144">
        <v>55</v>
      </c>
      <c r="CA38" s="158" t="str">
        <f>IF(BX36="",IF(BV36&gt;BV37,BT36,BT37),IF(BX36&gt;BX37,BT36,BT37))</f>
        <v>Frankreich</v>
      </c>
      <c r="CB38" s="163"/>
      <c r="CC38" s="40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1</v>
      </c>
      <c r="F39" s="411" t="s">
        <v>12</v>
      </c>
      <c r="G39" s="408">
        <v>2</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2</v>
      </c>
      <c r="T39" s="182"/>
      <c r="U39" s="182"/>
      <c r="V39" s="182">
        <f>G39</f>
        <v>2</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9"/>
      <c r="BW39" s="409"/>
      <c r="BX39" s="409"/>
      <c r="BY39" s="182"/>
      <c r="BZ39" s="144">
        <v>56</v>
      </c>
      <c r="CA39" s="158" t="str">
        <f>IF(BX40="",IF(BV40&gt;BV41,BT40,BT41),IF(BX40&gt;BX41,BT40,BT41))</f>
        <v>Russland</v>
      </c>
      <c r="CB39" s="163"/>
      <c r="CC39" s="40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4</v>
      </c>
      <c r="N40" s="182">
        <f t="shared" si="11"/>
        <v>2</v>
      </c>
      <c r="O40" s="182">
        <f t="shared" si="11"/>
        <v>9</v>
      </c>
      <c r="P40" s="182">
        <f t="shared" si="11"/>
        <v>1</v>
      </c>
      <c r="Q40" s="182">
        <f t="shared" si="11"/>
        <v>6</v>
      </c>
      <c r="R40" s="182">
        <f t="shared" si="11"/>
        <v>4</v>
      </c>
      <c r="S40" s="182">
        <f t="shared" si="11"/>
        <v>7</v>
      </c>
      <c r="T40" s="182">
        <f t="shared" si="11"/>
        <v>2</v>
      </c>
      <c r="U40" s="182">
        <f t="shared" si="11"/>
        <v>6</v>
      </c>
      <c r="V40" s="182">
        <f t="shared" si="11"/>
        <v>5</v>
      </c>
      <c r="W40" s="182">
        <f t="shared" si="11"/>
        <v>3</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35</v>
      </c>
      <c r="BQ40" s="182"/>
      <c r="BR40" s="213"/>
      <c r="BS40" s="151" t="s">
        <v>252</v>
      </c>
      <c r="BT40" s="158" t="str">
        <f>BB24</f>
        <v>Russland</v>
      </c>
      <c r="BU40" s="163"/>
      <c r="BV40" s="408">
        <v>1</v>
      </c>
      <c r="BW40" s="409"/>
      <c r="BX40" s="408"/>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Portugal</v>
      </c>
      <c r="BU41" s="163"/>
      <c r="BV41" s="408">
        <v>0</v>
      </c>
      <c r="BW41" s="409"/>
      <c r="BX41" s="408"/>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1</v>
      </c>
      <c r="F45" s="411" t="s">
        <v>12</v>
      </c>
      <c r="G45" s="40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3</v>
      </c>
      <c r="AA45" s="182">
        <f>Q51</f>
        <v>3</v>
      </c>
      <c r="AB45" s="182">
        <f>U51</f>
        <v>4</v>
      </c>
      <c r="AC45" s="182">
        <f>AA45-AB45</f>
        <v>-1</v>
      </c>
      <c r="AD45" s="182">
        <f>IF(Z45&gt;Z46,-1,0)</f>
        <v>0</v>
      </c>
      <c r="AE45" s="182">
        <f>IF(Z45&gt;Z47,-1,0)</f>
        <v>0</v>
      </c>
      <c r="AF45" s="182">
        <f>IF(Z45&gt;Z48,-1,0)</f>
        <v>-1</v>
      </c>
      <c r="AG45" s="329">
        <f>10000-(AJ45*1000+AM45*10+AK45)</f>
        <v>7007</v>
      </c>
      <c r="AH45" s="330">
        <f>RANK(AG45,AG45:AG48,1)</f>
        <v>3</v>
      </c>
      <c r="AI45" s="281" t="str">
        <f>C45</f>
        <v>Türkei</v>
      </c>
      <c r="AJ45" s="281">
        <f t="shared" ref="AJ45:AL48" si="13">Z45</f>
        <v>3</v>
      </c>
      <c r="AK45" s="281">
        <f t="shared" si="13"/>
        <v>3</v>
      </c>
      <c r="AL45" s="281">
        <f t="shared" si="13"/>
        <v>4</v>
      </c>
      <c r="AM45" s="281">
        <f>AK45-AL45</f>
        <v>-1</v>
      </c>
      <c r="AN45" s="337"/>
      <c r="AO45" s="329">
        <f>IF(Z46&lt;&gt;Z45,AG46,IF(G45&gt;E45,AG46-2000,AG46))</f>
        <v>5996</v>
      </c>
      <c r="AP45" s="329">
        <f>IF(Z47&lt;&gt;Z45,AG47,IF(G47&gt;E47,AG47-2000,AG47))</f>
        <v>2975</v>
      </c>
      <c r="AQ45" s="329">
        <f>IF(Z48&lt;&gt;Z45,AG48,IF(G49&gt;E49,AG48-2000,AG48))</f>
        <v>8008</v>
      </c>
      <c r="AR45" s="332">
        <f>AN49</f>
        <v>21021</v>
      </c>
      <c r="AS45" s="330">
        <f>RANK(AR45,AR45:AR48,1)</f>
        <v>3</v>
      </c>
      <c r="AT45" s="281" t="str">
        <f t="shared" ref="AT45:AW48" si="14">AI45</f>
        <v>Türkei</v>
      </c>
      <c r="AU45" s="281">
        <f t="shared" si="14"/>
        <v>3</v>
      </c>
      <c r="AV45" s="281">
        <f t="shared" si="14"/>
        <v>3</v>
      </c>
      <c r="AW45" s="281">
        <f t="shared" si="14"/>
        <v>4</v>
      </c>
      <c r="AX45" s="182"/>
      <c r="AY45" s="182"/>
      <c r="AZ45" s="182"/>
      <c r="BA45" s="42">
        <v>1</v>
      </c>
      <c r="BB45" s="40" t="str">
        <f>VLOOKUP(1,AS45:AT48,2,FALSE)</f>
        <v>Spanien</v>
      </c>
      <c r="BC45" s="41"/>
      <c r="BD45" s="43">
        <f>VLOOKUP(1,AS45:AW48,3,FALSE)</f>
        <v>7</v>
      </c>
      <c r="BE45" s="44">
        <f>VLOOKUP(1,AS45:AW48,4,FALSE)</f>
        <v>5</v>
      </c>
      <c r="BF45" s="199" t="s">
        <v>12</v>
      </c>
      <c r="BG45" s="44">
        <f>VLOOKUP(1,AS45:AW48,5,FALSE)</f>
        <v>3</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1</v>
      </c>
      <c r="F46" s="411" t="s">
        <v>12</v>
      </c>
      <c r="G46" s="408">
        <v>1</v>
      </c>
      <c r="H46" s="125" t="str">
        <f>Spielplan!$H$46</f>
        <v>Tschechien</v>
      </c>
      <c r="I46" s="126"/>
      <c r="J46" s="182"/>
      <c r="K46" s="182" t="s">
        <v>71</v>
      </c>
      <c r="L46" s="182">
        <f t="shared" si="12"/>
        <v>0</v>
      </c>
      <c r="M46" s="182"/>
      <c r="N46" s="182"/>
      <c r="O46" s="182">
        <f>IF($E46="",0,IF($E46&gt;$G46,3,IF($E46=$G46,1,0)))</f>
        <v>1</v>
      </c>
      <c r="P46" s="182">
        <f>IF($G46="",0,IF($E46&gt;$G46,0,IF($E46=$G46,1,3)))</f>
        <v>1</v>
      </c>
      <c r="Q46" s="182"/>
      <c r="R46" s="182"/>
      <c r="S46" s="182">
        <f>E46</f>
        <v>1</v>
      </c>
      <c r="T46" s="182">
        <f>G46</f>
        <v>1</v>
      </c>
      <c r="U46" s="182"/>
      <c r="V46" s="182"/>
      <c r="W46" s="182">
        <f>G46</f>
        <v>1</v>
      </c>
      <c r="X46" s="182">
        <f>E46</f>
        <v>1</v>
      </c>
      <c r="Y46" s="182"/>
      <c r="Z46" s="182">
        <f>N51</f>
        <v>4</v>
      </c>
      <c r="AA46" s="182">
        <f>R51</f>
        <v>4</v>
      </c>
      <c r="AB46" s="182">
        <f>V51</f>
        <v>4</v>
      </c>
      <c r="AC46" s="182">
        <f>AA46-AB46</f>
        <v>0</v>
      </c>
      <c r="AD46" s="182">
        <f>IF(Z46&gt;Z45,-1,0)</f>
        <v>-1</v>
      </c>
      <c r="AE46" s="182">
        <f>IF(Z46&gt;Z47,-1,0)</f>
        <v>0</v>
      </c>
      <c r="AF46" s="182">
        <f>IF(Z46&gt;Z48,-1,0)</f>
        <v>-1</v>
      </c>
      <c r="AG46" s="329">
        <f>10000-(AJ46*1000+AM46*10+AK46)</f>
        <v>5996</v>
      </c>
      <c r="AH46" s="330">
        <f>RANK(AG46,AG45:AG48,1)</f>
        <v>2</v>
      </c>
      <c r="AI46" s="281" t="str">
        <f>H45</f>
        <v>Kroatien</v>
      </c>
      <c r="AJ46" s="281">
        <f t="shared" si="13"/>
        <v>4</v>
      </c>
      <c r="AK46" s="281">
        <f t="shared" si="13"/>
        <v>4</v>
      </c>
      <c r="AL46" s="281">
        <f t="shared" si="13"/>
        <v>4</v>
      </c>
      <c r="AM46" s="281">
        <f>AK46-AL46</f>
        <v>0</v>
      </c>
      <c r="AN46" s="329">
        <f>IF(Z45&lt;&gt;Z46,AG45,IF(E45&gt;G45,AG45-2000,AG45))</f>
        <v>7007</v>
      </c>
      <c r="AO46" s="337"/>
      <c r="AP46" s="329">
        <f>IF(Z46&lt;&gt;Z47,AG47,IF(G50&gt;E50,AG47-2000,AG47))</f>
        <v>2975</v>
      </c>
      <c r="AQ46" s="329">
        <f>IF(Z48&lt;&gt;Z46,AG48,IF(G48&gt;E48,AG48-2000,AG48))</f>
        <v>8008</v>
      </c>
      <c r="AR46" s="333">
        <f>AO49</f>
        <v>17988</v>
      </c>
      <c r="AS46" s="330">
        <f>RANK(AR46,AR45:AR48,1)</f>
        <v>2</v>
      </c>
      <c r="AT46" s="281" t="str">
        <f t="shared" si="14"/>
        <v>Kroatien</v>
      </c>
      <c r="AU46" s="281">
        <f t="shared" si="14"/>
        <v>4</v>
      </c>
      <c r="AV46" s="281">
        <f t="shared" si="14"/>
        <v>4</v>
      </c>
      <c r="AW46" s="281">
        <f t="shared" si="14"/>
        <v>4</v>
      </c>
      <c r="AX46" s="182"/>
      <c r="AY46" s="182"/>
      <c r="AZ46" s="182"/>
      <c r="BA46" s="42">
        <v>2</v>
      </c>
      <c r="BB46" s="40" t="str">
        <f>VLOOKUP(2,AS45:AT48,2,FALSE)</f>
        <v>Kroatien</v>
      </c>
      <c r="BC46" s="41"/>
      <c r="BD46" s="43">
        <f>VLOOKUP(2,AS45:AW48,3,FALSE)</f>
        <v>4</v>
      </c>
      <c r="BE46" s="44">
        <f>VLOOKUP(2,AS45:AW48,4,FALSE)</f>
        <v>4</v>
      </c>
      <c r="BF46" s="199" t="s">
        <v>12</v>
      </c>
      <c r="BG46" s="44">
        <f>VLOOKUP(2,AS45:AW48,5,FALSE)</f>
        <v>4</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1</v>
      </c>
      <c r="BO46" s="61">
        <f>IF(G46=Spielplan!G46,Punktemodus!$B$7,0)</f>
        <v>0</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1</v>
      </c>
      <c r="F47" s="411" t="s">
        <v>12</v>
      </c>
      <c r="G47" s="40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7</v>
      </c>
      <c r="AA47" s="182">
        <f>S51</f>
        <v>5</v>
      </c>
      <c r="AB47" s="182">
        <f>W51</f>
        <v>3</v>
      </c>
      <c r="AC47" s="182">
        <f>AA47-AB47</f>
        <v>2</v>
      </c>
      <c r="AD47" s="182">
        <f>IF(Z47&gt;Z45,-1,0)</f>
        <v>-1</v>
      </c>
      <c r="AE47" s="182">
        <f>IF(Z47&gt;Z46,-1,0)</f>
        <v>-1</v>
      </c>
      <c r="AF47" s="182">
        <f>IF(Z47&gt;Z48,-1,0)</f>
        <v>-1</v>
      </c>
      <c r="AG47" s="329">
        <f>10000-(AJ47*1000+AM47*10+AK47)</f>
        <v>2975</v>
      </c>
      <c r="AH47" s="330">
        <f>RANK(AG47,AG45:AG48,1)</f>
        <v>1</v>
      </c>
      <c r="AI47" s="281" t="str">
        <f>C46</f>
        <v>Spanien</v>
      </c>
      <c r="AJ47" s="281">
        <f t="shared" si="13"/>
        <v>7</v>
      </c>
      <c r="AK47" s="281">
        <f t="shared" si="13"/>
        <v>5</v>
      </c>
      <c r="AL47" s="281">
        <f t="shared" si="13"/>
        <v>3</v>
      </c>
      <c r="AM47" s="281">
        <f>AK47-AL47</f>
        <v>2</v>
      </c>
      <c r="AN47" s="329">
        <f>IF(Z45&lt;&gt;Z47,AG45,IF(E47&gt;G47,AG45-2000,AG45))</f>
        <v>7007</v>
      </c>
      <c r="AO47" s="329">
        <f>IF(Z46&lt;&gt;Z47,AG46,IF(E50&gt;G50,AG46-2000,AG46))</f>
        <v>5996</v>
      </c>
      <c r="AP47" s="337"/>
      <c r="AQ47" s="329">
        <f>IF(Z48&lt;&gt;Z47,AG48,IF(G46&gt;E46,AG48-2000,AG48))</f>
        <v>8008</v>
      </c>
      <c r="AR47" s="333">
        <f>AP49</f>
        <v>8925</v>
      </c>
      <c r="AS47" s="330">
        <f>RANK(AR47,AR45:AR48,1)</f>
        <v>1</v>
      </c>
      <c r="AT47" s="281" t="str">
        <f t="shared" si="14"/>
        <v>Spanien</v>
      </c>
      <c r="AU47" s="281">
        <f t="shared" si="14"/>
        <v>7</v>
      </c>
      <c r="AV47" s="281">
        <f t="shared" si="14"/>
        <v>5</v>
      </c>
      <c r="AW47" s="281">
        <f t="shared" si="14"/>
        <v>3</v>
      </c>
      <c r="AX47" s="182"/>
      <c r="AY47" s="182"/>
      <c r="AZ47" s="182"/>
      <c r="BA47" s="162">
        <v>3</v>
      </c>
      <c r="BB47" s="175" t="str">
        <f>VLOOKUP(3,AS45:AT48,2,FALSE)</f>
        <v>Türkei</v>
      </c>
      <c r="BC47" s="163"/>
      <c r="BD47" s="145">
        <f>VLOOKUP(3,AS45:AW48,3,FALSE)</f>
        <v>3</v>
      </c>
      <c r="BE47" s="145">
        <f>VLOOKUP(3,AS45:AW48,4,FALSE)</f>
        <v>3</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2</v>
      </c>
      <c r="AA48" s="182">
        <f>T51</f>
        <v>2</v>
      </c>
      <c r="AB48" s="182">
        <f>X51</f>
        <v>3</v>
      </c>
      <c r="AC48" s="182">
        <f>AA48-AB48</f>
        <v>-1</v>
      </c>
      <c r="AD48" s="182">
        <f>IF(Z48&gt;Z45,-1,0)</f>
        <v>0</v>
      </c>
      <c r="AE48" s="182">
        <f>IF(Z48&gt;Z46,-1,0)</f>
        <v>0</v>
      </c>
      <c r="AF48" s="182">
        <f>IF(Z48&gt;Z47,-1,0)</f>
        <v>0</v>
      </c>
      <c r="AG48" s="329">
        <f>10000-(AJ48*1000+AM48*10+AK48)</f>
        <v>8008</v>
      </c>
      <c r="AH48" s="330">
        <f>RANK(AG48,AG45:AG48,1)</f>
        <v>4</v>
      </c>
      <c r="AI48" s="281" t="str">
        <f>H46</f>
        <v>Tschechien</v>
      </c>
      <c r="AJ48" s="281">
        <f t="shared" si="13"/>
        <v>2</v>
      </c>
      <c r="AK48" s="281">
        <f t="shared" si="13"/>
        <v>2</v>
      </c>
      <c r="AL48" s="281">
        <f t="shared" si="13"/>
        <v>3</v>
      </c>
      <c r="AM48" s="281">
        <f>AK48-AL48</f>
        <v>-1</v>
      </c>
      <c r="AN48" s="329">
        <f>IF(Z45&lt;&gt;Z48,AG45,IF(E49&gt;G49,AG45-2000,AG45))</f>
        <v>7007</v>
      </c>
      <c r="AO48" s="329">
        <f>IF(Z46&lt;&gt;Z48,AG46,IF(E48&gt;G48,AG46-2000,AG46))</f>
        <v>5996</v>
      </c>
      <c r="AP48" s="329">
        <f>IF(Z47&lt;&gt;Z48,AG47,IF(E46&gt;G46,AG47-2000,AG47))</f>
        <v>2975</v>
      </c>
      <c r="AQ48" s="337"/>
      <c r="AR48" s="333">
        <f>AQ49</f>
        <v>24024</v>
      </c>
      <c r="AS48" s="330">
        <f>RANK(AR48,AR45:AR48,1)</f>
        <v>4</v>
      </c>
      <c r="AT48" s="281" t="str">
        <f t="shared" si="14"/>
        <v>Tschechien</v>
      </c>
      <c r="AU48" s="281">
        <f t="shared" si="14"/>
        <v>2</v>
      </c>
      <c r="AV48" s="281">
        <f t="shared" si="14"/>
        <v>2</v>
      </c>
      <c r="AW48" s="281">
        <f t="shared" si="14"/>
        <v>3</v>
      </c>
      <c r="AX48" s="182"/>
      <c r="AY48" s="182"/>
      <c r="AZ48" s="182"/>
      <c r="BA48" s="68">
        <v>4</v>
      </c>
      <c r="BB48" s="69" t="str">
        <f>VLOOKUP(4,AS45:AT48,2,FALSE)</f>
        <v>Tschechien</v>
      </c>
      <c r="BC48" s="70"/>
      <c r="BD48" s="71">
        <f>VLOOKUP(4,AS45:AW48,3,FALSE)</f>
        <v>2</v>
      </c>
      <c r="BE48" s="71">
        <f>VLOOKUP(4,AS45:AW48,4,FALSE)</f>
        <v>2</v>
      </c>
      <c r="BF48" s="199" t="s">
        <v>12</v>
      </c>
      <c r="BG48" s="71">
        <f>VLOOKUP(4,AS45:AW48,5,FALSE)</f>
        <v>3</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1</v>
      </c>
      <c r="F49" s="411" t="s">
        <v>12</v>
      </c>
      <c r="G49" s="408">
        <v>0</v>
      </c>
      <c r="H49" s="40" t="str">
        <f>H46</f>
        <v>Tschechien</v>
      </c>
      <c r="I49" s="41"/>
      <c r="J49" s="182"/>
      <c r="K49" s="182" t="s">
        <v>74</v>
      </c>
      <c r="L49" s="182">
        <f t="shared" si="12"/>
        <v>1</v>
      </c>
      <c r="M49" s="182">
        <f>IF($E49="",0,IF($E49&gt;$G49,3,IF($E49=G49,1,0)))</f>
        <v>3</v>
      </c>
      <c r="N49" s="182"/>
      <c r="O49" s="182"/>
      <c r="P49" s="182">
        <f>IF($G49="",0,IF($E49&gt;$G49,0,IF($E49=$G49,1,3)))</f>
        <v>0</v>
      </c>
      <c r="Q49" s="182">
        <f>E49</f>
        <v>1</v>
      </c>
      <c r="R49" s="182"/>
      <c r="S49" s="182"/>
      <c r="T49" s="182">
        <f>G49</f>
        <v>0</v>
      </c>
      <c r="U49" s="182">
        <f>G49</f>
        <v>0</v>
      </c>
      <c r="V49" s="182"/>
      <c r="W49" s="182"/>
      <c r="X49" s="182">
        <f>E49</f>
        <v>1</v>
      </c>
      <c r="Y49" s="182"/>
      <c r="Z49" s="182"/>
      <c r="AA49" s="182"/>
      <c r="AB49" s="182"/>
      <c r="AC49" s="182"/>
      <c r="AD49" s="182"/>
      <c r="AE49" s="182"/>
      <c r="AF49" s="182"/>
      <c r="AG49" s="281"/>
      <c r="AH49" s="281"/>
      <c r="AI49" s="281"/>
      <c r="AJ49" s="281"/>
      <c r="AK49" s="281"/>
      <c r="AL49" s="281"/>
      <c r="AM49" s="281"/>
      <c r="AN49" s="334">
        <f>SUM(AN45:AN48)</f>
        <v>21021</v>
      </c>
      <c r="AO49" s="335">
        <f>SUM(AO45:AO48)</f>
        <v>17988</v>
      </c>
      <c r="AP49" s="335">
        <f>SUM(AP45:AP48)</f>
        <v>8925</v>
      </c>
      <c r="AQ49" s="335">
        <f>SUM(AQ45:AQ48)</f>
        <v>24024</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1</v>
      </c>
      <c r="F50" s="411" t="s">
        <v>12</v>
      </c>
      <c r="G50" s="40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3</v>
      </c>
      <c r="N51" s="182">
        <f t="shared" si="15"/>
        <v>4</v>
      </c>
      <c r="O51" s="182">
        <f t="shared" si="15"/>
        <v>7</v>
      </c>
      <c r="P51" s="182">
        <f t="shared" si="15"/>
        <v>2</v>
      </c>
      <c r="Q51" s="182">
        <f t="shared" si="15"/>
        <v>3</v>
      </c>
      <c r="R51" s="182">
        <f t="shared" si="15"/>
        <v>4</v>
      </c>
      <c r="S51" s="182">
        <f t="shared" si="15"/>
        <v>5</v>
      </c>
      <c r="T51" s="182">
        <f t="shared" si="15"/>
        <v>2</v>
      </c>
      <c r="U51" s="182">
        <f t="shared" si="15"/>
        <v>4</v>
      </c>
      <c r="V51" s="182">
        <f t="shared" si="15"/>
        <v>4</v>
      </c>
      <c r="W51" s="182">
        <f t="shared" si="15"/>
        <v>3</v>
      </c>
      <c r="X51" s="182">
        <f t="shared" si="15"/>
        <v>3</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42</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1</v>
      </c>
      <c r="F56" s="411" t="s">
        <v>12</v>
      </c>
      <c r="G56" s="408">
        <v>1</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1</v>
      </c>
      <c r="R56" s="182">
        <f>G56</f>
        <v>1</v>
      </c>
      <c r="S56" s="182"/>
      <c r="T56" s="182"/>
      <c r="U56" s="182">
        <f>G56</f>
        <v>1</v>
      </c>
      <c r="V56" s="182">
        <f>E56</f>
        <v>1</v>
      </c>
      <c r="W56" s="182"/>
      <c r="X56" s="182"/>
      <c r="Y56" s="182"/>
      <c r="Z56" s="182">
        <f>M62</f>
        <v>2</v>
      </c>
      <c r="AA56" s="182">
        <f>Q62</f>
        <v>3</v>
      </c>
      <c r="AB56" s="182">
        <f>U62</f>
        <v>4</v>
      </c>
      <c r="AC56" s="182">
        <f>AA56-AB56</f>
        <v>-1</v>
      </c>
      <c r="AD56" s="182">
        <f>IF(Z56&gt;Z57,-1,0)</f>
        <v>-1</v>
      </c>
      <c r="AE56" s="182">
        <f>IF(Z56&gt;Z58,-1,0)</f>
        <v>0</v>
      </c>
      <c r="AF56" s="182">
        <f>IF(Z56&gt;Z59,-1,0)</f>
        <v>0</v>
      </c>
      <c r="AG56" s="329">
        <f>10000-(AJ56*1000+AM56*10+AK56)</f>
        <v>8007</v>
      </c>
      <c r="AH56" s="330">
        <f>RANK(AG56,AG56:AG59,1)</f>
        <v>3</v>
      </c>
      <c r="AI56" s="281" t="str">
        <f>C56</f>
        <v>Irland</v>
      </c>
      <c r="AJ56" s="281">
        <f t="shared" ref="AJ56:AL59" si="17">Z56</f>
        <v>2</v>
      </c>
      <c r="AK56" s="281">
        <f t="shared" si="17"/>
        <v>3</v>
      </c>
      <c r="AL56" s="281">
        <f t="shared" si="17"/>
        <v>4</v>
      </c>
      <c r="AM56" s="281">
        <f>AK56-AL56</f>
        <v>-1</v>
      </c>
      <c r="AN56" s="337"/>
      <c r="AO56" s="329">
        <f>IF(Z57&lt;&gt;Z56,AG57,IF(G56&gt;E56,AG57-2000,AG57))</f>
        <v>9029</v>
      </c>
      <c r="AP56" s="329">
        <f>IF(Z58&lt;&gt;Z56,AG58,IF(G58&gt;E58,AG58-2000,AG58))</f>
        <v>954</v>
      </c>
      <c r="AQ56" s="329">
        <f>IF(Z59&lt;&gt;Z56,AG59,IF(G60&gt;E60,AG59-2000,AG59))</f>
        <v>5997</v>
      </c>
      <c r="AR56" s="332">
        <f>AN60</f>
        <v>24021</v>
      </c>
      <c r="AS56" s="330">
        <f>RANK(AR56,AR56:AR59,1)</f>
        <v>3</v>
      </c>
      <c r="AT56" s="281" t="str">
        <f t="shared" ref="AT56:AW59" si="18">AI56</f>
        <v>Irland</v>
      </c>
      <c r="AU56" s="281">
        <f t="shared" si="18"/>
        <v>2</v>
      </c>
      <c r="AV56" s="281">
        <f t="shared" si="18"/>
        <v>3</v>
      </c>
      <c r="AW56" s="281">
        <f t="shared" si="18"/>
        <v>4</v>
      </c>
      <c r="AX56" s="182"/>
      <c r="AY56" s="182"/>
      <c r="AZ56" s="182"/>
      <c r="BA56" s="112">
        <v>1</v>
      </c>
      <c r="BB56" s="108" t="str">
        <f>VLOOKUP(1,AS56:AT59,2,FALSE)</f>
        <v>Belgien</v>
      </c>
      <c r="BC56" s="113"/>
      <c r="BD56" s="114">
        <f>VLOOKUP(1,AS56:AW59,3,FALSE)</f>
        <v>9</v>
      </c>
      <c r="BE56" s="115">
        <f>VLOOKUP(1,AS56:AW59,4,FALSE)</f>
        <v>6</v>
      </c>
      <c r="BF56" s="199" t="s">
        <v>12</v>
      </c>
      <c r="BG56" s="115">
        <f>VLOOKUP(1,AS56:AW59,5,FALSE)</f>
        <v>2</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3</v>
      </c>
      <c r="BN56" s="61">
        <f>IF(E56=Spielplan!E56,Punktemodus!$B$7,0)</f>
        <v>1</v>
      </c>
      <c r="BO56" s="61">
        <f>IF(G56=Spielplan!G56,Punktemodus!$B$7,0)</f>
        <v>1</v>
      </c>
      <c r="BP56" s="81">
        <f>IF(Spielplan!E56="",0,SUM(BJ56:BO56))</f>
        <v>15</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2</v>
      </c>
      <c r="F57" s="411" t="s">
        <v>12</v>
      </c>
      <c r="G57" s="40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1</v>
      </c>
      <c r="AA57" s="182">
        <f>R62</f>
        <v>1</v>
      </c>
      <c r="AB57" s="182">
        <f>V62</f>
        <v>4</v>
      </c>
      <c r="AC57" s="182">
        <f>AA57-AB57</f>
        <v>-3</v>
      </c>
      <c r="AD57" s="182">
        <f>IF(Z57&gt;Z56,-1,0)</f>
        <v>0</v>
      </c>
      <c r="AE57" s="182">
        <f>IF(Z57&gt;Z58,-1,0)</f>
        <v>0</v>
      </c>
      <c r="AF57" s="182">
        <f>IF(Z57&gt;Z59,-1,0)</f>
        <v>0</v>
      </c>
      <c r="AG57" s="329">
        <f>10000-(AJ57*1000+AM57*10+AK57)</f>
        <v>9029</v>
      </c>
      <c r="AH57" s="330">
        <f>RANK(AG57,AG56:AG59,1)</f>
        <v>4</v>
      </c>
      <c r="AI57" s="281" t="str">
        <f>H56</f>
        <v>Schweden</v>
      </c>
      <c r="AJ57" s="281">
        <f t="shared" si="17"/>
        <v>1</v>
      </c>
      <c r="AK57" s="281">
        <f t="shared" si="17"/>
        <v>1</v>
      </c>
      <c r="AL57" s="281">
        <f t="shared" si="17"/>
        <v>4</v>
      </c>
      <c r="AM57" s="281">
        <f>AK57-AL57</f>
        <v>-3</v>
      </c>
      <c r="AN57" s="329">
        <f>IF(Z56&lt;&gt;Z57,AG56,IF(E56&gt;G56,AG56-2000,AG56))</f>
        <v>8007</v>
      </c>
      <c r="AO57" s="337"/>
      <c r="AP57" s="329">
        <f>IF(Z57&lt;&gt;Z58,AG58,IF(G61&gt;E61,AG58-2000,AG58))</f>
        <v>954</v>
      </c>
      <c r="AQ57" s="329">
        <f>IF(Z59&lt;&gt;Z57,AG59,IF(G59&gt;E59,AG59-2000,AG59))</f>
        <v>5997</v>
      </c>
      <c r="AR57" s="333">
        <f>AO60</f>
        <v>27087</v>
      </c>
      <c r="AS57" s="330">
        <f>RANK(AR57,AR56:AR59,1)</f>
        <v>4</v>
      </c>
      <c r="AT57" s="281" t="str">
        <f t="shared" si="18"/>
        <v>Schweden</v>
      </c>
      <c r="AU57" s="281">
        <f t="shared" si="18"/>
        <v>1</v>
      </c>
      <c r="AV57" s="281">
        <f t="shared" si="18"/>
        <v>1</v>
      </c>
      <c r="AW57" s="281">
        <f t="shared" si="18"/>
        <v>4</v>
      </c>
      <c r="AX57" s="182"/>
      <c r="AY57" s="182"/>
      <c r="AZ57" s="182"/>
      <c r="BA57" s="112">
        <v>2</v>
      </c>
      <c r="BB57" s="108" t="str">
        <f>VLOOKUP(2,AS56:AT59,2,FALSE)</f>
        <v>Italien</v>
      </c>
      <c r="BC57" s="113"/>
      <c r="BD57" s="114">
        <f>VLOOKUP(2,AS56:AW59,3,FALSE)</f>
        <v>4</v>
      </c>
      <c r="BE57" s="115">
        <f>VLOOKUP(2,AS56:AW59,4,FALSE)</f>
        <v>3</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10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1</v>
      </c>
      <c r="F58" s="411" t="s">
        <v>12</v>
      </c>
      <c r="G58" s="408">
        <v>2</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2</v>
      </c>
      <c r="T58" s="182"/>
      <c r="U58" s="182">
        <f>G58</f>
        <v>2</v>
      </c>
      <c r="V58" s="182"/>
      <c r="W58" s="182">
        <f>E58</f>
        <v>1</v>
      </c>
      <c r="X58" s="182"/>
      <c r="Y58" s="182"/>
      <c r="Z58" s="182">
        <f>O62</f>
        <v>9</v>
      </c>
      <c r="AA58" s="182">
        <f>S62</f>
        <v>6</v>
      </c>
      <c r="AB58" s="182">
        <f>W62</f>
        <v>2</v>
      </c>
      <c r="AC58" s="182">
        <f>AA58-AB58</f>
        <v>4</v>
      </c>
      <c r="AD58" s="182">
        <f>IF(Z58&gt;Z56,-1,0)</f>
        <v>-1</v>
      </c>
      <c r="AE58" s="182">
        <f>IF(Z58&gt;Z57,-1,0)</f>
        <v>-1</v>
      </c>
      <c r="AF58" s="182">
        <f>IF(Z58&gt;Z59,-1,0)</f>
        <v>-1</v>
      </c>
      <c r="AG58" s="329">
        <f>10000-(AJ58*1000+AM58*10+AK58)</f>
        <v>954</v>
      </c>
      <c r="AH58" s="330">
        <f>RANK(AG58,AG56:AG59,1)</f>
        <v>1</v>
      </c>
      <c r="AI58" s="281" t="str">
        <f>C57</f>
        <v>Belgien</v>
      </c>
      <c r="AJ58" s="281">
        <f t="shared" si="17"/>
        <v>9</v>
      </c>
      <c r="AK58" s="281">
        <f t="shared" si="17"/>
        <v>6</v>
      </c>
      <c r="AL58" s="281">
        <f t="shared" si="17"/>
        <v>2</v>
      </c>
      <c r="AM58" s="281">
        <f>AK58-AL58</f>
        <v>4</v>
      </c>
      <c r="AN58" s="329">
        <f>IF(Z56&lt;&gt;Z58,AG56,IF(E58&gt;G58,AG56-2000,AG56))</f>
        <v>8007</v>
      </c>
      <c r="AO58" s="329">
        <f>IF(Z57&lt;&gt;Z58,AG57,IF(E61&gt;G61,AG57-2000,AG57))</f>
        <v>9029</v>
      </c>
      <c r="AP58" s="337"/>
      <c r="AQ58" s="329">
        <f>IF(Z59&lt;&gt;Z58,AG59,IF(G57&gt;E57,AG59-2000,AG59))</f>
        <v>5997</v>
      </c>
      <c r="AR58" s="333">
        <f>AP60</f>
        <v>2862</v>
      </c>
      <c r="AS58" s="330">
        <f>RANK(AR58,AR56:AR59,1)</f>
        <v>1</v>
      </c>
      <c r="AT58" s="281" t="str">
        <f t="shared" si="18"/>
        <v>Belgien</v>
      </c>
      <c r="AU58" s="281">
        <f t="shared" si="18"/>
        <v>9</v>
      </c>
      <c r="AV58" s="281">
        <f t="shared" si="18"/>
        <v>6</v>
      </c>
      <c r="AW58" s="281">
        <f t="shared" si="18"/>
        <v>2</v>
      </c>
      <c r="AX58" s="182"/>
      <c r="AY58" s="182"/>
      <c r="AZ58" s="182"/>
      <c r="BA58" s="162">
        <v>3</v>
      </c>
      <c r="BB58" s="175" t="str">
        <f>VLOOKUP(3,AS56:AT59,2,FALSE)</f>
        <v>Irland</v>
      </c>
      <c r="BC58" s="163"/>
      <c r="BD58" s="145">
        <f>VLOOKUP(3,AS56:AW59,3,FALSE)</f>
        <v>2</v>
      </c>
      <c r="BE58" s="145">
        <f>VLOOKUP(3,AS56:AW59,4,FALSE)</f>
        <v>3</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0</v>
      </c>
      <c r="BP58" s="81">
        <f>IF(Spielplan!E58="",0,SUM(BJ58:BO58))</f>
        <v>10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0</v>
      </c>
      <c r="F59" s="411" t="s">
        <v>12</v>
      </c>
      <c r="G59" s="408">
        <v>1</v>
      </c>
      <c r="H59" s="110" t="str">
        <f>H57</f>
        <v>Italien</v>
      </c>
      <c r="I59" s="111"/>
      <c r="J59" s="182"/>
      <c r="K59" s="182" t="s">
        <v>80</v>
      </c>
      <c r="L59" s="182">
        <f t="shared" si="16"/>
        <v>-1</v>
      </c>
      <c r="M59" s="182"/>
      <c r="N59" s="182">
        <f>IF($E59="",0,IF($E59&gt;$G59,3,IF($E59=$G59,1,0)))</f>
        <v>0</v>
      </c>
      <c r="O59" s="182"/>
      <c r="P59" s="182">
        <f>IF($G59="",0,IF($E59&gt;$G59,0,IF($E59=$G59,1,3)))</f>
        <v>3</v>
      </c>
      <c r="Q59" s="182"/>
      <c r="R59" s="182">
        <f>E59</f>
        <v>0</v>
      </c>
      <c r="S59" s="182"/>
      <c r="T59" s="182">
        <f>G59</f>
        <v>1</v>
      </c>
      <c r="U59" s="182"/>
      <c r="V59" s="182">
        <f>G59</f>
        <v>1</v>
      </c>
      <c r="W59" s="182"/>
      <c r="X59" s="182">
        <f>E59</f>
        <v>0</v>
      </c>
      <c r="Y59" s="182"/>
      <c r="Z59" s="182">
        <f>P62</f>
        <v>4</v>
      </c>
      <c r="AA59" s="182">
        <f>T62</f>
        <v>3</v>
      </c>
      <c r="AB59" s="182">
        <f>X62</f>
        <v>3</v>
      </c>
      <c r="AC59" s="182">
        <f>AA59-AB59</f>
        <v>0</v>
      </c>
      <c r="AD59" s="182">
        <f>IF(Z59&gt;Z56,-1,0)</f>
        <v>-1</v>
      </c>
      <c r="AE59" s="182">
        <f>IF(Z59&gt;Z57,-1,0)</f>
        <v>-1</v>
      </c>
      <c r="AF59" s="182">
        <f>IF(Z59&gt;Z58,-1,0)</f>
        <v>0</v>
      </c>
      <c r="AG59" s="329">
        <f>10000-(AJ59*1000+AM59*10+AK59)</f>
        <v>5997</v>
      </c>
      <c r="AH59" s="330">
        <f>RANK(AG59,AG56:AG59,1)</f>
        <v>2</v>
      </c>
      <c r="AI59" s="281" t="str">
        <f>H57</f>
        <v>Italien</v>
      </c>
      <c r="AJ59" s="281">
        <f t="shared" si="17"/>
        <v>4</v>
      </c>
      <c r="AK59" s="281">
        <f t="shared" si="17"/>
        <v>3</v>
      </c>
      <c r="AL59" s="281">
        <f t="shared" si="17"/>
        <v>3</v>
      </c>
      <c r="AM59" s="281">
        <f>AK59-AL59</f>
        <v>0</v>
      </c>
      <c r="AN59" s="329">
        <f>IF(Z56&lt;&gt;Z59,AG56,IF(E60&gt;G60,AG56-2000,AG56))</f>
        <v>8007</v>
      </c>
      <c r="AO59" s="329">
        <f>IF(Z57&lt;&gt;Z59,AG57,IF(E59&gt;G59,AG57-2000,AG57))</f>
        <v>9029</v>
      </c>
      <c r="AP59" s="329">
        <f>IF(Z58&lt;&gt;Z59,AG58,IF(E57&gt;G57,AG58-2000,AG58))</f>
        <v>954</v>
      </c>
      <c r="AQ59" s="337"/>
      <c r="AR59" s="333">
        <f>AQ60</f>
        <v>17991</v>
      </c>
      <c r="AS59" s="330">
        <f>RANK(AR59,AR56:AR59,1)</f>
        <v>2</v>
      </c>
      <c r="AT59" s="281" t="str">
        <f t="shared" si="18"/>
        <v>Italien</v>
      </c>
      <c r="AU59" s="281">
        <f t="shared" si="18"/>
        <v>4</v>
      </c>
      <c r="AV59" s="281">
        <f t="shared" si="18"/>
        <v>3</v>
      </c>
      <c r="AW59" s="281">
        <f t="shared" si="18"/>
        <v>3</v>
      </c>
      <c r="AX59" s="182"/>
      <c r="AY59" s="182"/>
      <c r="AZ59" s="182"/>
      <c r="BA59" s="68">
        <v>4</v>
      </c>
      <c r="BB59" s="69" t="str">
        <f>VLOOKUP(4,AS56:AT59,2,FALSE)</f>
        <v>Schweden</v>
      </c>
      <c r="BC59" s="70"/>
      <c r="BD59" s="71">
        <f>VLOOKUP(4,AS56:AW59,3,FALSE)</f>
        <v>1</v>
      </c>
      <c r="BE59" s="71">
        <f>VLOOKUP(4,AS56:AW59,4,FALSE)</f>
        <v>1</v>
      </c>
      <c r="BF59" s="199" t="s">
        <v>12</v>
      </c>
      <c r="BG59" s="71">
        <f>VLOOKUP(4,AS56:AW59,5,FALSE)</f>
        <v>4</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3</v>
      </c>
      <c r="BN59" s="61">
        <f>IF(E59=Spielplan!E59,Punktemodus!$B$7,0)</f>
        <v>1</v>
      </c>
      <c r="BO59" s="61">
        <f>IF(G59=Spielplan!G59,Punktemodus!$B$7,0)</f>
        <v>1</v>
      </c>
      <c r="BP59" s="81">
        <f>IF(Spielplan!E59="",0,SUM(BJ59:BO59))</f>
        <v>15</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1</v>
      </c>
      <c r="F60" s="411" t="s">
        <v>12</v>
      </c>
      <c r="G60" s="408">
        <v>1</v>
      </c>
      <c r="H60" s="108" t="str">
        <f>H57</f>
        <v>Italien</v>
      </c>
      <c r="I60" s="109"/>
      <c r="J60" s="182"/>
      <c r="K60" s="182" t="s">
        <v>81</v>
      </c>
      <c r="L60" s="182">
        <f t="shared" si="16"/>
        <v>0</v>
      </c>
      <c r="M60" s="182">
        <f>IF($E60="",0,IF($E60&gt;$G60,3,IF($E60=G60,1,0)))</f>
        <v>1</v>
      </c>
      <c r="N60" s="182"/>
      <c r="O60" s="182"/>
      <c r="P60" s="182">
        <f>IF($G60="",0,IF($E60&gt;$G60,0,IF($E60=$G60,1,3)))</f>
        <v>1</v>
      </c>
      <c r="Q60" s="182">
        <f>E60</f>
        <v>1</v>
      </c>
      <c r="R60" s="182"/>
      <c r="S60" s="182"/>
      <c r="T60" s="182">
        <f>G60</f>
        <v>1</v>
      </c>
      <c r="U60" s="182">
        <f>G60</f>
        <v>1</v>
      </c>
      <c r="V60" s="182"/>
      <c r="W60" s="182"/>
      <c r="X60" s="182">
        <f>E60</f>
        <v>1</v>
      </c>
      <c r="Y60" s="182"/>
      <c r="Z60" s="182"/>
      <c r="AA60" s="182"/>
      <c r="AB60" s="182"/>
      <c r="AC60" s="182"/>
      <c r="AD60" s="182"/>
      <c r="AE60" s="182"/>
      <c r="AF60" s="182"/>
      <c r="AG60" s="281"/>
      <c r="AH60" s="281"/>
      <c r="AI60" s="281"/>
      <c r="AJ60" s="281"/>
      <c r="AK60" s="281"/>
      <c r="AL60" s="281"/>
      <c r="AM60" s="281"/>
      <c r="AN60" s="334">
        <f>SUM(AN56:AN59)</f>
        <v>24021</v>
      </c>
      <c r="AO60" s="335">
        <f>SUM(AO56:AO59)</f>
        <v>27087</v>
      </c>
      <c r="AP60" s="335">
        <f>SUM(AP56:AP59)</f>
        <v>2862</v>
      </c>
      <c r="AQ60" s="335">
        <f>SUM(AQ56:AQ59)</f>
        <v>17991</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0</v>
      </c>
      <c r="F61" s="411" t="s">
        <v>12</v>
      </c>
      <c r="G61" s="408">
        <v>2</v>
      </c>
      <c r="H61" s="110" t="str">
        <f>C57</f>
        <v>Belgien</v>
      </c>
      <c r="I61" s="111"/>
      <c r="J61" s="182"/>
      <c r="K61" s="182" t="s">
        <v>81</v>
      </c>
      <c r="L61" s="182">
        <f t="shared" si="16"/>
        <v>-1</v>
      </c>
      <c r="M61" s="182"/>
      <c r="N61" s="182">
        <f>IF($E61="",0,IF($E61&gt;$G61,3,IF($E61=$G61,1,0)))</f>
        <v>0</v>
      </c>
      <c r="O61" s="182">
        <f>IF($G61="",0,IF($E61&gt;$G61,0,IF($E61=$G61,1,3)))</f>
        <v>3</v>
      </c>
      <c r="P61" s="182"/>
      <c r="Q61" s="182"/>
      <c r="R61" s="182">
        <f>E61</f>
        <v>0</v>
      </c>
      <c r="S61" s="182">
        <f>G61</f>
        <v>2</v>
      </c>
      <c r="T61" s="182"/>
      <c r="U61" s="182"/>
      <c r="V61" s="182">
        <f>G61</f>
        <v>2</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1</v>
      </c>
      <c r="BO61" s="61">
        <f>IF(G61=Spielplan!G61,Punktemodus!$B$7,0)</f>
        <v>0</v>
      </c>
      <c r="BP61" s="81">
        <f>IF(Spielplan!E61="",0,SUM(BJ61:BO61))</f>
        <v>11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2</v>
      </c>
      <c r="N62" s="182">
        <f t="shared" si="19"/>
        <v>1</v>
      </c>
      <c r="O62" s="182">
        <f t="shared" si="19"/>
        <v>9</v>
      </c>
      <c r="P62" s="182">
        <f t="shared" si="19"/>
        <v>4</v>
      </c>
      <c r="Q62" s="182">
        <f t="shared" si="19"/>
        <v>3</v>
      </c>
      <c r="R62" s="182">
        <f t="shared" si="19"/>
        <v>1</v>
      </c>
      <c r="S62" s="182">
        <f t="shared" si="19"/>
        <v>6</v>
      </c>
      <c r="T62" s="182">
        <f t="shared" si="19"/>
        <v>3</v>
      </c>
      <c r="U62" s="182">
        <f t="shared" si="19"/>
        <v>4</v>
      </c>
      <c r="V62" s="182">
        <f t="shared" si="19"/>
        <v>4</v>
      </c>
      <c r="W62" s="182">
        <f t="shared" si="19"/>
        <v>2</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52</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2</v>
      </c>
      <c r="F67" s="411" t="s">
        <v>12</v>
      </c>
      <c r="G67" s="408">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1</v>
      </c>
      <c r="S67" s="182"/>
      <c r="T67" s="182"/>
      <c r="U67" s="182">
        <f>G67</f>
        <v>1</v>
      </c>
      <c r="V67" s="182">
        <f>E67</f>
        <v>2</v>
      </c>
      <c r="W67" s="182"/>
      <c r="X67" s="182"/>
      <c r="Y67" s="182"/>
      <c r="Z67" s="182">
        <f>M73</f>
        <v>9</v>
      </c>
      <c r="AA67" s="182">
        <f>Q73</f>
        <v>5</v>
      </c>
      <c r="AB67" s="182">
        <f>U73</f>
        <v>2</v>
      </c>
      <c r="AC67" s="182">
        <f>AA67-AB67</f>
        <v>3</v>
      </c>
      <c r="AD67" s="182">
        <f>IF(Z67&gt;Z68,-1,0)</f>
        <v>-1</v>
      </c>
      <c r="AE67" s="182">
        <f>IF(Z67&gt;Z69,-1,0)</f>
        <v>-1</v>
      </c>
      <c r="AF67" s="182">
        <f>IF(Z67&gt;Z70,-1,0)</f>
        <v>-1</v>
      </c>
      <c r="AG67" s="329">
        <f>10000-(AJ67*1000+AM67*10+AK67)</f>
        <v>965</v>
      </c>
      <c r="AH67" s="330">
        <f>RANK(AG67,AG67:AG70,1)</f>
        <v>1</v>
      </c>
      <c r="AI67" s="281" t="str">
        <f>C67</f>
        <v>Österreich</v>
      </c>
      <c r="AJ67" s="281">
        <f t="shared" ref="AJ67:AL70" si="21">Z67</f>
        <v>9</v>
      </c>
      <c r="AK67" s="281">
        <f t="shared" si="21"/>
        <v>5</v>
      </c>
      <c r="AL67" s="281">
        <f t="shared" si="21"/>
        <v>2</v>
      </c>
      <c r="AM67" s="281">
        <f>AK67-AL67</f>
        <v>3</v>
      </c>
      <c r="AN67" s="337"/>
      <c r="AO67" s="329">
        <f>IF(Z68&lt;&gt;Z67,AG68,IF(G67&gt;E67,AG68-2000,AG68))</f>
        <v>9017</v>
      </c>
      <c r="AP67" s="329">
        <f>IF(Z69&lt;&gt;Z67,AG69,IF(G69&gt;E69,AG69-2000,AG69))</f>
        <v>5996</v>
      </c>
      <c r="AQ67" s="329">
        <f>IF(Z70&lt;&gt;Z67,AG70,IF(G71&gt;E71,AG70-2000,AG70))</f>
        <v>8008</v>
      </c>
      <c r="AR67" s="332">
        <f>AN71</f>
        <v>2895</v>
      </c>
      <c r="AS67" s="330">
        <f>RANK(AR67,AR67:AR70,1)</f>
        <v>1</v>
      </c>
      <c r="AT67" s="281" t="str">
        <f t="shared" ref="AT67:AW70" si="22">AI67</f>
        <v>Österreich</v>
      </c>
      <c r="AU67" s="281">
        <f t="shared" si="22"/>
        <v>9</v>
      </c>
      <c r="AV67" s="281">
        <f t="shared" si="22"/>
        <v>5</v>
      </c>
      <c r="AW67" s="281">
        <f t="shared" si="22"/>
        <v>2</v>
      </c>
      <c r="AX67" s="182"/>
      <c r="AY67" s="182"/>
      <c r="AZ67" s="182"/>
      <c r="BA67" s="119">
        <v>1</v>
      </c>
      <c r="BB67" s="117" t="str">
        <f>VLOOKUP(1,AS67:AT70,2,FALSE)</f>
        <v>Österreich</v>
      </c>
      <c r="BC67" s="118"/>
      <c r="BD67" s="120">
        <f>VLOOKUP(1,AS67:AW70,3,FALSE)</f>
        <v>9</v>
      </c>
      <c r="BE67" s="121">
        <f>VLOOKUP(1,AS67:AW70,4,FALSE)</f>
        <v>5</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1</v>
      </c>
      <c r="F68" s="411" t="s">
        <v>12</v>
      </c>
      <c r="G68" s="408">
        <v>1</v>
      </c>
      <c r="H68" s="123" t="str">
        <f>Spielplan!$H$68</f>
        <v>Island</v>
      </c>
      <c r="I68" s="124"/>
      <c r="J68" s="182"/>
      <c r="K68" s="182" t="s">
        <v>83</v>
      </c>
      <c r="L68" s="182">
        <f t="shared" si="20"/>
        <v>0</v>
      </c>
      <c r="M68" s="182"/>
      <c r="N68" s="182"/>
      <c r="O68" s="182">
        <f>IF($E68="",0,IF($E68&gt;$G68,3,IF($E68=$G68,1,0)))</f>
        <v>1</v>
      </c>
      <c r="P68" s="182">
        <f>IF($G68="",0,IF($E68&gt;$G68,0,IF($E68=$G68,1,3)))</f>
        <v>1</v>
      </c>
      <c r="Q68" s="182"/>
      <c r="R68" s="182"/>
      <c r="S68" s="182">
        <f>E68</f>
        <v>1</v>
      </c>
      <c r="T68" s="182">
        <f>G68</f>
        <v>1</v>
      </c>
      <c r="U68" s="182"/>
      <c r="V68" s="182"/>
      <c r="W68" s="182">
        <f>G68</f>
        <v>1</v>
      </c>
      <c r="X68" s="182">
        <f>E68</f>
        <v>1</v>
      </c>
      <c r="Y68" s="182"/>
      <c r="Z68" s="182">
        <f>N73</f>
        <v>1</v>
      </c>
      <c r="AA68" s="182">
        <f>R73</f>
        <v>3</v>
      </c>
      <c r="AB68" s="182">
        <f>V73</f>
        <v>5</v>
      </c>
      <c r="AC68" s="182">
        <f>AA68-AB68</f>
        <v>-2</v>
      </c>
      <c r="AD68" s="182">
        <f>IF(Z68&gt;Z67,-1,0)</f>
        <v>0</v>
      </c>
      <c r="AE68" s="182">
        <f>IF(Z68&gt;Z69,-1,0)</f>
        <v>0</v>
      </c>
      <c r="AF68" s="182">
        <f>IF(Z68&gt;Z70,-1,0)</f>
        <v>0</v>
      </c>
      <c r="AG68" s="329">
        <f>10000-(AJ68*1000+AM68*10+AK68)</f>
        <v>9017</v>
      </c>
      <c r="AH68" s="330">
        <f>RANK(AG68,AG67:AG70,1)</f>
        <v>4</v>
      </c>
      <c r="AI68" s="281" t="str">
        <f>H67</f>
        <v>Ungarn</v>
      </c>
      <c r="AJ68" s="281">
        <f t="shared" si="21"/>
        <v>1</v>
      </c>
      <c r="AK68" s="281">
        <f t="shared" si="21"/>
        <v>3</v>
      </c>
      <c r="AL68" s="281">
        <f t="shared" si="21"/>
        <v>5</v>
      </c>
      <c r="AM68" s="281">
        <f>AK68-AL68</f>
        <v>-2</v>
      </c>
      <c r="AN68" s="329">
        <f>IF(Z67&lt;&gt;Z68,AG67,IF(E67&gt;G67,AG67-2000,AG67))</f>
        <v>965</v>
      </c>
      <c r="AO68" s="337"/>
      <c r="AP68" s="329">
        <f>IF(Z68&lt;&gt;Z69,AG69,IF(G72&gt;E72,AG69-2000,AG69))</f>
        <v>5996</v>
      </c>
      <c r="AQ68" s="329">
        <f>IF(Z70&lt;&gt;Z68,AG70,IF(G70&gt;E70,AG70-2000,AG70))</f>
        <v>8008</v>
      </c>
      <c r="AR68" s="333">
        <f>AO71</f>
        <v>27051</v>
      </c>
      <c r="AS68" s="330">
        <f>RANK(AR68,AR67:AR70,1)</f>
        <v>4</v>
      </c>
      <c r="AT68" s="281" t="str">
        <f t="shared" si="22"/>
        <v>Ungarn</v>
      </c>
      <c r="AU68" s="281">
        <f t="shared" si="22"/>
        <v>1</v>
      </c>
      <c r="AV68" s="281">
        <f t="shared" si="22"/>
        <v>3</v>
      </c>
      <c r="AW68" s="281">
        <f t="shared" si="22"/>
        <v>5</v>
      </c>
      <c r="AX68" s="182"/>
      <c r="AY68" s="182"/>
      <c r="AZ68" s="182"/>
      <c r="BA68" s="119">
        <v>2</v>
      </c>
      <c r="BB68" s="117" t="str">
        <f>VLOOKUP(2,AS67:AT70,2,FALSE)</f>
        <v>Portugal</v>
      </c>
      <c r="BC68" s="118"/>
      <c r="BD68" s="120">
        <f>VLOOKUP(2,AS67:AW70,3,FALSE)</f>
        <v>4</v>
      </c>
      <c r="BE68" s="121">
        <f>VLOOKUP(2,AS67:AW70,4,FALSE)</f>
        <v>4</v>
      </c>
      <c r="BF68" s="199" t="s">
        <v>12</v>
      </c>
      <c r="BG68" s="121">
        <f>VLOOKUP(2,AS67:AW70,5,FALSE)</f>
        <v>4</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3</v>
      </c>
      <c r="BN68" s="61">
        <f>IF(E68=Spielplan!E68,Punktemodus!$B$7,0)</f>
        <v>1</v>
      </c>
      <c r="BO68" s="61">
        <f>IF(G68=Spielplan!G68,Punktemodus!$B$7,0)</f>
        <v>1</v>
      </c>
      <c r="BP68" s="81">
        <f>IF(Spielplan!E68="",0,SUM(BJ68:BO68))</f>
        <v>15</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2</v>
      </c>
      <c r="F69" s="411" t="s">
        <v>12</v>
      </c>
      <c r="G69" s="408">
        <v>1</v>
      </c>
      <c r="H69" s="117" t="str">
        <f>C68</f>
        <v>Portugal</v>
      </c>
      <c r="I69" s="118"/>
      <c r="J69" s="182"/>
      <c r="K69" s="182" t="s">
        <v>84</v>
      </c>
      <c r="L69" s="182">
        <f t="shared" si="20"/>
        <v>1</v>
      </c>
      <c r="M69" s="182">
        <f>IF($E69="",0,IF($E69&gt;$G69,3,IF($E69=G69,1,0)))</f>
        <v>3</v>
      </c>
      <c r="N69" s="182"/>
      <c r="O69" s="182">
        <f>IF($G69="",0,IF($E69&gt;$G69,0,IF($E69=$G69,1,3)))</f>
        <v>0</v>
      </c>
      <c r="P69" s="182"/>
      <c r="Q69" s="182">
        <f>E69</f>
        <v>2</v>
      </c>
      <c r="R69" s="182"/>
      <c r="S69" s="182">
        <f>G69</f>
        <v>1</v>
      </c>
      <c r="T69" s="182"/>
      <c r="U69" s="182">
        <f>G69</f>
        <v>1</v>
      </c>
      <c r="V69" s="182"/>
      <c r="W69" s="182">
        <f>E69</f>
        <v>2</v>
      </c>
      <c r="X69" s="182"/>
      <c r="Y69" s="182"/>
      <c r="Z69" s="182">
        <f>O73</f>
        <v>4</v>
      </c>
      <c r="AA69" s="182">
        <f>S73</f>
        <v>4</v>
      </c>
      <c r="AB69" s="182">
        <f>W73</f>
        <v>4</v>
      </c>
      <c r="AC69" s="182">
        <f>AA69-AB69</f>
        <v>0</v>
      </c>
      <c r="AD69" s="182">
        <f>IF(Z69&gt;Z67,-1,0)</f>
        <v>0</v>
      </c>
      <c r="AE69" s="182">
        <f>IF(Z69&gt;Z68,-1,0)</f>
        <v>-1</v>
      </c>
      <c r="AF69" s="182">
        <f>IF(Z69&gt;Z70,-1,0)</f>
        <v>-1</v>
      </c>
      <c r="AG69" s="329">
        <f>10000-(AJ69*1000+AM69*10+AK69)</f>
        <v>5996</v>
      </c>
      <c r="AH69" s="330">
        <f>RANK(AG69,AG67:AG70,1)</f>
        <v>2</v>
      </c>
      <c r="AI69" s="281" t="str">
        <f>C68</f>
        <v>Portugal</v>
      </c>
      <c r="AJ69" s="281">
        <f t="shared" si="21"/>
        <v>4</v>
      </c>
      <c r="AK69" s="281">
        <f t="shared" si="21"/>
        <v>4</v>
      </c>
      <c r="AL69" s="281">
        <f t="shared" si="21"/>
        <v>4</v>
      </c>
      <c r="AM69" s="281">
        <f>AK69-AL69</f>
        <v>0</v>
      </c>
      <c r="AN69" s="329">
        <f>IF(Z67&lt;&gt;Z69,AG67,IF(E69&gt;G69,AG67-2000,AG67))</f>
        <v>965</v>
      </c>
      <c r="AO69" s="329">
        <f>IF(Z68&lt;&gt;Z69,AG68,IF(E72&gt;G72,AG68-2000,AG68))</f>
        <v>9017</v>
      </c>
      <c r="AP69" s="337"/>
      <c r="AQ69" s="329">
        <f>IF(Z70&lt;&gt;Z69,AG70,IF(G68&gt;E68,AG70-2000,AG70))</f>
        <v>8008</v>
      </c>
      <c r="AR69" s="333">
        <f>AP71</f>
        <v>17988</v>
      </c>
      <c r="AS69" s="330">
        <f>RANK(AR69,AR67:AR70,1)</f>
        <v>2</v>
      </c>
      <c r="AT69" s="281" t="str">
        <f t="shared" si="22"/>
        <v>Portugal</v>
      </c>
      <c r="AU69" s="281">
        <f t="shared" si="22"/>
        <v>4</v>
      </c>
      <c r="AV69" s="281">
        <f t="shared" si="22"/>
        <v>4</v>
      </c>
      <c r="AW69" s="281">
        <f t="shared" si="22"/>
        <v>4</v>
      </c>
      <c r="AX69" s="182"/>
      <c r="AY69" s="182"/>
      <c r="AZ69" s="182"/>
      <c r="BA69" s="162">
        <v>3</v>
      </c>
      <c r="BB69" s="175" t="str">
        <f>VLOOKUP(3,AS67:AT70,2,FALSE)</f>
        <v>Island</v>
      </c>
      <c r="BC69" s="163"/>
      <c r="BD69" s="145">
        <f>VLOOKUP(3,AS67:AW70,3,FALSE)</f>
        <v>2</v>
      </c>
      <c r="BE69" s="145">
        <f>VLOOKUP(3,AS67:AW70,4,FALSE)</f>
        <v>2</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1</v>
      </c>
      <c r="F70" s="411" t="s">
        <v>12</v>
      </c>
      <c r="G70" s="408">
        <v>1</v>
      </c>
      <c r="H70" s="123" t="str">
        <f>H68</f>
        <v>Island</v>
      </c>
      <c r="I70" s="124"/>
      <c r="J70" s="182"/>
      <c r="K70" s="182" t="s">
        <v>85</v>
      </c>
      <c r="L70" s="182">
        <f t="shared" si="20"/>
        <v>0</v>
      </c>
      <c r="M70" s="182"/>
      <c r="N70" s="182">
        <f>IF($E70="",0,IF($E70&gt;$G70,3,IF($E70=$G70,1,0)))</f>
        <v>1</v>
      </c>
      <c r="O70" s="182"/>
      <c r="P70" s="182">
        <f>IF($G70="",0,IF($E70&gt;$G70,0,IF($E70=$G70,1,3)))</f>
        <v>1</v>
      </c>
      <c r="Q70" s="182"/>
      <c r="R70" s="182">
        <f>E70</f>
        <v>1</v>
      </c>
      <c r="S70" s="182"/>
      <c r="T70" s="182">
        <f>G70</f>
        <v>1</v>
      </c>
      <c r="U70" s="182"/>
      <c r="V70" s="182">
        <f>G70</f>
        <v>1</v>
      </c>
      <c r="W70" s="182"/>
      <c r="X70" s="182">
        <f>E70</f>
        <v>1</v>
      </c>
      <c r="Y70" s="182"/>
      <c r="Z70" s="182">
        <f>P73</f>
        <v>2</v>
      </c>
      <c r="AA70" s="182">
        <f>T73</f>
        <v>2</v>
      </c>
      <c r="AB70" s="182">
        <f>X73</f>
        <v>3</v>
      </c>
      <c r="AC70" s="182">
        <f>AA70-AB70</f>
        <v>-1</v>
      </c>
      <c r="AD70" s="182">
        <f>IF(Z70&gt;Z67,-1,0)</f>
        <v>0</v>
      </c>
      <c r="AE70" s="182">
        <f>IF(Z70&gt;Z68,-1,0)</f>
        <v>-1</v>
      </c>
      <c r="AF70" s="182">
        <f>IF(Z70&gt;Z69,-1,0)</f>
        <v>0</v>
      </c>
      <c r="AG70" s="329">
        <f>10000-(AJ70*1000+AM70*10+AK70)</f>
        <v>8008</v>
      </c>
      <c r="AH70" s="330">
        <f>RANK(AG70,AG67:AG70,1)</f>
        <v>3</v>
      </c>
      <c r="AI70" s="281" t="str">
        <f>H68</f>
        <v>Island</v>
      </c>
      <c r="AJ70" s="281">
        <f t="shared" si="21"/>
        <v>2</v>
      </c>
      <c r="AK70" s="281">
        <f t="shared" si="21"/>
        <v>2</v>
      </c>
      <c r="AL70" s="281">
        <f t="shared" si="21"/>
        <v>3</v>
      </c>
      <c r="AM70" s="281">
        <f>AK70-AL70</f>
        <v>-1</v>
      </c>
      <c r="AN70" s="329">
        <f>IF(Z67&lt;&gt;Z70,AG67,IF(E71&gt;G71,AG67-2000,AG67))</f>
        <v>965</v>
      </c>
      <c r="AO70" s="329">
        <f>IF(Z68&lt;&gt;Z70,AG68,IF(E70&gt;G70,AG68-2000,AG68))</f>
        <v>9017</v>
      </c>
      <c r="AP70" s="329">
        <f>IF(Z69&lt;&gt;Z70,AG69,IF(E68&gt;G68,AG69-2000,AG69))</f>
        <v>5996</v>
      </c>
      <c r="AQ70" s="337"/>
      <c r="AR70" s="333">
        <f>AQ71</f>
        <v>24024</v>
      </c>
      <c r="AS70" s="330">
        <f>RANK(AR70,AR67:AR70,1)</f>
        <v>3</v>
      </c>
      <c r="AT70" s="281" t="str">
        <f t="shared" si="22"/>
        <v>Island</v>
      </c>
      <c r="AU70" s="281">
        <f t="shared" si="22"/>
        <v>2</v>
      </c>
      <c r="AV70" s="281">
        <f t="shared" si="22"/>
        <v>2</v>
      </c>
      <c r="AW70" s="281">
        <f t="shared" si="22"/>
        <v>3</v>
      </c>
      <c r="AX70" s="182"/>
      <c r="AY70" s="182"/>
      <c r="AZ70" s="182"/>
      <c r="BA70" s="68">
        <v>4</v>
      </c>
      <c r="BB70" s="69" t="str">
        <f>VLOOKUP(4,AS67:AT70,2,FALSE)</f>
        <v>Ungarn</v>
      </c>
      <c r="BC70" s="70"/>
      <c r="BD70" s="71">
        <f>VLOOKUP(4,AS67:AW70,3,FALSE)</f>
        <v>1</v>
      </c>
      <c r="BE70" s="71">
        <f>VLOOKUP(4,AS67:AW70,4,FALSE)</f>
        <v>3</v>
      </c>
      <c r="BF70" s="199" t="s">
        <v>12</v>
      </c>
      <c r="BG70" s="71">
        <f>VLOOKUP(4,AS67:AW70,5,FALSE)</f>
        <v>5</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3</v>
      </c>
      <c r="BN70" s="61">
        <f>IF(E70=Spielplan!E70,Punktemodus!$B$7,0)</f>
        <v>1</v>
      </c>
      <c r="BO70" s="61">
        <f>IF(G70=Spielplan!G70,Punktemodus!$B$7,0)</f>
        <v>1</v>
      </c>
      <c r="BP70" s="81">
        <f>IF(Spielplan!E70="",0,SUM(BJ70:BO70))</f>
        <v>15</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1</v>
      </c>
      <c r="F71" s="411" t="s">
        <v>12</v>
      </c>
      <c r="G71" s="40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2895</v>
      </c>
      <c r="AO71" s="335">
        <f>SUM(AO67:AO70)</f>
        <v>27051</v>
      </c>
      <c r="AP71" s="335">
        <f>SUM(AP67:AP70)</f>
        <v>17988</v>
      </c>
      <c r="AQ71" s="335">
        <f>SUM(AQ67:AQ70)</f>
        <v>24024</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1</v>
      </c>
      <c r="F72" s="411" t="s">
        <v>12</v>
      </c>
      <c r="G72" s="408">
        <v>2</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2</v>
      </c>
      <c r="T72" s="182"/>
      <c r="U72" s="182"/>
      <c r="V72" s="182">
        <f>G72</f>
        <v>2</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9</v>
      </c>
      <c r="N73" s="182">
        <f t="shared" si="23"/>
        <v>1</v>
      </c>
      <c r="O73" s="182">
        <f t="shared" si="23"/>
        <v>4</v>
      </c>
      <c r="P73" s="182">
        <f t="shared" si="23"/>
        <v>2</v>
      </c>
      <c r="Q73" s="182">
        <f t="shared" si="23"/>
        <v>5</v>
      </c>
      <c r="R73" s="182">
        <f t="shared" si="23"/>
        <v>3</v>
      </c>
      <c r="S73" s="182">
        <f t="shared" si="23"/>
        <v>4</v>
      </c>
      <c r="T73" s="182">
        <f t="shared" si="23"/>
        <v>2</v>
      </c>
      <c r="U73" s="182">
        <f t="shared" si="23"/>
        <v>2</v>
      </c>
      <c r="V73" s="182">
        <f t="shared" si="23"/>
        <v>5</v>
      </c>
      <c r="W73" s="182">
        <f t="shared" si="23"/>
        <v>4</v>
      </c>
      <c r="X73" s="182">
        <f t="shared" si="23"/>
        <v>3</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31</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15</v>
      </c>
      <c r="N74" s="182">
        <f t="shared" si="23"/>
        <v>2</v>
      </c>
      <c r="O74" s="182">
        <f t="shared" si="23"/>
        <v>8</v>
      </c>
      <c r="P74" s="182">
        <f t="shared" si="23"/>
        <v>4</v>
      </c>
      <c r="Q74" s="182">
        <f t="shared" si="23"/>
        <v>8</v>
      </c>
      <c r="R74" s="182">
        <f t="shared" si="23"/>
        <v>5</v>
      </c>
      <c r="S74" s="182">
        <f t="shared" si="23"/>
        <v>8</v>
      </c>
      <c r="T74" s="182">
        <f t="shared" si="23"/>
        <v>4</v>
      </c>
      <c r="U74" s="182">
        <f t="shared" si="23"/>
        <v>3</v>
      </c>
      <c r="V74" s="182">
        <f t="shared" si="23"/>
        <v>8</v>
      </c>
      <c r="W74" s="182">
        <f t="shared" si="23"/>
        <v>8</v>
      </c>
      <c r="X74" s="182">
        <f t="shared" si="23"/>
        <v>6</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240</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Schweiz</v>
      </c>
      <c r="D78" s="160">
        <f>BD14</f>
        <v>2</v>
      </c>
      <c r="E78" s="160">
        <f>BE14</f>
        <v>2</v>
      </c>
      <c r="F78" s="199" t="s">
        <v>12</v>
      </c>
      <c r="G78" s="160">
        <f>BG14</f>
        <v>4</v>
      </c>
      <c r="H78" s="161">
        <f>D78*1000+(E78-G78)*10+E78</f>
        <v>1982</v>
      </c>
      <c r="I78" s="249" t="s">
        <v>254</v>
      </c>
      <c r="J78" s="164">
        <f t="shared" ref="J78:J83" si="24">IF(H78="","",RANK(H78,H$78:H$83,0)+ROW(A1)%%)</f>
        <v>6.0000999999999998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v>
      </c>
      <c r="BB78" s="159" t="str">
        <f>IF($BA78="","",INDEX(C$78:C$83,MATCH($BA78,$J$78:$J$83,0)))</f>
        <v>Türkei</v>
      </c>
      <c r="BC78" s="201"/>
      <c r="BD78" s="202">
        <f>IF($BA78="","",INDEX(D$78:D$83,MATCH($BA78,$J$78:$J$83,0)))</f>
        <v>3</v>
      </c>
      <c r="BE78" s="150">
        <f>IF($BA78="","",INDEX(E$78:E$83,MATCH($BA78,$J$78:$J$83,0)))</f>
        <v>3</v>
      </c>
      <c r="BF78" s="199" t="s">
        <v>12</v>
      </c>
      <c r="BG78" s="202">
        <f t="shared" ref="BG78:BG83" si="26">IF($BA78="","",INDEX(G$78:G$83,MATCH($BA78,$J$78:$J$83,0)))</f>
        <v>4</v>
      </c>
      <c r="BH78" s="150" t="str">
        <f>IF($BA78="","",INDEX(I$78:I$83,MATCH($BA78,$J$78:$J$83,0)))</f>
        <v>D</v>
      </c>
      <c r="BI78" s="231">
        <f>IF(BH78="A",0,IF(BH78="B",1,IF(BH78="C",2,IF(BH78="D",4,IF(BH78="E",8,IF(BH78="F",16,777777777))))))</f>
        <v>4</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Wales</v>
      </c>
      <c r="D79" s="160">
        <f>BD25</f>
        <v>3</v>
      </c>
      <c r="E79" s="160">
        <f>BE25</f>
        <v>3</v>
      </c>
      <c r="F79" s="199" t="s">
        <v>12</v>
      </c>
      <c r="G79" s="160">
        <f>BG25</f>
        <v>5</v>
      </c>
      <c r="H79" s="161">
        <f t="shared" ref="H79:H83" si="27">D79*1000+(E79-G79)*10+E79</f>
        <v>2983</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Wales</v>
      </c>
      <c r="BC79" s="201"/>
      <c r="BD79" s="202">
        <f t="shared" ref="BD79:BD83" si="29">IF($BA79="","",INDEX(D$78:D$83,MATCH($BA79,$J$78:$J$83,0)))</f>
        <v>3</v>
      </c>
      <c r="BE79" s="150">
        <f>IF($BA79="","",INDEX(E$78:E$83,MATCH($BA79,$J$78:$J$83,0)))</f>
        <v>3</v>
      </c>
      <c r="BF79" s="199" t="s">
        <v>12</v>
      </c>
      <c r="BG79" s="202">
        <f t="shared" si="26"/>
        <v>5</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1</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60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Nordirland</v>
      </c>
      <c r="D80" s="160">
        <f>BD36</f>
        <v>2</v>
      </c>
      <c r="E80" s="160">
        <f>BE36</f>
        <v>4</v>
      </c>
      <c r="F80" s="199" t="s">
        <v>12</v>
      </c>
      <c r="G80" s="160">
        <f>BG36</f>
        <v>5</v>
      </c>
      <c r="H80" s="161">
        <f t="shared" si="27"/>
        <v>1994</v>
      </c>
      <c r="I80" s="250" t="s">
        <v>256</v>
      </c>
      <c r="J80" s="164">
        <f t="shared" si="24"/>
        <v>3.0003000000000002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3.0003000000000002</v>
      </c>
      <c r="BB80" s="159" t="str">
        <f t="shared" si="28"/>
        <v>Nordirland</v>
      </c>
      <c r="BC80" s="201"/>
      <c r="BD80" s="202">
        <f t="shared" si="29"/>
        <v>2</v>
      </c>
      <c r="BE80" s="150">
        <f>IF($BA80="","",INDEX(E$78:E$83,MATCH($BA80,$J$78:$J$83,0)))</f>
        <v>4</v>
      </c>
      <c r="BF80" s="199" t="s">
        <v>12</v>
      </c>
      <c r="BG80" s="202">
        <f t="shared" si="26"/>
        <v>5</v>
      </c>
      <c r="BH80" s="150" t="str">
        <f t="shared" si="30"/>
        <v>C</v>
      </c>
      <c r="BI80" s="231">
        <f t="shared" si="31"/>
        <v>2</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3</v>
      </c>
      <c r="E81" s="160">
        <f>BE47</f>
        <v>3</v>
      </c>
      <c r="F81" s="199" t="s">
        <v>12</v>
      </c>
      <c r="G81" s="160">
        <f>BG47</f>
        <v>4</v>
      </c>
      <c r="H81" s="161">
        <f t="shared" si="27"/>
        <v>2993</v>
      </c>
      <c r="I81" s="250" t="s">
        <v>257</v>
      </c>
      <c r="J81" s="164">
        <f t="shared" si="24"/>
        <v>1.0004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4.0004999999999997</v>
      </c>
      <c r="BB81" s="159" t="str">
        <f t="shared" si="28"/>
        <v>Irland</v>
      </c>
      <c r="BC81" s="201"/>
      <c r="BD81" s="202">
        <f t="shared" si="29"/>
        <v>2</v>
      </c>
      <c r="BE81" s="150">
        <f>IF($BA81="","",INDEX(E$78:E$83,MATCH($BA81,$J$78:$J$83,0)))</f>
        <v>3</v>
      </c>
      <c r="BF81" s="199" t="s">
        <v>12</v>
      </c>
      <c r="BG81" s="202">
        <f t="shared" si="26"/>
        <v>4</v>
      </c>
      <c r="BH81" s="150" t="str">
        <f t="shared" si="30"/>
        <v>E</v>
      </c>
      <c r="BI81" s="231">
        <f t="shared" si="31"/>
        <v>8</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2</v>
      </c>
      <c r="E82" s="160">
        <f>BE58</f>
        <v>3</v>
      </c>
      <c r="F82" s="199" t="s">
        <v>12</v>
      </c>
      <c r="G82" s="160">
        <f>BG58</f>
        <v>4</v>
      </c>
      <c r="H82" s="161">
        <f t="shared" si="27"/>
        <v>1993</v>
      </c>
      <c r="I82" s="250" t="s">
        <v>258</v>
      </c>
      <c r="J82" s="164">
        <f t="shared" si="24"/>
        <v>4.0004999999999997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Island</v>
      </c>
      <c r="BC82" s="163"/>
      <c r="BD82" s="145">
        <f t="shared" si="29"/>
        <v>2</v>
      </c>
      <c r="BE82" s="145">
        <f>IF($BA82="","",INDEX(E$78:E$83,MATCH($BA82,$J$78:$J$83,0)))</f>
        <v>2</v>
      </c>
      <c r="BF82" s="199" t="s">
        <v>12</v>
      </c>
      <c r="BG82" s="145">
        <f t="shared" si="26"/>
        <v>3</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2</v>
      </c>
      <c r="E83" s="160">
        <f>BE69</f>
        <v>2</v>
      </c>
      <c r="F83" s="199" t="s">
        <v>12</v>
      </c>
      <c r="G83" s="160">
        <f>BG69</f>
        <v>3</v>
      </c>
      <c r="H83" s="161">
        <f t="shared" si="27"/>
        <v>1992</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6.0000999999999998</v>
      </c>
      <c r="BB83" s="175" t="str">
        <f t="shared" si="28"/>
        <v>Schweiz</v>
      </c>
      <c r="BC83" s="163"/>
      <c r="BD83" s="145">
        <f t="shared" si="29"/>
        <v>2</v>
      </c>
      <c r="BE83" s="145">
        <f>IF($BA83="","",INDEX(E$78:E$83,MATCH($BA83,$J$78:$J$83,0)))</f>
        <v>2</v>
      </c>
      <c r="BF83" s="199" t="s">
        <v>12</v>
      </c>
      <c r="BG83" s="145">
        <f t="shared" si="26"/>
        <v>4</v>
      </c>
      <c r="BH83" s="145" t="str">
        <f t="shared" si="30"/>
        <v>A</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15</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Nordirland</v>
      </c>
      <c r="D86" s="458" t="str">
        <f>$C$81</f>
        <v>Türkei</v>
      </c>
      <c r="E86" s="459"/>
      <c r="F86" s="479" t="str">
        <f>$C$78</f>
        <v>Schweiz</v>
      </c>
      <c r="G86" s="459"/>
      <c r="H86" s="245" t="str">
        <f>$C$79</f>
        <v>Wales</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240</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Nordirland</v>
      </c>
      <c r="D87" s="471" t="str">
        <f>$C$78</f>
        <v>Schweiz</v>
      </c>
      <c r="E87" s="461"/>
      <c r="F87" s="470" t="str">
        <f>$C$79</f>
        <v>Wales</v>
      </c>
      <c r="G87" s="461"/>
      <c r="H87" s="246" t="str">
        <f>$C$82</f>
        <v>Irland</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Nordirland</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Nordirland</v>
      </c>
      <c r="D88" s="471" t="str">
        <f>$C$78</f>
        <v>Schweiz</v>
      </c>
      <c r="E88" s="461"/>
      <c r="F88" s="470" t="str">
        <f>$C$79</f>
        <v>Wales</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Türkei</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Schweiz</v>
      </c>
      <c r="E89" s="461"/>
      <c r="F89" s="470" t="str">
        <f>$C$79</f>
        <v>Wales</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Wales</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240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Schweiz</v>
      </c>
      <c r="E90" s="461"/>
      <c r="F90" s="470" t="str">
        <f>$C$79</f>
        <v>Wales</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Irland</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Schweiz</v>
      </c>
      <c r="E91" s="461"/>
      <c r="F91" s="470" t="str">
        <f>$C$79</f>
        <v>Wales</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Nordirland</v>
      </c>
      <c r="D92" s="458" t="str">
        <f>$C$81</f>
        <v>Türkei</v>
      </c>
      <c r="E92" s="459"/>
      <c r="F92" s="471" t="str">
        <f>$C$78</f>
        <v>Schweiz</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480</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Nordirland</v>
      </c>
      <c r="D93" s="458" t="str">
        <f>$C$81</f>
        <v>Türkei</v>
      </c>
      <c r="E93" s="459"/>
      <c r="F93" s="471" t="str">
        <f>$C$78</f>
        <v>Schweiz</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Nordirland</v>
      </c>
      <c r="D94" s="471" t="str">
        <f>$C$78</f>
        <v>Schweiz</v>
      </c>
      <c r="E94" s="461"/>
      <c r="F94" s="460" t="str">
        <f>$C$83</f>
        <v>Island</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Schweiz</v>
      </c>
      <c r="E95" s="461"/>
      <c r="F95" s="460" t="str">
        <f>$C$83</f>
        <v>Island</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Nordirland</v>
      </c>
      <c r="D96" s="458" t="str">
        <f>$C$81</f>
        <v>Türkei</v>
      </c>
      <c r="E96" s="459"/>
      <c r="F96" s="470" t="str">
        <f>$C$79</f>
        <v>Wales</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Nordirland</v>
      </c>
      <c r="D97" s="458" t="str">
        <f>$C$81</f>
        <v>Türkei</v>
      </c>
      <c r="E97" s="459"/>
      <c r="F97" s="470" t="str">
        <f>$C$79</f>
        <v>Wales</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Nordirland</v>
      </c>
      <c r="E98" s="461"/>
      <c r="F98" s="470" t="str">
        <f>$C$79</f>
        <v>Wales</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Türkei</v>
      </c>
      <c r="E99" s="459"/>
      <c r="F99" s="470" t="str">
        <f>$C$79</f>
        <v>Wales</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Nordirland</v>
      </c>
      <c r="D100" s="458" t="str">
        <f>$C$81</f>
        <v>Türkei</v>
      </c>
      <c r="E100" s="459"/>
      <c r="F100" s="460" t="str">
        <f>$C$83</f>
        <v>Island</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378</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426</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1</v>
      </c>
      <c r="S12" s="182"/>
      <c r="T12" s="182"/>
      <c r="U12" s="182">
        <f>G12</f>
        <v>1</v>
      </c>
      <c r="V12" s="182">
        <f>E12</f>
        <v>2</v>
      </c>
      <c r="W12" s="182"/>
      <c r="X12" s="182"/>
      <c r="Y12" s="182"/>
      <c r="Z12" s="182">
        <f>M18</f>
        <v>9</v>
      </c>
      <c r="AA12" s="182">
        <f>Q18</f>
        <v>7</v>
      </c>
      <c r="AB12" s="182">
        <f>U18</f>
        <v>2</v>
      </c>
      <c r="AC12" s="182">
        <f>AA12-AB12</f>
        <v>5</v>
      </c>
      <c r="AD12" s="182">
        <f>IF(Z12&gt;Z13,-1,0)</f>
        <v>-1</v>
      </c>
      <c r="AE12" s="182">
        <f>IF(Z12&gt;Z14,-1,0)</f>
        <v>-1</v>
      </c>
      <c r="AF12" s="182">
        <f>IF(Z12&gt;Z15,-1,0)</f>
        <v>-1</v>
      </c>
      <c r="AG12" s="329">
        <f>10000-(AJ12*1000+AM12*10+AK12)</f>
        <v>943</v>
      </c>
      <c r="AH12" s="330">
        <f>RANK(AG12,AG12:AG15,1)</f>
        <v>1</v>
      </c>
      <c r="AI12" s="281" t="str">
        <f>C12</f>
        <v>Frankreich</v>
      </c>
      <c r="AJ12" s="281">
        <f t="shared" ref="AJ12:AL15" si="1">Z12</f>
        <v>9</v>
      </c>
      <c r="AK12" s="281">
        <f t="shared" si="1"/>
        <v>7</v>
      </c>
      <c r="AL12" s="281">
        <f t="shared" si="1"/>
        <v>2</v>
      </c>
      <c r="AM12" s="281">
        <f>AK12-AL12</f>
        <v>5</v>
      </c>
      <c r="AN12" s="337"/>
      <c r="AO12" s="329">
        <f>IF(Z13&lt;&gt;Z12,AG13,IF(G12&gt;E12,AG13-2000,AG13))</f>
        <v>5997</v>
      </c>
      <c r="AP12" s="329">
        <f>IF(Z14&lt;&gt;Z12,AG14,IF(G14&gt;E14,AG14-2000,AG14))</f>
        <v>9028</v>
      </c>
      <c r="AQ12" s="329">
        <f>IF(Z15&lt;&gt;Z12,AG15,IF(G16&gt;E16,AG15-2000,AG15))</f>
        <v>8018</v>
      </c>
      <c r="AR12" s="332">
        <f>AN16</f>
        <v>2829</v>
      </c>
      <c r="AS12" s="330">
        <f>RANK(AR12,AR12:AR15,1)</f>
        <v>1</v>
      </c>
      <c r="AT12" s="281" t="str">
        <f t="shared" ref="AT12:AW15" si="2">AI12</f>
        <v>Frankreich</v>
      </c>
      <c r="AU12" s="281">
        <f t="shared" si="2"/>
        <v>9</v>
      </c>
      <c r="AV12" s="281">
        <f t="shared" si="2"/>
        <v>7</v>
      </c>
      <c r="AW12" s="281">
        <f t="shared" si="2"/>
        <v>2</v>
      </c>
      <c r="AX12" s="182"/>
      <c r="AY12" s="182"/>
      <c r="AZ12" s="182"/>
      <c r="BA12" s="3">
        <v>1</v>
      </c>
      <c r="BB12" s="6" t="str">
        <f>VLOOKUP(1,AS12:AT15,2,FALSE)</f>
        <v>Frankreich</v>
      </c>
      <c r="BC12" s="2"/>
      <c r="BD12" s="5">
        <f>VLOOKUP(1,AS12:AW15,3,FALSE)</f>
        <v>9</v>
      </c>
      <c r="BE12" s="4">
        <f>VLOOKUP(1,AS12:AW15,4,FALSE)</f>
        <v>7</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3</v>
      </c>
      <c r="BN12" s="61">
        <f>IF(E12=Spielplan!E12,Punktemodus!$B$7,0)</f>
        <v>1</v>
      </c>
      <c r="BO12" s="61">
        <f>IF(G12=Spielplan!G12,Punktemodus!$B$7,0)</f>
        <v>1</v>
      </c>
      <c r="BP12" s="81">
        <f>IF(Spielplan!E12="",0,SUM(BJ12:BO12))</f>
        <v>15</v>
      </c>
      <c r="BQ12" s="182"/>
      <c r="BR12" s="213"/>
      <c r="BS12" s="146" t="s">
        <v>90</v>
      </c>
      <c r="BT12" s="158" t="str">
        <f>BB13</f>
        <v>Rumänien</v>
      </c>
      <c r="BU12" s="163"/>
      <c r="BV12" s="39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4</v>
      </c>
      <c r="AA13" s="182">
        <f>R18</f>
        <v>3</v>
      </c>
      <c r="AB13" s="182">
        <f>V18</f>
        <v>3</v>
      </c>
      <c r="AC13" s="182">
        <f>AA13-AB13</f>
        <v>0</v>
      </c>
      <c r="AD13" s="182">
        <f>IF(Z13&gt;Z12,-1,0)</f>
        <v>0</v>
      </c>
      <c r="AE13" s="182">
        <f>IF(Z13&gt;Z14,-1,0)</f>
        <v>-1</v>
      </c>
      <c r="AF13" s="182">
        <f>IF(Z13&gt;Z15,-1,0)</f>
        <v>-1</v>
      </c>
      <c r="AG13" s="329">
        <f>10000-(AJ13*1000+AM13*10+AK13)</f>
        <v>5997</v>
      </c>
      <c r="AH13" s="330">
        <f>RANK(AG13,AG12:AG15,1)</f>
        <v>2</v>
      </c>
      <c r="AI13" s="281" t="str">
        <f>H12</f>
        <v>Rumänien</v>
      </c>
      <c r="AJ13" s="281">
        <f t="shared" si="1"/>
        <v>4</v>
      </c>
      <c r="AK13" s="281">
        <f t="shared" si="1"/>
        <v>3</v>
      </c>
      <c r="AL13" s="281">
        <f t="shared" si="1"/>
        <v>3</v>
      </c>
      <c r="AM13" s="281">
        <f>AK13-AL13</f>
        <v>0</v>
      </c>
      <c r="AN13" s="329">
        <f>IF(Z12&lt;&gt;Z13,AG12,IF(E12&gt;G12,AG12-2000,AG12))</f>
        <v>943</v>
      </c>
      <c r="AO13" s="337"/>
      <c r="AP13" s="329">
        <f>IF(Z13&lt;&gt;Z14,AG14,IF(G17&gt;E17,AG14-2000,AG14))</f>
        <v>9028</v>
      </c>
      <c r="AQ13" s="329">
        <f>IF(Z15&lt;&gt;Z13,AG15,IF(G15&gt;E15,AG15-2000,AG15))</f>
        <v>8018</v>
      </c>
      <c r="AR13" s="333">
        <f>AO16</f>
        <v>17991</v>
      </c>
      <c r="AS13" s="330">
        <f>RANK(AR13,AR12:AR15,1)</f>
        <v>2</v>
      </c>
      <c r="AT13" s="281" t="str">
        <f t="shared" si="2"/>
        <v>Rumänien</v>
      </c>
      <c r="AU13" s="281">
        <f t="shared" si="2"/>
        <v>4</v>
      </c>
      <c r="AV13" s="281">
        <f t="shared" si="2"/>
        <v>3</v>
      </c>
      <c r="AW13" s="281">
        <f t="shared" si="2"/>
        <v>3</v>
      </c>
      <c r="AX13" s="182"/>
      <c r="AY13" s="182"/>
      <c r="AZ13" s="182"/>
      <c r="BA13" s="3">
        <v>2</v>
      </c>
      <c r="BB13" s="6" t="str">
        <f>VLOOKUP(2,AS12:AT15,2,FALSE)</f>
        <v>Rumänien</v>
      </c>
      <c r="BC13" s="2"/>
      <c r="BD13" s="5">
        <f>VLOOKUP(2,AS12:AW15,3,FALSE)</f>
        <v>4</v>
      </c>
      <c r="BE13" s="4">
        <f>VLOOKUP(2,AS12:AW15,4,FALSE)</f>
        <v>3</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39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0</v>
      </c>
      <c r="T14" s="182"/>
      <c r="U14" s="182">
        <f>G14</f>
        <v>0</v>
      </c>
      <c r="V14" s="182"/>
      <c r="W14" s="182">
        <f>E14</f>
        <v>2</v>
      </c>
      <c r="X14" s="182"/>
      <c r="Y14" s="182"/>
      <c r="Z14" s="182">
        <f>O18</f>
        <v>1</v>
      </c>
      <c r="AA14" s="182">
        <f>S18</f>
        <v>2</v>
      </c>
      <c r="AB14" s="182">
        <f>W18</f>
        <v>5</v>
      </c>
      <c r="AC14" s="182">
        <f>AA14-AB14</f>
        <v>-3</v>
      </c>
      <c r="AD14" s="182">
        <f>IF(Z14&gt;Z12,-1,0)</f>
        <v>0</v>
      </c>
      <c r="AE14" s="182">
        <f>IF(Z14&gt;Z13,-1,0)</f>
        <v>0</v>
      </c>
      <c r="AF14" s="182">
        <f>IF(Z14&gt;Z15,-1,0)</f>
        <v>0</v>
      </c>
      <c r="AG14" s="329">
        <f>10000-(AJ14*1000+AM14*10+AK14)</f>
        <v>9028</v>
      </c>
      <c r="AH14" s="330">
        <f>RANK(AG14,AG12:AG15,1)</f>
        <v>4</v>
      </c>
      <c r="AI14" s="281" t="str">
        <f>C13</f>
        <v>Albanien</v>
      </c>
      <c r="AJ14" s="281">
        <f t="shared" si="1"/>
        <v>1</v>
      </c>
      <c r="AK14" s="281">
        <f t="shared" si="1"/>
        <v>2</v>
      </c>
      <c r="AL14" s="281">
        <f t="shared" si="1"/>
        <v>5</v>
      </c>
      <c r="AM14" s="281">
        <f>AK14-AL14</f>
        <v>-3</v>
      </c>
      <c r="AN14" s="329">
        <f>IF(Z12&lt;&gt;Z14,AG12,IF(E14&gt;G14,AG12-2000,AG12))</f>
        <v>943</v>
      </c>
      <c r="AO14" s="329">
        <f>IF(Z13&lt;&gt;Z14,AG13,IF(E17&gt;G17,AG13-2000,AG13))</f>
        <v>5997</v>
      </c>
      <c r="AP14" s="337"/>
      <c r="AQ14" s="329">
        <f>IF(Z15&lt;&gt;Z14,AG15,IF(G13&gt;E13,AG15-2000,AG15))</f>
        <v>8018</v>
      </c>
      <c r="AR14" s="333">
        <f>AP16</f>
        <v>27084</v>
      </c>
      <c r="AS14" s="330">
        <f>RANK(AR14,AR12:AR15,1)</f>
        <v>4</v>
      </c>
      <c r="AT14" s="281" t="str">
        <f t="shared" si="2"/>
        <v>Albanien</v>
      </c>
      <c r="AU14" s="281">
        <f t="shared" si="2"/>
        <v>1</v>
      </c>
      <c r="AV14" s="281">
        <f t="shared" si="2"/>
        <v>2</v>
      </c>
      <c r="AW14" s="281">
        <f t="shared" si="2"/>
        <v>5</v>
      </c>
      <c r="AX14" s="182"/>
      <c r="AY14" s="182"/>
      <c r="AZ14" s="182"/>
      <c r="BA14" s="162">
        <v>3</v>
      </c>
      <c r="BB14" s="175" t="str">
        <f>VLOOKUP(3,AS12:AT15,2,FALSE)</f>
        <v>Schweiz</v>
      </c>
      <c r="BC14" s="163"/>
      <c r="BD14" s="145">
        <f>VLOOKUP(3,AS12:AW15,3,FALSE)</f>
        <v>2</v>
      </c>
      <c r="BE14" s="145">
        <f>VLOOKUP(3,AS12:AW15,4,FALSE)</f>
        <v>2</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3</v>
      </c>
      <c r="BN14" s="61">
        <f>IF(E14=Spielplan!E14,Punktemodus!$B$7,0)</f>
        <v>1</v>
      </c>
      <c r="BO14" s="61">
        <f>IF(G14=Spielplan!G14,Punktemodus!$B$7,0)</f>
        <v>1</v>
      </c>
      <c r="BP14" s="81">
        <f>IF(Spielplan!E14="",0,SUM(BJ14:BO14))</f>
        <v>15</v>
      </c>
      <c r="BQ14" s="182"/>
      <c r="BR14" s="213"/>
      <c r="BS14" s="182"/>
      <c r="BT14" s="182"/>
      <c r="BU14" s="182"/>
      <c r="BV14" s="399"/>
      <c r="BW14" s="182"/>
      <c r="BX14" s="182"/>
      <c r="BY14" s="182"/>
      <c r="BZ14" s="144">
        <v>49</v>
      </c>
      <c r="CA14" s="158" t="str">
        <f>IF(BX12="",IF(BV12&gt;BV13,BT12,BT13),IF(BX12&gt;BX13,BT12,BT13))</f>
        <v>Rumänien</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0</v>
      </c>
      <c r="H15" s="38" t="str">
        <f>H13</f>
        <v>Schweiz</v>
      </c>
      <c r="I15" s="39"/>
      <c r="J15" s="182"/>
      <c r="K15" s="182" t="s">
        <v>53</v>
      </c>
      <c r="L15" s="182">
        <f t="shared" si="0"/>
        <v>0</v>
      </c>
      <c r="M15" s="182"/>
      <c r="N15" s="182">
        <f>IF($E15="",0,IF($E15&gt;$G15,3,IF($E15=$G15,1,0)))</f>
        <v>1</v>
      </c>
      <c r="O15" s="182"/>
      <c r="P15" s="182">
        <f>IF($G15="",0,IF($E15&gt;$G15,0,IF($E15=$G15,1,3)))</f>
        <v>1</v>
      </c>
      <c r="Q15" s="182"/>
      <c r="R15" s="182">
        <f>E15</f>
        <v>0</v>
      </c>
      <c r="S15" s="182"/>
      <c r="T15" s="182">
        <f>G15</f>
        <v>0</v>
      </c>
      <c r="U15" s="182"/>
      <c r="V15" s="182">
        <f>G15</f>
        <v>0</v>
      </c>
      <c r="W15" s="182"/>
      <c r="X15" s="182">
        <f>E15</f>
        <v>0</v>
      </c>
      <c r="Y15" s="182"/>
      <c r="Z15" s="182">
        <f>P18</f>
        <v>2</v>
      </c>
      <c r="AA15" s="182">
        <f>T18</f>
        <v>2</v>
      </c>
      <c r="AB15" s="182">
        <f>X18</f>
        <v>4</v>
      </c>
      <c r="AC15" s="182">
        <f>AA15-AB15</f>
        <v>-2</v>
      </c>
      <c r="AD15" s="182">
        <f>IF(Z15&gt;Z12,-1,0)</f>
        <v>0</v>
      </c>
      <c r="AE15" s="182">
        <f>IF(Z15&gt;Z13,-1,0)</f>
        <v>0</v>
      </c>
      <c r="AF15" s="182">
        <f>IF(Z15&gt;Z14,-1,0)</f>
        <v>-1</v>
      </c>
      <c r="AG15" s="329">
        <f>10000-(AJ15*1000+AM15*10+AK15)</f>
        <v>8018</v>
      </c>
      <c r="AH15" s="330">
        <f>RANK(AG15,AG12:AG15,1)</f>
        <v>3</v>
      </c>
      <c r="AI15" s="281" t="str">
        <f>H13</f>
        <v>Schweiz</v>
      </c>
      <c r="AJ15" s="281">
        <f t="shared" si="1"/>
        <v>2</v>
      </c>
      <c r="AK15" s="281">
        <f t="shared" si="1"/>
        <v>2</v>
      </c>
      <c r="AL15" s="281">
        <f t="shared" si="1"/>
        <v>4</v>
      </c>
      <c r="AM15" s="281">
        <f>AK15-AL15</f>
        <v>-2</v>
      </c>
      <c r="AN15" s="329">
        <f>IF(Z12&lt;&gt;Z15,AG12,IF(E16&gt;G16,AG12-2000,AG12))</f>
        <v>943</v>
      </c>
      <c r="AO15" s="329">
        <f>IF(Z13&lt;&gt;Z15,AG13,IF(E15&gt;G15,AG13-2000,AG13))</f>
        <v>5997</v>
      </c>
      <c r="AP15" s="329">
        <f>IF(Z14&lt;&gt;Z15,AG14,IF(E13&gt;G13,AG14-2000,AG14))</f>
        <v>9028</v>
      </c>
      <c r="AQ15" s="337"/>
      <c r="AR15" s="333">
        <f>AQ16</f>
        <v>24054</v>
      </c>
      <c r="AS15" s="330">
        <f>RANK(AR15,AR12:AR15,1)</f>
        <v>3</v>
      </c>
      <c r="AT15" s="281" t="str">
        <f t="shared" si="2"/>
        <v>Schweiz</v>
      </c>
      <c r="AU15" s="281">
        <f t="shared" si="2"/>
        <v>2</v>
      </c>
      <c r="AV15" s="281">
        <f t="shared" si="2"/>
        <v>2</v>
      </c>
      <c r="AW15" s="281">
        <f t="shared" si="2"/>
        <v>4</v>
      </c>
      <c r="AX15" s="182"/>
      <c r="AY15" s="182"/>
      <c r="AZ15" s="182"/>
      <c r="BA15" s="68">
        <v>4</v>
      </c>
      <c r="BB15" s="69" t="str">
        <f>VLOOKUP(4,AS12:AT15,2,FALSE)</f>
        <v>Albanien</v>
      </c>
      <c r="BC15" s="70"/>
      <c r="BD15" s="71">
        <f>VLOOKUP(4,AS12:AW15,3,FALSE)</f>
        <v>1</v>
      </c>
      <c r="BE15" s="71">
        <f>VLOOKUP(4,AS12:AW15,4,FALSE)</f>
        <v>2</v>
      </c>
      <c r="BF15" s="199" t="s">
        <v>12</v>
      </c>
      <c r="BG15" s="71">
        <f>VLOOKUP(4,AS12:AW15,5,FALSE)</f>
        <v>5</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399"/>
      <c r="BW15" s="182"/>
      <c r="BX15" s="182"/>
      <c r="BY15" s="182"/>
      <c r="BZ15" s="144">
        <v>50</v>
      </c>
      <c r="CA15" s="158" t="str">
        <f>IF(BX16="",IF(BV16&gt;BV17,BT16,BT17),IF(BX16&gt;BX17,BT16,BT17))</f>
        <v>Spanien</v>
      </c>
      <c r="CB15" s="163"/>
      <c r="CC15" s="39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3</v>
      </c>
      <c r="F16" s="401" t="s">
        <v>12</v>
      </c>
      <c r="G16" s="398">
        <v>1</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1</v>
      </c>
      <c r="U16" s="182">
        <f>G16</f>
        <v>1</v>
      </c>
      <c r="V16" s="182"/>
      <c r="W16" s="182"/>
      <c r="X16" s="182">
        <f>E16</f>
        <v>3</v>
      </c>
      <c r="Y16" s="182"/>
      <c r="Z16" s="182"/>
      <c r="AA16" s="182"/>
      <c r="AB16" s="182"/>
      <c r="AC16" s="182"/>
      <c r="AD16" s="182"/>
      <c r="AE16" s="182"/>
      <c r="AF16" s="182"/>
      <c r="AG16" s="281"/>
      <c r="AH16" s="281"/>
      <c r="AI16" s="281"/>
      <c r="AJ16" s="281"/>
      <c r="AK16" s="281"/>
      <c r="AL16" s="281"/>
      <c r="AM16" s="281"/>
      <c r="AN16" s="334">
        <f>SUM(AN12:AN15)</f>
        <v>2829</v>
      </c>
      <c r="AO16" s="335">
        <f>SUM(AO12:AO15)</f>
        <v>17991</v>
      </c>
      <c r="AP16" s="335">
        <f>SUM(AP12:AP15)</f>
        <v>27084</v>
      </c>
      <c r="AQ16" s="335">
        <f>SUM(AQ12:AQ15)</f>
        <v>24054</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398">
        <v>1</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2</v>
      </c>
      <c r="F17" s="401" t="s">
        <v>12</v>
      </c>
      <c r="G17" s="398">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3F</v>
      </c>
      <c r="BT17" s="158" t="str">
        <f>BB90</f>
        <v>Ungarn</v>
      </c>
      <c r="BU17" s="163"/>
      <c r="BV17" s="398">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4</v>
      </c>
      <c r="O18" s="182">
        <f t="shared" si="3"/>
        <v>1</v>
      </c>
      <c r="P18" s="182">
        <f t="shared" si="3"/>
        <v>2</v>
      </c>
      <c r="Q18" s="182">
        <f t="shared" si="3"/>
        <v>7</v>
      </c>
      <c r="R18" s="182">
        <f t="shared" si="3"/>
        <v>3</v>
      </c>
      <c r="S18" s="182">
        <f t="shared" si="3"/>
        <v>2</v>
      </c>
      <c r="T18" s="182">
        <f t="shared" si="3"/>
        <v>2</v>
      </c>
      <c r="U18" s="182">
        <f t="shared" si="3"/>
        <v>2</v>
      </c>
      <c r="V18" s="182">
        <f t="shared" si="3"/>
        <v>3</v>
      </c>
      <c r="W18" s="182">
        <f t="shared" si="3"/>
        <v>5</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42</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398">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England</v>
      </c>
      <c r="CG19" s="163"/>
      <c r="CH19" s="398">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1</v>
      </c>
      <c r="BW20" s="182"/>
      <c r="BX20" s="63"/>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Schweiz</v>
      </c>
      <c r="BU21" s="163"/>
      <c r="BV21" s="398">
        <v>0</v>
      </c>
      <c r="BW21" s="182"/>
      <c r="BX21" s="63"/>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England</v>
      </c>
      <c r="CB22" s="163"/>
      <c r="CC22" s="398">
        <v>1</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2</v>
      </c>
      <c r="F23" s="401" t="s">
        <v>12</v>
      </c>
      <c r="G23" s="398">
        <v>1</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2</v>
      </c>
      <c r="R23" s="182">
        <f>G23</f>
        <v>1</v>
      </c>
      <c r="S23" s="182"/>
      <c r="T23" s="182"/>
      <c r="U23" s="182">
        <f>G23</f>
        <v>1</v>
      </c>
      <c r="V23" s="182">
        <f>E23</f>
        <v>2</v>
      </c>
      <c r="W23" s="182"/>
      <c r="X23" s="182"/>
      <c r="Y23" s="182"/>
      <c r="Z23" s="182">
        <f>M29</f>
        <v>4</v>
      </c>
      <c r="AA23" s="182">
        <f>Q29</f>
        <v>4</v>
      </c>
      <c r="AB23" s="182">
        <f>U29</f>
        <v>5</v>
      </c>
      <c r="AC23" s="182">
        <f>AA23-AB23</f>
        <v>-1</v>
      </c>
      <c r="AD23" s="182">
        <f>IF(Z23&gt;Z24,-1,0)</f>
        <v>-1</v>
      </c>
      <c r="AE23" s="182">
        <f>IF(Z23&gt;Z25,-1,0)</f>
        <v>0</v>
      </c>
      <c r="AF23" s="182">
        <f>IF(Z23&gt;Z26,-1,0)</f>
        <v>-1</v>
      </c>
      <c r="AG23" s="329">
        <f>10000-(AJ23*1000+AM23*10+AK23)</f>
        <v>6006</v>
      </c>
      <c r="AH23" s="330">
        <f>RANK(AG23,AG23:AG26,1)</f>
        <v>2</v>
      </c>
      <c r="AI23" s="281" t="str">
        <f>C23</f>
        <v>Wales</v>
      </c>
      <c r="AJ23" s="281">
        <f t="shared" ref="AJ23:AL26" si="5">Z23</f>
        <v>4</v>
      </c>
      <c r="AK23" s="281">
        <f t="shared" si="5"/>
        <v>4</v>
      </c>
      <c r="AL23" s="281">
        <f t="shared" si="5"/>
        <v>5</v>
      </c>
      <c r="AM23" s="281">
        <f>AK23-AL23</f>
        <v>-1</v>
      </c>
      <c r="AN23" s="337"/>
      <c r="AO23" s="329">
        <f>IF(Z24&lt;&gt;Z23,AG24,IF(G23&gt;E23,AG24-2000,AG24))</f>
        <v>9039</v>
      </c>
      <c r="AP23" s="329">
        <f>IF(Z25&lt;&gt;Z23,AG25,IF(G25&gt;E25,AG25-2000,AG25))</f>
        <v>921</v>
      </c>
      <c r="AQ23" s="329">
        <f>IF(Z26&lt;&gt;Z23,AG26,IF(G27&gt;E27,AG26-2000,AG26))</f>
        <v>8018</v>
      </c>
      <c r="AR23" s="332">
        <f>AN27</f>
        <v>18018</v>
      </c>
      <c r="AS23" s="330">
        <f>RANK(AR23,AR23:AR26,1)</f>
        <v>2</v>
      </c>
      <c r="AT23" s="281" t="str">
        <f t="shared" ref="AT23:AW26" si="6">AI23</f>
        <v>Wales</v>
      </c>
      <c r="AU23" s="281">
        <f t="shared" si="6"/>
        <v>4</v>
      </c>
      <c r="AV23" s="281">
        <f t="shared" si="6"/>
        <v>4</v>
      </c>
      <c r="AW23" s="281">
        <f t="shared" si="6"/>
        <v>5</v>
      </c>
      <c r="AX23" s="182"/>
      <c r="AY23" s="182"/>
      <c r="AZ23" s="182"/>
      <c r="BA23" s="54">
        <v>1</v>
      </c>
      <c r="BB23" s="52" t="str">
        <f>VLOOKUP(1,AS23:AT26,2,FALSE)</f>
        <v>England</v>
      </c>
      <c r="BC23" s="53"/>
      <c r="BD23" s="55">
        <f>VLOOKUP(1,AS23:AW26,3,FALSE)</f>
        <v>9</v>
      </c>
      <c r="BE23" s="56">
        <f>VLOOKUP(1,AS23:AW26,4,FALSE)</f>
        <v>9</v>
      </c>
      <c r="BF23" s="199" t="s">
        <v>12</v>
      </c>
      <c r="BG23" s="56">
        <f>VLOOKUP(1,AS23:AW26,5,FALSE)</f>
        <v>2</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3</v>
      </c>
      <c r="BN23" s="61">
        <f>IF(E23=Spielplan!E23,Punktemodus!$B$7,0)</f>
        <v>1</v>
      </c>
      <c r="BO23" s="61">
        <f>IF(G23=Spielplan!G23,Punktemodus!$B$7,0)</f>
        <v>1</v>
      </c>
      <c r="BP23" s="81">
        <f>IF(Spielplan!E23="",0,SUM(BJ23:BO23))</f>
        <v>15</v>
      </c>
      <c r="BQ23" s="182"/>
      <c r="BR23" s="213"/>
      <c r="BS23" s="182"/>
      <c r="BT23" s="182"/>
      <c r="BU23" s="182"/>
      <c r="BV23" s="399"/>
      <c r="BW23" s="182"/>
      <c r="BX23" s="182"/>
      <c r="BY23" s="182"/>
      <c r="BZ23" s="144">
        <v>54</v>
      </c>
      <c r="CA23" s="158" t="str">
        <f>IF(BX24="",IF(BV24&gt;BV25,BT24,BT25),IF(BX24&gt;BX25,BT24,BT25))</f>
        <v>Österreich</v>
      </c>
      <c r="CB23" s="163"/>
      <c r="CC23" s="398">
        <v>0</v>
      </c>
      <c r="CD23" s="182"/>
      <c r="CE23" s="63"/>
      <c r="CF23" s="182"/>
      <c r="CG23" s="182"/>
      <c r="CH23" s="399"/>
      <c r="CI23" s="182"/>
      <c r="CJ23" s="144" t="s">
        <v>93</v>
      </c>
      <c r="CK23" s="158" t="str">
        <f>IF(CJ18="",IF(CH18&gt;CH19,CF18,CF19),IF(CJ18&gt;CJ19,CF18,CF19))</f>
        <v>Spanien</v>
      </c>
      <c r="CL23" s="163"/>
      <c r="CM23" s="63">
        <v>1</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398">
        <v>3</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3</v>
      </c>
      <c r="T24" s="182">
        <f>G24</f>
        <v>1</v>
      </c>
      <c r="U24" s="182"/>
      <c r="V24" s="182"/>
      <c r="W24" s="182">
        <f>G24</f>
        <v>1</v>
      </c>
      <c r="X24" s="182">
        <f>E24</f>
        <v>3</v>
      </c>
      <c r="Y24" s="182"/>
      <c r="Z24" s="182">
        <f>N29</f>
        <v>1</v>
      </c>
      <c r="AA24" s="182">
        <f>R29</f>
        <v>1</v>
      </c>
      <c r="AB24" s="182">
        <f>V29</f>
        <v>5</v>
      </c>
      <c r="AC24" s="182">
        <f>AA24-AB24</f>
        <v>-4</v>
      </c>
      <c r="AD24" s="182">
        <f>IF(Z24&gt;Z23,-1,0)</f>
        <v>0</v>
      </c>
      <c r="AE24" s="182">
        <f>IF(Z24&gt;Z25,-1,0)</f>
        <v>0</v>
      </c>
      <c r="AF24" s="182">
        <f>IF(Z24&gt;Z26,-1,0)</f>
        <v>0</v>
      </c>
      <c r="AG24" s="329">
        <f>10000-(AJ24*1000+AM24*10+AK24)</f>
        <v>9039</v>
      </c>
      <c r="AH24" s="330">
        <f>RANK(AG24,AG23:AG26,1)</f>
        <v>4</v>
      </c>
      <c r="AI24" s="281" t="str">
        <f>H23</f>
        <v>Slowakei</v>
      </c>
      <c r="AJ24" s="281">
        <f t="shared" si="5"/>
        <v>1</v>
      </c>
      <c r="AK24" s="281">
        <f t="shared" si="5"/>
        <v>1</v>
      </c>
      <c r="AL24" s="281">
        <f t="shared" si="5"/>
        <v>5</v>
      </c>
      <c r="AM24" s="281">
        <f>AK24-AL24</f>
        <v>-4</v>
      </c>
      <c r="AN24" s="329">
        <f>IF(Z23&lt;&gt;Z24,AG23,IF(E23&gt;G23,AG23-2000,AG23))</f>
        <v>6006</v>
      </c>
      <c r="AO24" s="337"/>
      <c r="AP24" s="329">
        <f>IF(Z24&lt;&gt;Z25,AG25,IF(G28&gt;E28,AG25-2000,AG25))</f>
        <v>921</v>
      </c>
      <c r="AQ24" s="329">
        <f>IF(Z26&lt;&gt;Z24,AG26,IF(G26&gt;E26,AG26-2000,AG26))</f>
        <v>8018</v>
      </c>
      <c r="AR24" s="333">
        <f>AO27</f>
        <v>27117</v>
      </c>
      <c r="AS24" s="330">
        <f>RANK(AR24,AR23:AR26,1)</f>
        <v>4</v>
      </c>
      <c r="AT24" s="281" t="str">
        <f t="shared" si="6"/>
        <v>Slowakei</v>
      </c>
      <c r="AU24" s="281">
        <f t="shared" si="6"/>
        <v>1</v>
      </c>
      <c r="AV24" s="281">
        <f t="shared" si="6"/>
        <v>1</v>
      </c>
      <c r="AW24" s="281">
        <f t="shared" si="6"/>
        <v>5</v>
      </c>
      <c r="AX24" s="182"/>
      <c r="AY24" s="182"/>
      <c r="AZ24" s="182"/>
      <c r="BA24" s="54">
        <v>2</v>
      </c>
      <c r="BB24" s="52" t="str">
        <f>VLOOKUP(2,AS23:AT26,2,FALSE)</f>
        <v>Wales</v>
      </c>
      <c r="BC24" s="53"/>
      <c r="BD24" s="55">
        <f>VLOOKUP(2,AS23:AW26,3,FALSE)</f>
        <v>4</v>
      </c>
      <c r="BE24" s="56">
        <f>VLOOKUP(2,AS23:AW26,4,FALSE)</f>
        <v>4</v>
      </c>
      <c r="BF24" s="199" t="s">
        <v>12</v>
      </c>
      <c r="BG24" s="56">
        <f>VLOOKUP(2,AS23:AW26,5,FALSE)</f>
        <v>5</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Österreich</v>
      </c>
      <c r="BU24" s="163"/>
      <c r="BV24" s="398">
        <v>1</v>
      </c>
      <c r="BW24" s="182"/>
      <c r="BX24" s="63"/>
      <c r="BY24" s="182"/>
      <c r="BZ24" s="182"/>
      <c r="CA24" s="182"/>
      <c r="CB24" s="182"/>
      <c r="CC24" s="399"/>
      <c r="CD24" s="182"/>
      <c r="CE24" s="182"/>
      <c r="CF24" s="182"/>
      <c r="CG24" s="182"/>
      <c r="CH24" s="399"/>
      <c r="CI24" s="182"/>
      <c r="CJ24" s="144" t="s">
        <v>94</v>
      </c>
      <c r="CK24" s="158" t="str">
        <f>IF(CJ34="",IF(CH34&gt;CH35,CF34,CF35),IF(CJ34&gt;CJ35,CF34,CF35))</f>
        <v>Italien</v>
      </c>
      <c r="CL24" s="163"/>
      <c r="CM24" s="63">
        <v>0</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3</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3</v>
      </c>
      <c r="T25" s="182"/>
      <c r="U25" s="182">
        <f>G25</f>
        <v>3</v>
      </c>
      <c r="V25" s="182"/>
      <c r="W25" s="182">
        <f>E25</f>
        <v>1</v>
      </c>
      <c r="X25" s="182"/>
      <c r="Y25" s="182"/>
      <c r="Z25" s="182">
        <f>O29</f>
        <v>9</v>
      </c>
      <c r="AA25" s="182">
        <f>S29</f>
        <v>9</v>
      </c>
      <c r="AB25" s="182">
        <f>W29</f>
        <v>2</v>
      </c>
      <c r="AC25" s="182">
        <f>AA25-AB25</f>
        <v>7</v>
      </c>
      <c r="AD25" s="182">
        <f>IF(Z25&gt;Z23,-1,0)</f>
        <v>-1</v>
      </c>
      <c r="AE25" s="182">
        <f>IF(Z25&gt;Z24,-1,0)</f>
        <v>-1</v>
      </c>
      <c r="AF25" s="182">
        <f>IF(Z25&gt;Z26,-1,0)</f>
        <v>-1</v>
      </c>
      <c r="AG25" s="329">
        <f>10000-(AJ25*1000+AM25*10+AK25)</f>
        <v>921</v>
      </c>
      <c r="AH25" s="330">
        <f>RANK(AG25,AG23:AG26,1)</f>
        <v>1</v>
      </c>
      <c r="AI25" s="281" t="str">
        <f>C24</f>
        <v>England</v>
      </c>
      <c r="AJ25" s="281">
        <f t="shared" si="5"/>
        <v>9</v>
      </c>
      <c r="AK25" s="281">
        <f t="shared" si="5"/>
        <v>9</v>
      </c>
      <c r="AL25" s="281">
        <f t="shared" si="5"/>
        <v>2</v>
      </c>
      <c r="AM25" s="281">
        <f>AK25-AL25</f>
        <v>7</v>
      </c>
      <c r="AN25" s="329">
        <f>IF(Z23&lt;&gt;Z25,AG23,IF(E25&gt;G25,AG23-2000,AG23))</f>
        <v>6006</v>
      </c>
      <c r="AO25" s="329">
        <f>IF(Z24&lt;&gt;Z25,AG24,IF(E28&gt;G28,AG24-2000,AG24))</f>
        <v>9039</v>
      </c>
      <c r="AP25" s="337"/>
      <c r="AQ25" s="329">
        <f>IF(Z26&lt;&gt;Z25,AG26,IF(G24&gt;E24,AG26-2000,AG26))</f>
        <v>8018</v>
      </c>
      <c r="AR25" s="333">
        <f>AP27</f>
        <v>2763</v>
      </c>
      <c r="AS25" s="330">
        <f>RANK(AR25,AR23:AR26,1)</f>
        <v>1</v>
      </c>
      <c r="AT25" s="281" t="str">
        <f t="shared" si="6"/>
        <v>England</v>
      </c>
      <c r="AU25" s="281">
        <f t="shared" si="6"/>
        <v>9</v>
      </c>
      <c r="AV25" s="281">
        <f t="shared" si="6"/>
        <v>9</v>
      </c>
      <c r="AW25" s="281">
        <f t="shared" si="6"/>
        <v>2</v>
      </c>
      <c r="AX25" s="182"/>
      <c r="AY25" s="182"/>
      <c r="AZ25" s="182"/>
      <c r="BA25" s="162">
        <v>3</v>
      </c>
      <c r="BB25" s="175" t="str">
        <f>VLOOKUP(3,AS23:AT26,2,FALSE)</f>
        <v>Russland</v>
      </c>
      <c r="BC25" s="163"/>
      <c r="BD25" s="145">
        <f>VLOOKUP(3,AS23:AW26,3,FALSE)</f>
        <v>2</v>
      </c>
      <c r="BE25" s="145">
        <f>VLOOKUP(3,AS23:AW26,4,FALSE)</f>
        <v>2</v>
      </c>
      <c r="BF25" s="199" t="s">
        <v>12</v>
      </c>
      <c r="BG25" s="145">
        <f>VLOOKUP(3,AS23:AW26,5,FALSE)</f>
        <v>4</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1</v>
      </c>
      <c r="BO25" s="61">
        <f>IF(G25=Spielplan!G25,Punktemodus!$B$7,0)</f>
        <v>0</v>
      </c>
      <c r="BP25" s="81">
        <f>IF(Spielplan!E25="",0,SUM(BJ25:BO25))</f>
        <v>11</v>
      </c>
      <c r="BQ25" s="182"/>
      <c r="BR25" s="213"/>
      <c r="BS25" s="153" t="s">
        <v>246</v>
      </c>
      <c r="BT25" s="158" t="str">
        <f>BB57</f>
        <v>Irland</v>
      </c>
      <c r="BU25" s="163"/>
      <c r="BV25" s="398">
        <v>0</v>
      </c>
      <c r="BW25" s="182"/>
      <c r="BX25" s="63"/>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0</v>
      </c>
      <c r="H26" s="45" t="str">
        <f>H24</f>
        <v>Russland</v>
      </c>
      <c r="I26" s="51"/>
      <c r="J26" s="182"/>
      <c r="K26" s="182" t="s">
        <v>60</v>
      </c>
      <c r="L26" s="182">
        <f t="shared" si="4"/>
        <v>0</v>
      </c>
      <c r="M26" s="182"/>
      <c r="N26" s="182">
        <f>IF($E26="",0,IF($E26&gt;$G26,3,IF($E26=$G26,1,0)))</f>
        <v>1</v>
      </c>
      <c r="O26" s="182"/>
      <c r="P26" s="182">
        <f>IF($G26="",0,IF($E26&gt;$G26,0,IF($E26=$G26,1,3)))</f>
        <v>1</v>
      </c>
      <c r="Q26" s="182"/>
      <c r="R26" s="182">
        <f>E26</f>
        <v>0</v>
      </c>
      <c r="S26" s="182"/>
      <c r="T26" s="182">
        <f>G26</f>
        <v>0</v>
      </c>
      <c r="U26" s="182"/>
      <c r="V26" s="182">
        <f>G26</f>
        <v>0</v>
      </c>
      <c r="W26" s="182"/>
      <c r="X26" s="182">
        <f>E26</f>
        <v>0</v>
      </c>
      <c r="Y26" s="182"/>
      <c r="Z26" s="182">
        <f>P29</f>
        <v>2</v>
      </c>
      <c r="AA26" s="182">
        <f>T29</f>
        <v>2</v>
      </c>
      <c r="AB26" s="182">
        <f>X29</f>
        <v>4</v>
      </c>
      <c r="AC26" s="182">
        <f>AA26-AB26</f>
        <v>-2</v>
      </c>
      <c r="AD26" s="182">
        <f>IF(Z26&gt;Z23,-1,0)</f>
        <v>0</v>
      </c>
      <c r="AE26" s="182">
        <f>IF(Z26&gt;Z24,-1,0)</f>
        <v>-1</v>
      </c>
      <c r="AF26" s="182">
        <f>IF(Z26&gt;Z25,-1,0)</f>
        <v>0</v>
      </c>
      <c r="AG26" s="329">
        <f>10000-(AJ26*1000+AM26*10+AK26)</f>
        <v>8018</v>
      </c>
      <c r="AH26" s="330">
        <f>RANK(AG26,AG23:AG26,1)</f>
        <v>3</v>
      </c>
      <c r="AI26" s="281" t="str">
        <f>H24</f>
        <v>Russland</v>
      </c>
      <c r="AJ26" s="281">
        <f t="shared" si="5"/>
        <v>2</v>
      </c>
      <c r="AK26" s="281">
        <f t="shared" si="5"/>
        <v>2</v>
      </c>
      <c r="AL26" s="281">
        <f t="shared" si="5"/>
        <v>4</v>
      </c>
      <c r="AM26" s="281">
        <f>AK26-AL26</f>
        <v>-2</v>
      </c>
      <c r="AN26" s="329">
        <f>IF(Z23&lt;&gt;Z26,AG23,IF(E27&gt;G27,AG23-2000,AG23))</f>
        <v>6006</v>
      </c>
      <c r="AO26" s="329">
        <f>IF(Z24&lt;&gt;Z26,AG24,IF(E26&gt;G26,AG24-2000,AG24))</f>
        <v>9039</v>
      </c>
      <c r="AP26" s="329">
        <f>IF(Z25&lt;&gt;Z26,AG25,IF(E24&gt;G24,AG25-2000,AG25))</f>
        <v>921</v>
      </c>
      <c r="AQ26" s="337"/>
      <c r="AR26" s="333">
        <f>AQ27</f>
        <v>24054</v>
      </c>
      <c r="AS26" s="330">
        <f>RANK(AR26,AR23:AR26,1)</f>
        <v>3</v>
      </c>
      <c r="AT26" s="281" t="str">
        <f t="shared" si="6"/>
        <v>Russland</v>
      </c>
      <c r="AU26" s="281">
        <f t="shared" si="6"/>
        <v>2</v>
      </c>
      <c r="AV26" s="281">
        <f t="shared" si="6"/>
        <v>2</v>
      </c>
      <c r="AW26" s="281">
        <f t="shared" si="6"/>
        <v>4</v>
      </c>
      <c r="AX26" s="182"/>
      <c r="AY26" s="182"/>
      <c r="AZ26" s="182"/>
      <c r="BA26" s="68">
        <v>4</v>
      </c>
      <c r="BB26" s="69" t="str">
        <f>VLOOKUP(4,AS23:AT26,2,FALSE)</f>
        <v>Slowakei</v>
      </c>
      <c r="BC26" s="70"/>
      <c r="BD26" s="71">
        <f>VLOOKUP(4,AS23:AW26,3,FALSE)</f>
        <v>1</v>
      </c>
      <c r="BE26" s="71">
        <f>VLOOKUP(4,AS23:AW26,4,FALSE)</f>
        <v>1</v>
      </c>
      <c r="BF26" s="199" t="s">
        <v>12</v>
      </c>
      <c r="BG26" s="71">
        <f>VLOOKUP(4,AS23:AW26,5,FALSE)</f>
        <v>5</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399"/>
      <c r="BW26" s="182"/>
      <c r="BX26" s="182"/>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1</v>
      </c>
      <c r="F27" s="401" t="s">
        <v>12</v>
      </c>
      <c r="G27" s="398">
        <v>1</v>
      </c>
      <c r="H27" s="52" t="str">
        <f>H24</f>
        <v>Russland</v>
      </c>
      <c r="I27" s="53"/>
      <c r="J27" s="182"/>
      <c r="K27" s="182" t="s">
        <v>61</v>
      </c>
      <c r="L27" s="182">
        <f t="shared" si="4"/>
        <v>0</v>
      </c>
      <c r="M27" s="182">
        <f>IF($E27="",0,IF($E27&gt;$G27,3,IF($E27=G27,1,0)))</f>
        <v>1</v>
      </c>
      <c r="N27" s="182"/>
      <c r="O27" s="182"/>
      <c r="P27" s="182">
        <f>IF($G27="",0,IF($E27&gt;$G27,0,IF($E27=$G27,1,3)))</f>
        <v>1</v>
      </c>
      <c r="Q27" s="182">
        <f>E27</f>
        <v>1</v>
      </c>
      <c r="R27" s="182"/>
      <c r="S27" s="182"/>
      <c r="T27" s="182">
        <f>G27</f>
        <v>1</v>
      </c>
      <c r="U27" s="182">
        <f>G27</f>
        <v>1</v>
      </c>
      <c r="V27" s="182"/>
      <c r="W27" s="182"/>
      <c r="X27" s="182">
        <f>E27</f>
        <v>1</v>
      </c>
      <c r="Y27" s="182"/>
      <c r="Z27" s="182"/>
      <c r="AA27" s="182"/>
      <c r="AB27" s="182"/>
      <c r="AC27" s="182"/>
      <c r="AD27" s="182"/>
      <c r="AE27" s="182"/>
      <c r="AF27" s="182"/>
      <c r="AG27" s="281"/>
      <c r="AH27" s="281"/>
      <c r="AI27" s="281"/>
      <c r="AJ27" s="281"/>
      <c r="AK27" s="281"/>
      <c r="AL27" s="281"/>
      <c r="AM27" s="281"/>
      <c r="AN27" s="334">
        <f>SUM(AN23:AN26)</f>
        <v>18018</v>
      </c>
      <c r="AO27" s="335">
        <f>SUM(AO23:AO26)</f>
        <v>27117</v>
      </c>
      <c r="AP27" s="335">
        <f>SUM(AP23:AP26)</f>
        <v>2763</v>
      </c>
      <c r="AQ27" s="335">
        <f>SUM(AQ23:AQ26)</f>
        <v>24054</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182"/>
      <c r="BX27" s="182"/>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3</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3</v>
      </c>
      <c r="T28" s="182"/>
      <c r="U28" s="182"/>
      <c r="V28" s="182">
        <f>G28</f>
        <v>3</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1</v>
      </c>
      <c r="BW28" s="182"/>
      <c r="BX28" s="63"/>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4</v>
      </c>
      <c r="N29" s="182">
        <f t="shared" si="7"/>
        <v>1</v>
      </c>
      <c r="O29" s="182">
        <f t="shared" si="7"/>
        <v>9</v>
      </c>
      <c r="P29" s="182">
        <f t="shared" si="7"/>
        <v>2</v>
      </c>
      <c r="Q29" s="182">
        <f t="shared" si="7"/>
        <v>4</v>
      </c>
      <c r="R29" s="182">
        <f t="shared" si="7"/>
        <v>1</v>
      </c>
      <c r="S29" s="182">
        <f t="shared" si="7"/>
        <v>9</v>
      </c>
      <c r="T29" s="182">
        <f t="shared" si="7"/>
        <v>2</v>
      </c>
      <c r="U29" s="182">
        <f t="shared" si="7"/>
        <v>5</v>
      </c>
      <c r="V29" s="182">
        <f t="shared" si="7"/>
        <v>5</v>
      </c>
      <c r="W29" s="182">
        <f t="shared" si="7"/>
        <v>2</v>
      </c>
      <c r="X29" s="182">
        <f t="shared" si="7"/>
        <v>4</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28</v>
      </c>
      <c r="BQ29" s="182"/>
      <c r="BR29" s="213"/>
      <c r="BS29" s="150" t="str">
        <f>"3"&amp;BD89</f>
        <v>3B</v>
      </c>
      <c r="BT29" s="158" t="str">
        <f>BB89</f>
        <v>Russland</v>
      </c>
      <c r="BU29" s="163"/>
      <c r="BV29" s="398">
        <v>0</v>
      </c>
      <c r="BW29" s="182"/>
      <c r="BX29" s="63"/>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0</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Italien</v>
      </c>
      <c r="CB31" s="163"/>
      <c r="CC31" s="398">
        <v>1</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Italien</v>
      </c>
      <c r="BU32" s="163"/>
      <c r="BV32" s="398">
        <v>1</v>
      </c>
      <c r="BW32" s="182"/>
      <c r="BX32" s="63"/>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0</v>
      </c>
      <c r="BW33" s="182"/>
      <c r="BX33" s="63"/>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1</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1</v>
      </c>
      <c r="S34" s="182"/>
      <c r="T34" s="182"/>
      <c r="U34" s="182">
        <f>G34</f>
        <v>1</v>
      </c>
      <c r="V34" s="182">
        <f>E34</f>
        <v>2</v>
      </c>
      <c r="W34" s="182"/>
      <c r="X34" s="182"/>
      <c r="Y34" s="182"/>
      <c r="Z34" s="182">
        <f>M40</f>
        <v>6</v>
      </c>
      <c r="AA34" s="182">
        <f>Q40</f>
        <v>4</v>
      </c>
      <c r="AB34" s="182">
        <f>U40</f>
        <v>5</v>
      </c>
      <c r="AC34" s="182">
        <f>AA34-AB34</f>
        <v>-1</v>
      </c>
      <c r="AD34" s="182">
        <f>IF(Z34&gt;Z35,-1,0)</f>
        <v>-1</v>
      </c>
      <c r="AE34" s="182">
        <f>IF(Z34&gt;Z36,-1,0)</f>
        <v>0</v>
      </c>
      <c r="AF34" s="182">
        <f>IF(Z34&gt;Z37,-1,0)</f>
        <v>-1</v>
      </c>
      <c r="AG34" s="329">
        <f>10000-(AJ34*1000+AM34*10+AK34)</f>
        <v>4006</v>
      </c>
      <c r="AH34" s="330">
        <f>RANK(AG34,AG34:AG37,1)</f>
        <v>2</v>
      </c>
      <c r="AI34" s="281" t="str">
        <f>C34</f>
        <v>Polen</v>
      </c>
      <c r="AJ34" s="281">
        <f t="shared" ref="AJ34:AL37" si="9">Z34</f>
        <v>6</v>
      </c>
      <c r="AK34" s="281">
        <f t="shared" si="9"/>
        <v>4</v>
      </c>
      <c r="AL34" s="281">
        <f t="shared" si="9"/>
        <v>5</v>
      </c>
      <c r="AM34" s="281">
        <f>AK34-AL34</f>
        <v>-1</v>
      </c>
      <c r="AN34" s="337"/>
      <c r="AO34" s="329">
        <f>IF(Z35&lt;&gt;Z34,AG35,IF(G34&gt;E34,AG35-2000,AG35))</f>
        <v>9027</v>
      </c>
      <c r="AP34" s="329">
        <f>IF(Z36&lt;&gt;Z34,AG36,IF(G36&gt;E36,AG36-2000,AG36))</f>
        <v>911</v>
      </c>
      <c r="AQ34" s="329">
        <f>IF(Z37&lt;&gt;Z34,AG37,IF(G38&gt;E38,AG37-2000,AG37))</f>
        <v>9038</v>
      </c>
      <c r="AR34" s="332">
        <f>AN38</f>
        <v>12018</v>
      </c>
      <c r="AS34" s="330">
        <f>RANK(AR34,AR34:AR37,1)</f>
        <v>2</v>
      </c>
      <c r="AT34" s="281" t="str">
        <f t="shared" ref="AT34:AW37" si="10">AI34</f>
        <v>Polen</v>
      </c>
      <c r="AU34" s="281">
        <f t="shared" si="10"/>
        <v>6</v>
      </c>
      <c r="AV34" s="281">
        <f t="shared" si="10"/>
        <v>4</v>
      </c>
      <c r="AW34" s="281">
        <f t="shared" si="10"/>
        <v>5</v>
      </c>
      <c r="AX34" s="182"/>
      <c r="AY34" s="182"/>
      <c r="AZ34" s="182"/>
      <c r="BA34" s="17">
        <v>1</v>
      </c>
      <c r="BB34" s="18" t="str">
        <f>VLOOKUP(1,AS34:AT37,2,FALSE)</f>
        <v>Deutschland</v>
      </c>
      <c r="BC34" s="16"/>
      <c r="BD34" s="19">
        <f>VLOOKUP(1,AS34:AW37,3,FALSE)</f>
        <v>9</v>
      </c>
      <c r="BE34" s="20">
        <f>VLOOKUP(1,AS34:AW37,4,FALSE)</f>
        <v>9</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10</v>
      </c>
      <c r="BQ34" s="183"/>
      <c r="BR34" s="213"/>
      <c r="BS34" s="182"/>
      <c r="BT34" s="182"/>
      <c r="BU34" s="182"/>
      <c r="BV34" s="399"/>
      <c r="BW34" s="182"/>
      <c r="BX34" s="182"/>
      <c r="BY34" s="182"/>
      <c r="BZ34" s="182"/>
      <c r="CA34" s="182"/>
      <c r="CB34" s="182"/>
      <c r="CC34" s="399"/>
      <c r="CD34" s="182"/>
      <c r="CE34" s="144">
        <v>59</v>
      </c>
      <c r="CF34" s="158" t="str">
        <f>IF(CE30="",IF(CC30&gt;CC31,CA30,CA31),IF(CE30&gt;CE31,CA30,CA31))</f>
        <v>Italien</v>
      </c>
      <c r="CG34" s="163"/>
      <c r="CH34" s="39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3</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0</v>
      </c>
      <c r="U35" s="182"/>
      <c r="V35" s="182"/>
      <c r="W35" s="182">
        <f>G35</f>
        <v>0</v>
      </c>
      <c r="X35" s="182">
        <f>E35</f>
        <v>3</v>
      </c>
      <c r="Y35" s="182"/>
      <c r="Z35" s="182">
        <f>N40</f>
        <v>1</v>
      </c>
      <c r="AA35" s="182">
        <f>R40</f>
        <v>3</v>
      </c>
      <c r="AB35" s="182">
        <f>V40</f>
        <v>6</v>
      </c>
      <c r="AC35" s="182">
        <f>AA35-AB35</f>
        <v>-3</v>
      </c>
      <c r="AD35" s="182">
        <f>IF(Z35&gt;Z34,-1,0)</f>
        <v>0</v>
      </c>
      <c r="AE35" s="182">
        <f>IF(Z35&gt;Z36,-1,0)</f>
        <v>0</v>
      </c>
      <c r="AF35" s="182">
        <f>IF(Z35&gt;Z37,-1,0)</f>
        <v>0</v>
      </c>
      <c r="AG35" s="329">
        <f>10000-(AJ35*1000+AM35*10+AK35)</f>
        <v>9027</v>
      </c>
      <c r="AH35" s="330">
        <f>RANK(AG35,AG34:AG37,1)</f>
        <v>3</v>
      </c>
      <c r="AI35" s="281" t="str">
        <f>H34</f>
        <v>Nordirland</v>
      </c>
      <c r="AJ35" s="281">
        <f t="shared" si="9"/>
        <v>1</v>
      </c>
      <c r="AK35" s="281">
        <f t="shared" si="9"/>
        <v>3</v>
      </c>
      <c r="AL35" s="281">
        <f t="shared" si="9"/>
        <v>6</v>
      </c>
      <c r="AM35" s="281">
        <f>AK35-AL35</f>
        <v>-3</v>
      </c>
      <c r="AN35" s="329">
        <f>IF(Z34&lt;&gt;Z35,AG34,IF(E34&gt;G34,AG34-2000,AG34))</f>
        <v>4006</v>
      </c>
      <c r="AO35" s="337"/>
      <c r="AP35" s="329">
        <f>IF(Z35&lt;&gt;Z36,AG36,IF(G39&gt;E39,AG36-2000,AG36))</f>
        <v>911</v>
      </c>
      <c r="AQ35" s="329">
        <f>IF(Z37&lt;&gt;Z35,AG37,IF(G37&gt;E37,AG37-2000,AG37))</f>
        <v>9038</v>
      </c>
      <c r="AR35" s="333">
        <f>AO38</f>
        <v>27081</v>
      </c>
      <c r="AS35" s="330">
        <f>RANK(AR35,AR34:AR37,1)</f>
        <v>3</v>
      </c>
      <c r="AT35" s="281" t="str">
        <f t="shared" si="10"/>
        <v>Nordirland</v>
      </c>
      <c r="AU35" s="281">
        <f t="shared" si="10"/>
        <v>1</v>
      </c>
      <c r="AV35" s="281">
        <f t="shared" si="10"/>
        <v>3</v>
      </c>
      <c r="AW35" s="281">
        <f t="shared" si="10"/>
        <v>6</v>
      </c>
      <c r="AX35" s="182"/>
      <c r="AY35" s="182"/>
      <c r="AZ35" s="182"/>
      <c r="BA35" s="17">
        <v>2</v>
      </c>
      <c r="BB35" s="18" t="str">
        <f>VLOOKUP(2,AS34:AT37,2,FALSE)</f>
        <v>Polen</v>
      </c>
      <c r="BC35" s="16"/>
      <c r="BD35" s="19">
        <f>VLOOKUP(2,AS34:AW37,3,FALSE)</f>
        <v>6</v>
      </c>
      <c r="BE35" s="20">
        <f>VLOOKUP(2,AS34:AW37,4,FALSE)</f>
        <v>4</v>
      </c>
      <c r="BF35" s="199" t="s">
        <v>12</v>
      </c>
      <c r="BG35" s="20">
        <f>VLOOKUP(2,AS34:AW37,5,FALSE)</f>
        <v>5</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398">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0</v>
      </c>
      <c r="F36" s="401" t="s">
        <v>12</v>
      </c>
      <c r="G36" s="398">
        <v>3</v>
      </c>
      <c r="H36" s="18" t="str">
        <f>C35</f>
        <v>Deutschland</v>
      </c>
      <c r="I36" s="33"/>
      <c r="J36" s="182"/>
      <c r="K36" s="182" t="s">
        <v>68</v>
      </c>
      <c r="L36" s="182">
        <f t="shared" si="8"/>
        <v>-1</v>
      </c>
      <c r="M36" s="182">
        <f>IF($E36="",0,IF($E36&gt;$G36,3,IF($E36=G36,1,0)))</f>
        <v>0</v>
      </c>
      <c r="N36" s="182"/>
      <c r="O36" s="182">
        <f>IF($G36="",0,IF($E36&gt;$G36,0,IF($E36=$G36,1,3)))</f>
        <v>3</v>
      </c>
      <c r="P36" s="182"/>
      <c r="Q36" s="182">
        <f>E36</f>
        <v>0</v>
      </c>
      <c r="R36" s="182"/>
      <c r="S36" s="182">
        <f>G36</f>
        <v>3</v>
      </c>
      <c r="T36" s="182"/>
      <c r="U36" s="182">
        <f>G36</f>
        <v>3</v>
      </c>
      <c r="V36" s="182"/>
      <c r="W36" s="182">
        <f>E36</f>
        <v>0</v>
      </c>
      <c r="X36" s="182"/>
      <c r="Y36" s="182"/>
      <c r="Z36" s="182">
        <f>O40</f>
        <v>9</v>
      </c>
      <c r="AA36" s="182">
        <f>S40</f>
        <v>9</v>
      </c>
      <c r="AB36" s="182">
        <f>W40</f>
        <v>1</v>
      </c>
      <c r="AC36" s="182">
        <f>AA36-AB36</f>
        <v>8</v>
      </c>
      <c r="AD36" s="182">
        <f>IF(Z36&gt;Z34,-1,0)</f>
        <v>-1</v>
      </c>
      <c r="AE36" s="182">
        <f>IF(Z36&gt;Z35,-1,0)</f>
        <v>-1</v>
      </c>
      <c r="AF36" s="182">
        <f>IF(Z36&gt;Z37,-1,0)</f>
        <v>-1</v>
      </c>
      <c r="AG36" s="329">
        <f>10000-(AJ36*1000+AM36*10+AK36)</f>
        <v>911</v>
      </c>
      <c r="AH36" s="330">
        <f>RANK(AG36,AG34:AG37,1)</f>
        <v>1</v>
      </c>
      <c r="AI36" s="281" t="str">
        <f>C35</f>
        <v>Deutschland</v>
      </c>
      <c r="AJ36" s="281">
        <f t="shared" si="9"/>
        <v>9</v>
      </c>
      <c r="AK36" s="281">
        <f t="shared" si="9"/>
        <v>9</v>
      </c>
      <c r="AL36" s="281">
        <f t="shared" si="9"/>
        <v>1</v>
      </c>
      <c r="AM36" s="281">
        <f>AK36-AL36</f>
        <v>8</v>
      </c>
      <c r="AN36" s="329">
        <f>IF(Z34&lt;&gt;Z36,AG34,IF(E36&gt;G36,AG34-2000,AG34))</f>
        <v>4006</v>
      </c>
      <c r="AO36" s="329">
        <f>IF(Z35&lt;&gt;Z36,AG35,IF(E39&gt;G39,AG35-2000,AG35))</f>
        <v>9027</v>
      </c>
      <c r="AP36" s="337"/>
      <c r="AQ36" s="329">
        <f>IF(Z37&lt;&gt;Z36,AG37,IF(G35&gt;E35,AG37-2000,AG37))</f>
        <v>9038</v>
      </c>
      <c r="AR36" s="333">
        <f>AP38</f>
        <v>2733</v>
      </c>
      <c r="AS36" s="330">
        <f>RANK(AR36,AR34:AR37,1)</f>
        <v>1</v>
      </c>
      <c r="AT36" s="281" t="str">
        <f t="shared" si="10"/>
        <v>Deutschland</v>
      </c>
      <c r="AU36" s="281">
        <f t="shared" si="10"/>
        <v>9</v>
      </c>
      <c r="AV36" s="281">
        <f t="shared" si="10"/>
        <v>9</v>
      </c>
      <c r="AW36" s="281">
        <f t="shared" si="10"/>
        <v>1</v>
      </c>
      <c r="AX36" s="182"/>
      <c r="AY36" s="182"/>
      <c r="AZ36" s="182"/>
      <c r="BA36" s="162">
        <v>3</v>
      </c>
      <c r="BB36" s="175" t="str">
        <f>VLOOKUP(3,AS34:AT37,2,FALSE)</f>
        <v>Nordirland</v>
      </c>
      <c r="BC36" s="163"/>
      <c r="BD36" s="145">
        <f>VLOOKUP(3,AS34:AW37,3,FALSE)</f>
        <v>1</v>
      </c>
      <c r="BE36" s="145">
        <f>VLOOKUP(3,AS34:AW37,4,FALSE)</f>
        <v>3</v>
      </c>
      <c r="BF36" s="199" t="s">
        <v>12</v>
      </c>
      <c r="BG36" s="145">
        <f>VLOOKUP(3,AS34:AW37,5,FALSE)</f>
        <v>6</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1</v>
      </c>
      <c r="BO36" s="61">
        <f>IF(G36=Spielplan!G36,Punktemodus!$B$7,0)</f>
        <v>0</v>
      </c>
      <c r="BP36" s="81">
        <f>IF(Spielplan!E36="",0,SUM(BJ36:BO36))</f>
        <v>1</v>
      </c>
      <c r="BQ36" s="183"/>
      <c r="BR36" s="213"/>
      <c r="BS36" s="146" t="s">
        <v>250</v>
      </c>
      <c r="BT36" s="158" t="str">
        <f>BB12</f>
        <v>Frankreich</v>
      </c>
      <c r="BU36" s="163"/>
      <c r="BV36" s="398">
        <v>1</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2</v>
      </c>
      <c r="AB37" s="182">
        <f>X40</f>
        <v>6</v>
      </c>
      <c r="AC37" s="182">
        <f>AA37-AB37</f>
        <v>-4</v>
      </c>
      <c r="AD37" s="182">
        <f>IF(Z37&gt;Z34,-1,0)</f>
        <v>0</v>
      </c>
      <c r="AE37" s="182">
        <f>IF(Z37&gt;Z35,-1,0)</f>
        <v>0</v>
      </c>
      <c r="AF37" s="182">
        <f>IF(Z37&gt;Z36,-1,0)</f>
        <v>0</v>
      </c>
      <c r="AG37" s="329">
        <f>10000-(AJ37*1000+AM37*10+AK37)</f>
        <v>9038</v>
      </c>
      <c r="AH37" s="330">
        <f>RANK(AG37,AG34:AG37,1)</f>
        <v>4</v>
      </c>
      <c r="AI37" s="281" t="str">
        <f>H35</f>
        <v>Ukraine</v>
      </c>
      <c r="AJ37" s="281">
        <f t="shared" si="9"/>
        <v>1</v>
      </c>
      <c r="AK37" s="281">
        <f t="shared" si="9"/>
        <v>2</v>
      </c>
      <c r="AL37" s="281">
        <f t="shared" si="9"/>
        <v>6</v>
      </c>
      <c r="AM37" s="281">
        <f>AK37-AL37</f>
        <v>-4</v>
      </c>
      <c r="AN37" s="329">
        <f>IF(Z34&lt;&gt;Z37,AG34,IF(E38&gt;G38,AG34-2000,AG34))</f>
        <v>4006</v>
      </c>
      <c r="AO37" s="329">
        <f>IF(Z35&lt;&gt;Z37,AG35,IF(E37&gt;G37,AG35-2000,AG35))</f>
        <v>9027</v>
      </c>
      <c r="AP37" s="329">
        <f>IF(Z36&lt;&gt;Z37,AG36,IF(E35&gt;G35,AG36-2000,AG36))</f>
        <v>911</v>
      </c>
      <c r="AQ37" s="337"/>
      <c r="AR37" s="333">
        <f>AQ38</f>
        <v>27114</v>
      </c>
      <c r="AS37" s="330">
        <f>RANK(AR37,AR34:AR37,1)</f>
        <v>4</v>
      </c>
      <c r="AT37" s="281" t="str">
        <f t="shared" si="10"/>
        <v>Ukraine</v>
      </c>
      <c r="AU37" s="281">
        <f t="shared" si="10"/>
        <v>1</v>
      </c>
      <c r="AV37" s="281">
        <f t="shared" si="10"/>
        <v>2</v>
      </c>
      <c r="AW37" s="281">
        <f t="shared" si="10"/>
        <v>6</v>
      </c>
      <c r="AX37" s="182"/>
      <c r="AY37" s="182"/>
      <c r="AZ37" s="182"/>
      <c r="BA37" s="68">
        <v>4</v>
      </c>
      <c r="BB37" s="69" t="str">
        <f>VLOOKUP(4,AS34:AT37,2,FALSE)</f>
        <v>Ukraine</v>
      </c>
      <c r="BC37" s="70"/>
      <c r="BD37" s="71">
        <f>VLOOKUP(4,AS34:AW37,3,FALSE)</f>
        <v>1</v>
      </c>
      <c r="BE37" s="71">
        <f>VLOOKUP(4,AS34:AW37,4,FALSE)</f>
        <v>2</v>
      </c>
      <c r="BF37" s="199" t="s">
        <v>12</v>
      </c>
      <c r="BG37" s="71">
        <f>VLOOKUP(4,AS34:AW37,5,FALSE)</f>
        <v>6</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3E</v>
      </c>
      <c r="BT37" s="158" t="str">
        <f>BB87</f>
        <v>Belgien</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1</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1</v>
      </c>
      <c r="U38" s="182">
        <f>G38</f>
        <v>1</v>
      </c>
      <c r="V38" s="182"/>
      <c r="W38" s="182"/>
      <c r="X38" s="182">
        <f>E38</f>
        <v>2</v>
      </c>
      <c r="Y38" s="182"/>
      <c r="Z38" s="182"/>
      <c r="AA38" s="182"/>
      <c r="AB38" s="182"/>
      <c r="AC38" s="182"/>
      <c r="AD38" s="182"/>
      <c r="AE38" s="182"/>
      <c r="AF38" s="182"/>
      <c r="AG38" s="281"/>
      <c r="AH38" s="281"/>
      <c r="AI38" s="281"/>
      <c r="AJ38" s="281"/>
      <c r="AK38" s="281"/>
      <c r="AL38" s="281"/>
      <c r="AM38" s="281"/>
      <c r="AN38" s="334">
        <f>SUM(AN34:AN37)</f>
        <v>12018</v>
      </c>
      <c r="AO38" s="335">
        <f>SUM(AO34:AO37)</f>
        <v>27081</v>
      </c>
      <c r="AP38" s="335">
        <f>SUM(AP34:AP37)</f>
        <v>2733</v>
      </c>
      <c r="AQ38" s="335">
        <f>SUM(AQ34:AQ37)</f>
        <v>27114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1</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3</v>
      </c>
      <c r="T39" s="182"/>
      <c r="U39" s="182"/>
      <c r="V39" s="182">
        <f>G39</f>
        <v>3</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399"/>
      <c r="BW39" s="182"/>
      <c r="BX39" s="182"/>
      <c r="BY39" s="182"/>
      <c r="BZ39" s="144">
        <v>56</v>
      </c>
      <c r="CA39" s="158" t="str">
        <f>IF(BX40="",IF(BV40&gt;BV41,BT40,BT41),IF(BX40&gt;BX41,BT40,BT41))</f>
        <v>Portugal</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1</v>
      </c>
      <c r="O40" s="182">
        <f t="shared" si="11"/>
        <v>9</v>
      </c>
      <c r="P40" s="182">
        <f t="shared" si="11"/>
        <v>1</v>
      </c>
      <c r="Q40" s="182">
        <f t="shared" si="11"/>
        <v>4</v>
      </c>
      <c r="R40" s="182">
        <f t="shared" si="11"/>
        <v>3</v>
      </c>
      <c r="S40" s="182">
        <f t="shared" si="11"/>
        <v>9</v>
      </c>
      <c r="T40" s="182">
        <f t="shared" si="11"/>
        <v>2</v>
      </c>
      <c r="U40" s="182">
        <f t="shared" si="11"/>
        <v>5</v>
      </c>
      <c r="V40" s="182">
        <f t="shared" si="11"/>
        <v>6</v>
      </c>
      <c r="W40" s="182">
        <f t="shared" si="11"/>
        <v>1</v>
      </c>
      <c r="X40" s="182">
        <f t="shared" si="11"/>
        <v>6</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42</v>
      </c>
      <c r="BQ40" s="182"/>
      <c r="BR40" s="213"/>
      <c r="BS40" s="151" t="s">
        <v>252</v>
      </c>
      <c r="BT40" s="158" t="str">
        <f>BB24</f>
        <v>Wales</v>
      </c>
      <c r="BU40" s="163"/>
      <c r="BV40" s="398">
        <v>0</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Portugal</v>
      </c>
      <c r="BU41" s="163"/>
      <c r="BV41" s="39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1</v>
      </c>
      <c r="AA45" s="182">
        <f>Q51</f>
        <v>2</v>
      </c>
      <c r="AB45" s="182">
        <f>U51</f>
        <v>6</v>
      </c>
      <c r="AC45" s="182">
        <f>AA45-AB45</f>
        <v>-4</v>
      </c>
      <c r="AD45" s="182">
        <f>IF(Z45&gt;Z46,-1,0)</f>
        <v>0</v>
      </c>
      <c r="AE45" s="182">
        <f>IF(Z45&gt;Z47,-1,0)</f>
        <v>0</v>
      </c>
      <c r="AF45" s="182">
        <f>IF(Z45&gt;Z48,-1,0)</f>
        <v>0</v>
      </c>
      <c r="AG45" s="329">
        <f>10000-(AJ45*1000+AM45*10+AK45)</f>
        <v>9038</v>
      </c>
      <c r="AH45" s="330">
        <f>RANK(AG45,AG45:AG48,1)</f>
        <v>3</v>
      </c>
      <c r="AI45" s="281" t="str">
        <f>C45</f>
        <v>Türkei</v>
      </c>
      <c r="AJ45" s="281">
        <f t="shared" ref="AJ45:AL48" si="13">Z45</f>
        <v>1</v>
      </c>
      <c r="AK45" s="281">
        <f t="shared" si="13"/>
        <v>2</v>
      </c>
      <c r="AL45" s="281">
        <f t="shared" si="13"/>
        <v>6</v>
      </c>
      <c r="AM45" s="281">
        <f>AK45-AL45</f>
        <v>-4</v>
      </c>
      <c r="AN45" s="337"/>
      <c r="AO45" s="329">
        <f>IF(Z46&lt;&gt;Z45,AG46,IF(G45&gt;E45,AG46-2000,AG46))</f>
        <v>2963</v>
      </c>
      <c r="AP45" s="329">
        <f>IF(Z47&lt;&gt;Z45,AG47,IF(G47&gt;E47,AG47-2000,AG47))</f>
        <v>2932</v>
      </c>
      <c r="AQ45" s="329">
        <f>IF(Z48&lt;&gt;Z45,AG48,IF(G49&gt;E49,AG48-2000,AG48))</f>
        <v>9048</v>
      </c>
      <c r="AR45" s="332">
        <f>AN49</f>
        <v>27114</v>
      </c>
      <c r="AS45" s="330">
        <f>RANK(AR45,AR45:AR48,1)</f>
        <v>3</v>
      </c>
      <c r="AT45" s="281" t="str">
        <f t="shared" ref="AT45:AW48" si="14">AI45</f>
        <v>Türkei</v>
      </c>
      <c r="AU45" s="281">
        <f t="shared" si="14"/>
        <v>1</v>
      </c>
      <c r="AV45" s="281">
        <f t="shared" si="14"/>
        <v>2</v>
      </c>
      <c r="AW45" s="281">
        <f t="shared" si="14"/>
        <v>6</v>
      </c>
      <c r="AX45" s="182"/>
      <c r="AY45" s="182"/>
      <c r="AZ45" s="182"/>
      <c r="BA45" s="42">
        <v>1</v>
      </c>
      <c r="BB45" s="40" t="str">
        <f>VLOOKUP(1,AS45:AT48,2,FALSE)</f>
        <v>Spanien</v>
      </c>
      <c r="BC45" s="41"/>
      <c r="BD45" s="43">
        <f>VLOOKUP(1,AS45:AW48,3,FALSE)</f>
        <v>7</v>
      </c>
      <c r="BE45" s="44">
        <f>VLOOKUP(1,AS45:AW48,4,FALSE)</f>
        <v>8</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3</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3</v>
      </c>
      <c r="T46" s="182">
        <f>G46</f>
        <v>0</v>
      </c>
      <c r="U46" s="182"/>
      <c r="V46" s="182"/>
      <c r="W46" s="182">
        <f>G46</f>
        <v>0</v>
      </c>
      <c r="X46" s="182">
        <f>E46</f>
        <v>3</v>
      </c>
      <c r="Y46" s="182"/>
      <c r="Z46" s="182">
        <f>N51</f>
        <v>7</v>
      </c>
      <c r="AA46" s="182">
        <f>R51</f>
        <v>7</v>
      </c>
      <c r="AB46" s="182">
        <f>V51</f>
        <v>4</v>
      </c>
      <c r="AC46" s="182">
        <f>AA46-AB46</f>
        <v>3</v>
      </c>
      <c r="AD46" s="182">
        <f>IF(Z46&gt;Z45,-1,0)</f>
        <v>-1</v>
      </c>
      <c r="AE46" s="182">
        <f>IF(Z46&gt;Z47,-1,0)</f>
        <v>0</v>
      </c>
      <c r="AF46" s="182">
        <f>IF(Z46&gt;Z48,-1,0)</f>
        <v>-1</v>
      </c>
      <c r="AG46" s="329">
        <f>10000-(AJ46*1000+AM46*10+AK46)</f>
        <v>2963</v>
      </c>
      <c r="AH46" s="330">
        <f>RANK(AG46,AG45:AG48,1)</f>
        <v>2</v>
      </c>
      <c r="AI46" s="281" t="str">
        <f>H45</f>
        <v>Kroatien</v>
      </c>
      <c r="AJ46" s="281">
        <f t="shared" si="13"/>
        <v>7</v>
      </c>
      <c r="AK46" s="281">
        <f t="shared" si="13"/>
        <v>7</v>
      </c>
      <c r="AL46" s="281">
        <f t="shared" si="13"/>
        <v>4</v>
      </c>
      <c r="AM46" s="281">
        <f>AK46-AL46</f>
        <v>3</v>
      </c>
      <c r="AN46" s="329">
        <f>IF(Z45&lt;&gt;Z46,AG45,IF(E45&gt;G45,AG45-2000,AG45))</f>
        <v>9038</v>
      </c>
      <c r="AO46" s="337"/>
      <c r="AP46" s="329">
        <f>IF(Z46&lt;&gt;Z47,AG47,IF(G50&gt;E50,AG47-2000,AG47))</f>
        <v>2932</v>
      </c>
      <c r="AQ46" s="329">
        <f>IF(Z48&lt;&gt;Z46,AG48,IF(G48&gt;E48,AG48-2000,AG48))</f>
        <v>9048</v>
      </c>
      <c r="AR46" s="333">
        <f>AO49</f>
        <v>8889</v>
      </c>
      <c r="AS46" s="330">
        <f>RANK(AR46,AR45:AR48,1)</f>
        <v>2</v>
      </c>
      <c r="AT46" s="281" t="str">
        <f t="shared" si="14"/>
        <v>Kroatien</v>
      </c>
      <c r="AU46" s="281">
        <f t="shared" si="14"/>
        <v>7</v>
      </c>
      <c r="AV46" s="281">
        <f t="shared" si="14"/>
        <v>7</v>
      </c>
      <c r="AW46" s="281">
        <f t="shared" si="14"/>
        <v>4</v>
      </c>
      <c r="AX46" s="182"/>
      <c r="AY46" s="182"/>
      <c r="AZ46" s="182"/>
      <c r="BA46" s="42">
        <v>2</v>
      </c>
      <c r="BB46" s="40" t="str">
        <f>VLOOKUP(2,AS45:AT48,2,FALSE)</f>
        <v>Kroatien</v>
      </c>
      <c r="BC46" s="41"/>
      <c r="BD46" s="43">
        <f>VLOOKUP(2,AS45:AW48,3,FALSE)</f>
        <v>7</v>
      </c>
      <c r="BE46" s="44">
        <f>VLOOKUP(2,AS45:AW48,4,FALSE)</f>
        <v>7</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3</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3</v>
      </c>
      <c r="T47" s="182"/>
      <c r="U47" s="182">
        <f>G47</f>
        <v>3</v>
      </c>
      <c r="V47" s="182"/>
      <c r="W47" s="182">
        <f>E47</f>
        <v>0</v>
      </c>
      <c r="X47" s="182"/>
      <c r="Y47" s="182"/>
      <c r="Z47" s="182">
        <f>O51</f>
        <v>7</v>
      </c>
      <c r="AA47" s="182">
        <f>S51</f>
        <v>8</v>
      </c>
      <c r="AB47" s="182">
        <f>W51</f>
        <v>2</v>
      </c>
      <c r="AC47" s="182">
        <f>AA47-AB47</f>
        <v>6</v>
      </c>
      <c r="AD47" s="182">
        <f>IF(Z47&gt;Z45,-1,0)</f>
        <v>-1</v>
      </c>
      <c r="AE47" s="182">
        <f>IF(Z47&gt;Z46,-1,0)</f>
        <v>0</v>
      </c>
      <c r="AF47" s="182">
        <f>IF(Z47&gt;Z48,-1,0)</f>
        <v>-1</v>
      </c>
      <c r="AG47" s="329">
        <f>10000-(AJ47*1000+AM47*10+AK47)</f>
        <v>2932</v>
      </c>
      <c r="AH47" s="330">
        <f>RANK(AG47,AG45:AG48,1)</f>
        <v>1</v>
      </c>
      <c r="AI47" s="281" t="str">
        <f>C46</f>
        <v>Spanien</v>
      </c>
      <c r="AJ47" s="281">
        <f t="shared" si="13"/>
        <v>7</v>
      </c>
      <c r="AK47" s="281">
        <f t="shared" si="13"/>
        <v>8</v>
      </c>
      <c r="AL47" s="281">
        <f t="shared" si="13"/>
        <v>2</v>
      </c>
      <c r="AM47" s="281">
        <f>AK47-AL47</f>
        <v>6</v>
      </c>
      <c r="AN47" s="329">
        <f>IF(Z45&lt;&gt;Z47,AG45,IF(E47&gt;G47,AG45-2000,AG45))</f>
        <v>9038</v>
      </c>
      <c r="AO47" s="329">
        <f>IF(Z46&lt;&gt;Z47,AG46,IF(E50&gt;G50,AG46-2000,AG46))</f>
        <v>2963</v>
      </c>
      <c r="AP47" s="337"/>
      <c r="AQ47" s="329">
        <f>IF(Z48&lt;&gt;Z47,AG48,IF(G46&gt;E46,AG48-2000,AG48))</f>
        <v>9048</v>
      </c>
      <c r="AR47" s="333">
        <f>AP49</f>
        <v>8796</v>
      </c>
      <c r="AS47" s="330">
        <f>RANK(AR47,AR45:AR48,1)</f>
        <v>1</v>
      </c>
      <c r="AT47" s="281" t="str">
        <f t="shared" si="14"/>
        <v>Spanien</v>
      </c>
      <c r="AU47" s="281">
        <f t="shared" si="14"/>
        <v>7</v>
      </c>
      <c r="AV47" s="281">
        <f t="shared" si="14"/>
        <v>8</v>
      </c>
      <c r="AW47" s="281">
        <f t="shared" si="14"/>
        <v>2</v>
      </c>
      <c r="AX47" s="182"/>
      <c r="AY47" s="182"/>
      <c r="AZ47" s="182"/>
      <c r="BA47" s="162">
        <v>3</v>
      </c>
      <c r="BB47" s="175" t="str">
        <f>VLOOKUP(3,AS45:AT48,2,FALSE)</f>
        <v>Türkei</v>
      </c>
      <c r="BC47" s="163"/>
      <c r="BD47" s="145">
        <f>VLOOKUP(3,AS45:AW48,3,FALSE)</f>
        <v>1</v>
      </c>
      <c r="BE47" s="145">
        <f>VLOOKUP(3,AS45:AW48,4,FALSE)</f>
        <v>2</v>
      </c>
      <c r="BF47" s="199" t="s">
        <v>12</v>
      </c>
      <c r="BG47" s="145">
        <f>VLOOKUP(3,AS45:AW48,5,FALSE)</f>
        <v>6</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3</v>
      </c>
      <c r="BN47" s="61">
        <f>IF(E47=Spielplan!E47,Punktemodus!$B$7,0)</f>
        <v>1</v>
      </c>
      <c r="BO47" s="61">
        <f>IF(G47=Spielplan!G47,Punktemodus!$B$7,0)</f>
        <v>1</v>
      </c>
      <c r="BP47" s="81">
        <f>IF(Spielplan!E47="",0,SUM(BJ47:BO47))</f>
        <v>15</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3</v>
      </c>
      <c r="F48" s="401" t="s">
        <v>12</v>
      </c>
      <c r="G48" s="398">
        <v>1</v>
      </c>
      <c r="H48" s="125" t="str">
        <f>H46</f>
        <v>Tschechien</v>
      </c>
      <c r="I48" s="126"/>
      <c r="J48" s="182"/>
      <c r="K48" s="182" t="s">
        <v>73</v>
      </c>
      <c r="L48" s="182">
        <f t="shared" si="12"/>
        <v>1</v>
      </c>
      <c r="M48" s="182"/>
      <c r="N48" s="182">
        <f>IF($E48="",0,IF($E48&gt;$G48,3,IF($E48=$G48,1,0)))</f>
        <v>3</v>
      </c>
      <c r="O48" s="182"/>
      <c r="P48" s="182">
        <f>IF($G48="",0,IF($E48&gt;$G48,0,IF($E48=$G48,1,3)))</f>
        <v>0</v>
      </c>
      <c r="Q48" s="182"/>
      <c r="R48" s="182">
        <f>E48</f>
        <v>3</v>
      </c>
      <c r="S48" s="182"/>
      <c r="T48" s="182">
        <f>G48</f>
        <v>1</v>
      </c>
      <c r="U48" s="182"/>
      <c r="V48" s="182">
        <f>G48</f>
        <v>1</v>
      </c>
      <c r="W48" s="182"/>
      <c r="X48" s="182">
        <f>E48</f>
        <v>3</v>
      </c>
      <c r="Y48" s="182"/>
      <c r="Z48" s="182">
        <f>P51</f>
        <v>1</v>
      </c>
      <c r="AA48" s="182">
        <f>T51</f>
        <v>2</v>
      </c>
      <c r="AB48" s="182">
        <f>X51</f>
        <v>7</v>
      </c>
      <c r="AC48" s="182">
        <f>AA48-AB48</f>
        <v>-5</v>
      </c>
      <c r="AD48" s="182">
        <f>IF(Z48&gt;Z45,-1,0)</f>
        <v>0</v>
      </c>
      <c r="AE48" s="182">
        <f>IF(Z48&gt;Z46,-1,0)</f>
        <v>0</v>
      </c>
      <c r="AF48" s="182">
        <f>IF(Z48&gt;Z47,-1,0)</f>
        <v>0</v>
      </c>
      <c r="AG48" s="329">
        <f>10000-(AJ48*1000+AM48*10+AK48)</f>
        <v>9048</v>
      </c>
      <c r="AH48" s="330">
        <f>RANK(AG48,AG45:AG48,1)</f>
        <v>4</v>
      </c>
      <c r="AI48" s="281" t="str">
        <f>H46</f>
        <v>Tschechien</v>
      </c>
      <c r="AJ48" s="281">
        <f t="shared" si="13"/>
        <v>1</v>
      </c>
      <c r="AK48" s="281">
        <f t="shared" si="13"/>
        <v>2</v>
      </c>
      <c r="AL48" s="281">
        <f t="shared" si="13"/>
        <v>7</v>
      </c>
      <c r="AM48" s="281">
        <f>AK48-AL48</f>
        <v>-5</v>
      </c>
      <c r="AN48" s="329">
        <f>IF(Z45&lt;&gt;Z48,AG45,IF(E49&gt;G49,AG45-2000,AG45))</f>
        <v>9038</v>
      </c>
      <c r="AO48" s="329">
        <f>IF(Z46&lt;&gt;Z48,AG46,IF(E48&gt;G48,AG46-2000,AG46))</f>
        <v>2963</v>
      </c>
      <c r="AP48" s="329">
        <f>IF(Z47&lt;&gt;Z48,AG47,IF(E46&gt;G46,AG47-2000,AG47))</f>
        <v>2932</v>
      </c>
      <c r="AQ48" s="337"/>
      <c r="AR48" s="333">
        <f>AQ49</f>
        <v>27144</v>
      </c>
      <c r="AS48" s="330">
        <f>RANK(AR48,AR45:AR48,1)</f>
        <v>4</v>
      </c>
      <c r="AT48" s="281" t="str">
        <f t="shared" si="14"/>
        <v>Tschechien</v>
      </c>
      <c r="AU48" s="281">
        <f t="shared" si="14"/>
        <v>1</v>
      </c>
      <c r="AV48" s="281">
        <f t="shared" si="14"/>
        <v>2</v>
      </c>
      <c r="AW48" s="281">
        <f t="shared" si="14"/>
        <v>7</v>
      </c>
      <c r="AX48" s="182"/>
      <c r="AY48" s="182"/>
      <c r="AZ48" s="182"/>
      <c r="BA48" s="68">
        <v>4</v>
      </c>
      <c r="BB48" s="69" t="str">
        <f>VLOOKUP(4,AS45:AT48,2,FALSE)</f>
        <v>Tschechien</v>
      </c>
      <c r="BC48" s="70"/>
      <c r="BD48" s="71">
        <f>VLOOKUP(4,AS45:AW48,3,FALSE)</f>
        <v>1</v>
      </c>
      <c r="BE48" s="71">
        <f>VLOOKUP(4,AS45:AW48,4,FALSE)</f>
        <v>2</v>
      </c>
      <c r="BF48" s="199" t="s">
        <v>12</v>
      </c>
      <c r="BG48" s="71">
        <f>VLOOKUP(4,AS45:AW48,5,FALSE)</f>
        <v>7</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1</v>
      </c>
      <c r="F49" s="401" t="s">
        <v>12</v>
      </c>
      <c r="G49" s="39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27114</v>
      </c>
      <c r="AO49" s="335">
        <f>SUM(AO45:AO48)</f>
        <v>8889</v>
      </c>
      <c r="AP49" s="335">
        <f>SUM(AP45:AP48)</f>
        <v>8796</v>
      </c>
      <c r="AQ49" s="335">
        <f>SUM(AQ45:AQ48)</f>
        <v>27144</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2</v>
      </c>
      <c r="F50" s="401" t="s">
        <v>12</v>
      </c>
      <c r="G50" s="398">
        <v>2</v>
      </c>
      <c r="H50" s="125" t="str">
        <f>C46</f>
        <v>Spanien</v>
      </c>
      <c r="I50" s="126"/>
      <c r="J50" s="182"/>
      <c r="K50" s="182" t="s">
        <v>74</v>
      </c>
      <c r="L50" s="182">
        <f t="shared" si="12"/>
        <v>0</v>
      </c>
      <c r="M50" s="182"/>
      <c r="N50" s="182">
        <f>IF($E50="",0,IF($E50&gt;$G50,3,IF($E50=$G50,1,0)))</f>
        <v>1</v>
      </c>
      <c r="O50" s="182">
        <f>IF($G50="",0,IF($E50&gt;$G50,0,IF($E50=$G50,1,3)))</f>
        <v>1</v>
      </c>
      <c r="P50" s="182"/>
      <c r="Q50" s="182"/>
      <c r="R50" s="182">
        <f>E50</f>
        <v>2</v>
      </c>
      <c r="S50" s="182">
        <f>G50</f>
        <v>2</v>
      </c>
      <c r="T50" s="182"/>
      <c r="U50" s="182"/>
      <c r="V50" s="182">
        <f>G50</f>
        <v>2</v>
      </c>
      <c r="W50" s="182">
        <f>E50</f>
        <v>2</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1</v>
      </c>
      <c r="BO50" s="61">
        <f>IF(G50=Spielplan!G50,Punktemodus!$B$7,0)</f>
        <v>0</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1</v>
      </c>
      <c r="N51" s="182">
        <f t="shared" si="15"/>
        <v>7</v>
      </c>
      <c r="O51" s="182">
        <f t="shared" si="15"/>
        <v>7</v>
      </c>
      <c r="P51" s="182">
        <f t="shared" si="15"/>
        <v>1</v>
      </c>
      <c r="Q51" s="182">
        <f t="shared" si="15"/>
        <v>2</v>
      </c>
      <c r="R51" s="182">
        <f t="shared" si="15"/>
        <v>7</v>
      </c>
      <c r="S51" s="182">
        <f t="shared" si="15"/>
        <v>8</v>
      </c>
      <c r="T51" s="182">
        <f t="shared" si="15"/>
        <v>2</v>
      </c>
      <c r="U51" s="182">
        <f t="shared" si="15"/>
        <v>6</v>
      </c>
      <c r="V51" s="182">
        <f t="shared" si="15"/>
        <v>4</v>
      </c>
      <c r="W51" s="182">
        <f t="shared" si="15"/>
        <v>2</v>
      </c>
      <c r="X51" s="182">
        <f t="shared" si="15"/>
        <v>7</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2</v>
      </c>
      <c r="F56" s="401" t="s">
        <v>12</v>
      </c>
      <c r="G56" s="398">
        <v>1</v>
      </c>
      <c r="H56" s="108" t="str">
        <f>Spielplan!$H$56</f>
        <v>Schweden</v>
      </c>
      <c r="I56" s="109"/>
      <c r="J56" s="182"/>
      <c r="K56" s="182" t="s">
        <v>77</v>
      </c>
      <c r="L56" s="182">
        <f t="shared" ref="L56:L61" si="16">IF(E56-G56&gt;0,1,IF(G56=E56,0,-1))</f>
        <v>1</v>
      </c>
      <c r="M56" s="182">
        <f>IF($E56="",0,IF($E56&gt;$G56,3,IF($E56=G56,1,0)))</f>
        <v>3</v>
      </c>
      <c r="N56" s="182">
        <f>IF($G56="",0,IF($E56&gt;$G56,0,IF($E56=G56,1,3)))</f>
        <v>0</v>
      </c>
      <c r="O56" s="182"/>
      <c r="P56" s="182"/>
      <c r="Q56" s="182">
        <f>E56</f>
        <v>2</v>
      </c>
      <c r="R56" s="182">
        <f>G56</f>
        <v>1</v>
      </c>
      <c r="S56" s="182"/>
      <c r="T56" s="182"/>
      <c r="U56" s="182">
        <f>G56</f>
        <v>1</v>
      </c>
      <c r="V56" s="182">
        <f>E56</f>
        <v>2</v>
      </c>
      <c r="W56" s="182"/>
      <c r="X56" s="182"/>
      <c r="Y56" s="182"/>
      <c r="Z56" s="182">
        <f>M62</f>
        <v>4</v>
      </c>
      <c r="AA56" s="182">
        <f>Q62</f>
        <v>4</v>
      </c>
      <c r="AB56" s="182">
        <f>U62</f>
        <v>4</v>
      </c>
      <c r="AC56" s="182">
        <f>AA56-AB56</f>
        <v>0</v>
      </c>
      <c r="AD56" s="182">
        <f>IF(Z56&gt;Z57,-1,0)</f>
        <v>-1</v>
      </c>
      <c r="AE56" s="182">
        <f>IF(Z56&gt;Z58,-1,0)</f>
        <v>-1</v>
      </c>
      <c r="AF56" s="182">
        <f>IF(Z56&gt;Z59,-1,0)</f>
        <v>0</v>
      </c>
      <c r="AG56" s="329">
        <f>10000-(AJ56*1000+AM56*10+AK56)</f>
        <v>5996</v>
      </c>
      <c r="AH56" s="330">
        <f>RANK(AG56,AG56:AG59,1)</f>
        <v>2</v>
      </c>
      <c r="AI56" s="281" t="str">
        <f>C56</f>
        <v>Irland</v>
      </c>
      <c r="AJ56" s="281">
        <f t="shared" ref="AJ56:AL59" si="17">Z56</f>
        <v>4</v>
      </c>
      <c r="AK56" s="281">
        <f t="shared" si="17"/>
        <v>4</v>
      </c>
      <c r="AL56" s="281">
        <f t="shared" si="17"/>
        <v>4</v>
      </c>
      <c r="AM56" s="281">
        <f>AK56-AL56</f>
        <v>0</v>
      </c>
      <c r="AN56" s="337"/>
      <c r="AO56" s="329">
        <f>IF(Z57&lt;&gt;Z56,AG57,IF(G56&gt;E56,AG57-2000,AG57))</f>
        <v>9028</v>
      </c>
      <c r="AP56" s="329">
        <f>IF(Z58&lt;&gt;Z56,AG58,IF(G58&gt;E58,AG58-2000,AG58))</f>
        <v>8007</v>
      </c>
      <c r="AQ56" s="329">
        <f>IF(Z59&lt;&gt;Z56,AG59,IF(G60&gt;E60,AG59-2000,AG59))</f>
        <v>954</v>
      </c>
      <c r="AR56" s="332">
        <f>AN60</f>
        <v>17988</v>
      </c>
      <c r="AS56" s="330">
        <f>RANK(AR56,AR56:AR59,1)</f>
        <v>2</v>
      </c>
      <c r="AT56" s="281" t="str">
        <f t="shared" ref="AT56:AW59" si="18">AI56</f>
        <v>Irland</v>
      </c>
      <c r="AU56" s="281">
        <f t="shared" si="18"/>
        <v>4</v>
      </c>
      <c r="AV56" s="281">
        <f t="shared" si="18"/>
        <v>4</v>
      </c>
      <c r="AW56" s="281">
        <f t="shared" si="18"/>
        <v>4</v>
      </c>
      <c r="AX56" s="182"/>
      <c r="AY56" s="182"/>
      <c r="AZ56" s="182"/>
      <c r="BA56" s="112">
        <v>1</v>
      </c>
      <c r="BB56" s="108" t="str">
        <f>VLOOKUP(1,AS56:AT59,2,FALSE)</f>
        <v>Italien</v>
      </c>
      <c r="BC56" s="113"/>
      <c r="BD56" s="114">
        <f>VLOOKUP(1,AS56:AW59,3,FALSE)</f>
        <v>9</v>
      </c>
      <c r="BE56" s="115">
        <f>VLOOKUP(1,AS56:AW59,4,FALSE)</f>
        <v>6</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1</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2</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1</v>
      </c>
      <c r="T57" s="182">
        <f>G57</f>
        <v>2</v>
      </c>
      <c r="U57" s="182"/>
      <c r="V57" s="182"/>
      <c r="W57" s="182">
        <f>G57</f>
        <v>2</v>
      </c>
      <c r="X57" s="182">
        <f>E57</f>
        <v>1</v>
      </c>
      <c r="Y57" s="182"/>
      <c r="Z57" s="182">
        <f>N62</f>
        <v>1</v>
      </c>
      <c r="AA57" s="182">
        <f>R62</f>
        <v>2</v>
      </c>
      <c r="AB57" s="182">
        <f>V62</f>
        <v>5</v>
      </c>
      <c r="AC57" s="182">
        <f>AA57-AB57</f>
        <v>-3</v>
      </c>
      <c r="AD57" s="182">
        <f>IF(Z57&gt;Z56,-1,0)</f>
        <v>0</v>
      </c>
      <c r="AE57" s="182">
        <f>IF(Z57&gt;Z58,-1,0)</f>
        <v>0</v>
      </c>
      <c r="AF57" s="182">
        <f>IF(Z57&gt;Z59,-1,0)</f>
        <v>0</v>
      </c>
      <c r="AG57" s="329">
        <f>10000-(AJ57*1000+AM57*10+AK57)</f>
        <v>9028</v>
      </c>
      <c r="AH57" s="330">
        <f>RANK(AG57,AG56:AG59,1)</f>
        <v>4</v>
      </c>
      <c r="AI57" s="281" t="str">
        <f>H56</f>
        <v>Schweden</v>
      </c>
      <c r="AJ57" s="281">
        <f t="shared" si="17"/>
        <v>1</v>
      </c>
      <c r="AK57" s="281">
        <f t="shared" si="17"/>
        <v>2</v>
      </c>
      <c r="AL57" s="281">
        <f t="shared" si="17"/>
        <v>5</v>
      </c>
      <c r="AM57" s="281">
        <f>AK57-AL57</f>
        <v>-3</v>
      </c>
      <c r="AN57" s="329">
        <f>IF(Z56&lt;&gt;Z57,AG56,IF(E56&gt;G56,AG56-2000,AG56))</f>
        <v>5996</v>
      </c>
      <c r="AO57" s="337"/>
      <c r="AP57" s="329">
        <f>IF(Z57&lt;&gt;Z58,AG58,IF(G61&gt;E61,AG58-2000,AG58))</f>
        <v>8007</v>
      </c>
      <c r="AQ57" s="329">
        <f>IF(Z59&lt;&gt;Z57,AG59,IF(G59&gt;E59,AG59-2000,AG59))</f>
        <v>954</v>
      </c>
      <c r="AR57" s="333">
        <f>AO60</f>
        <v>27084</v>
      </c>
      <c r="AS57" s="330">
        <f>RANK(AR57,AR56:AR59,1)</f>
        <v>4</v>
      </c>
      <c r="AT57" s="281" t="str">
        <f t="shared" si="18"/>
        <v>Schweden</v>
      </c>
      <c r="AU57" s="281">
        <f t="shared" si="18"/>
        <v>1</v>
      </c>
      <c r="AV57" s="281">
        <f t="shared" si="18"/>
        <v>2</v>
      </c>
      <c r="AW57" s="281">
        <f t="shared" si="18"/>
        <v>5</v>
      </c>
      <c r="AX57" s="182"/>
      <c r="AY57" s="182"/>
      <c r="AZ57" s="182"/>
      <c r="BA57" s="112">
        <v>2</v>
      </c>
      <c r="BB57" s="108" t="str">
        <f>VLOOKUP(2,AS56:AT59,2,FALSE)</f>
        <v>Irland</v>
      </c>
      <c r="BC57" s="113"/>
      <c r="BD57" s="114">
        <f>VLOOKUP(2,AS56:AW59,3,FALSE)</f>
        <v>4</v>
      </c>
      <c r="BE57" s="115">
        <f>VLOOKUP(2,AS56:AW59,4,FALSE)</f>
        <v>4</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0</v>
      </c>
      <c r="BO57" s="61">
        <f>IF(G57=Spielplan!G57,Punktemodus!$B$7,0)</f>
        <v>1</v>
      </c>
      <c r="BP57" s="81">
        <f>IF(Spielplan!E57="",0,SUM(BJ57:BO57))</f>
        <v>11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1</v>
      </c>
      <c r="H58" s="108" t="str">
        <f>C57</f>
        <v>Belgien</v>
      </c>
      <c r="I58" s="109"/>
      <c r="J58" s="182"/>
      <c r="K58" s="182" t="s">
        <v>79</v>
      </c>
      <c r="L58" s="182">
        <f t="shared" si="16"/>
        <v>0</v>
      </c>
      <c r="M58" s="182">
        <f>IF($E58="",0,IF($E58&gt;$G58,3,IF($E58=G58,1,0)))</f>
        <v>1</v>
      </c>
      <c r="N58" s="182"/>
      <c r="O58" s="182">
        <f>IF($G58="",0,IF($E58&gt;$G58,0,IF($E58=$G58,1,3)))</f>
        <v>1</v>
      </c>
      <c r="P58" s="182"/>
      <c r="Q58" s="182">
        <f>E58</f>
        <v>1</v>
      </c>
      <c r="R58" s="182"/>
      <c r="S58" s="182">
        <f>G58</f>
        <v>1</v>
      </c>
      <c r="T58" s="182"/>
      <c r="U58" s="182">
        <f>G58</f>
        <v>1</v>
      </c>
      <c r="V58" s="182"/>
      <c r="W58" s="182">
        <f>E58</f>
        <v>1</v>
      </c>
      <c r="X58" s="182"/>
      <c r="Y58" s="182"/>
      <c r="Z58" s="182">
        <f>O62</f>
        <v>2</v>
      </c>
      <c r="AA58" s="182">
        <f>S62</f>
        <v>3</v>
      </c>
      <c r="AB58" s="182">
        <f>W62</f>
        <v>4</v>
      </c>
      <c r="AC58" s="182">
        <f>AA58-AB58</f>
        <v>-1</v>
      </c>
      <c r="AD58" s="182">
        <f>IF(Z58&gt;Z56,-1,0)</f>
        <v>0</v>
      </c>
      <c r="AE58" s="182">
        <f>IF(Z58&gt;Z57,-1,0)</f>
        <v>-1</v>
      </c>
      <c r="AF58" s="182">
        <f>IF(Z58&gt;Z59,-1,0)</f>
        <v>0</v>
      </c>
      <c r="AG58" s="329">
        <f>10000-(AJ58*1000+AM58*10+AK58)</f>
        <v>8007</v>
      </c>
      <c r="AH58" s="330">
        <f>RANK(AG58,AG56:AG59,1)</f>
        <v>3</v>
      </c>
      <c r="AI58" s="281" t="str">
        <f>C57</f>
        <v>Belgien</v>
      </c>
      <c r="AJ58" s="281">
        <f t="shared" si="17"/>
        <v>2</v>
      </c>
      <c r="AK58" s="281">
        <f t="shared" si="17"/>
        <v>3</v>
      </c>
      <c r="AL58" s="281">
        <f t="shared" si="17"/>
        <v>4</v>
      </c>
      <c r="AM58" s="281">
        <f>AK58-AL58</f>
        <v>-1</v>
      </c>
      <c r="AN58" s="329">
        <f>IF(Z56&lt;&gt;Z58,AG56,IF(E58&gt;G58,AG56-2000,AG56))</f>
        <v>5996</v>
      </c>
      <c r="AO58" s="329">
        <f>IF(Z57&lt;&gt;Z58,AG57,IF(E61&gt;G61,AG57-2000,AG57))</f>
        <v>9028</v>
      </c>
      <c r="AP58" s="337"/>
      <c r="AQ58" s="329">
        <f>IF(Z59&lt;&gt;Z58,AG59,IF(G57&gt;E57,AG59-2000,AG59))</f>
        <v>954</v>
      </c>
      <c r="AR58" s="333">
        <f>AP60</f>
        <v>24021</v>
      </c>
      <c r="AS58" s="330">
        <f>RANK(AR58,AR56:AR59,1)</f>
        <v>3</v>
      </c>
      <c r="AT58" s="281" t="str">
        <f t="shared" si="18"/>
        <v>Belgien</v>
      </c>
      <c r="AU58" s="281">
        <f t="shared" si="18"/>
        <v>2</v>
      </c>
      <c r="AV58" s="281">
        <f t="shared" si="18"/>
        <v>3</v>
      </c>
      <c r="AW58" s="281">
        <f t="shared" si="18"/>
        <v>4</v>
      </c>
      <c r="AX58" s="182"/>
      <c r="AY58" s="182"/>
      <c r="AZ58" s="182"/>
      <c r="BA58" s="162">
        <v>3</v>
      </c>
      <c r="BB58" s="175" t="str">
        <f>VLOOKUP(3,AS56:AT59,2,FALSE)</f>
        <v>Belgien</v>
      </c>
      <c r="BC58" s="163"/>
      <c r="BD58" s="145">
        <f>VLOOKUP(3,AS56:AW59,3,FALSE)</f>
        <v>2</v>
      </c>
      <c r="BE58" s="145">
        <f>VLOOKUP(3,AS56:AW59,4,FALSE)</f>
        <v>3</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0</v>
      </c>
      <c r="BO58" s="61">
        <f>IF(G58=Spielplan!G58,Punktemodus!$B$7,0)</f>
        <v>0</v>
      </c>
      <c r="BP58" s="81">
        <f>IF(Spielplan!E58="",0,SUM(BJ58:BO58))</f>
        <v>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0</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0</v>
      </c>
      <c r="S59" s="182"/>
      <c r="T59" s="182">
        <f>G59</f>
        <v>2</v>
      </c>
      <c r="U59" s="182"/>
      <c r="V59" s="182">
        <f>G59</f>
        <v>2</v>
      </c>
      <c r="W59" s="182"/>
      <c r="X59" s="182">
        <f>E59</f>
        <v>0</v>
      </c>
      <c r="Y59" s="182"/>
      <c r="Z59" s="182">
        <f>P62</f>
        <v>9</v>
      </c>
      <c r="AA59" s="182">
        <f>T62</f>
        <v>6</v>
      </c>
      <c r="AB59" s="182">
        <f>X62</f>
        <v>2</v>
      </c>
      <c r="AC59" s="182">
        <f>AA59-AB59</f>
        <v>4</v>
      </c>
      <c r="AD59" s="182">
        <f>IF(Z59&gt;Z56,-1,0)</f>
        <v>-1</v>
      </c>
      <c r="AE59" s="182">
        <f>IF(Z59&gt;Z57,-1,0)</f>
        <v>-1</v>
      </c>
      <c r="AF59" s="182">
        <f>IF(Z59&gt;Z58,-1,0)</f>
        <v>-1</v>
      </c>
      <c r="AG59" s="329">
        <f>10000-(AJ59*1000+AM59*10+AK59)</f>
        <v>954</v>
      </c>
      <c r="AH59" s="330">
        <f>RANK(AG59,AG56:AG59,1)</f>
        <v>1</v>
      </c>
      <c r="AI59" s="281" t="str">
        <f>H57</f>
        <v>Italien</v>
      </c>
      <c r="AJ59" s="281">
        <f t="shared" si="17"/>
        <v>9</v>
      </c>
      <c r="AK59" s="281">
        <f t="shared" si="17"/>
        <v>6</v>
      </c>
      <c r="AL59" s="281">
        <f t="shared" si="17"/>
        <v>2</v>
      </c>
      <c r="AM59" s="281">
        <f>AK59-AL59</f>
        <v>4</v>
      </c>
      <c r="AN59" s="329">
        <f>IF(Z56&lt;&gt;Z59,AG56,IF(E60&gt;G60,AG56-2000,AG56))</f>
        <v>5996</v>
      </c>
      <c r="AO59" s="329">
        <f>IF(Z57&lt;&gt;Z59,AG57,IF(E59&gt;G59,AG57-2000,AG57))</f>
        <v>9028</v>
      </c>
      <c r="AP59" s="329">
        <f>IF(Z58&lt;&gt;Z59,AG58,IF(E57&gt;G57,AG58-2000,AG58))</f>
        <v>8007</v>
      </c>
      <c r="AQ59" s="337"/>
      <c r="AR59" s="333">
        <f>AQ60</f>
        <v>2862</v>
      </c>
      <c r="AS59" s="330">
        <f>RANK(AR59,AR56:AR59,1)</f>
        <v>1</v>
      </c>
      <c r="AT59" s="281" t="str">
        <f t="shared" si="18"/>
        <v>Italien</v>
      </c>
      <c r="AU59" s="281">
        <f t="shared" si="18"/>
        <v>9</v>
      </c>
      <c r="AV59" s="281">
        <f t="shared" si="18"/>
        <v>6</v>
      </c>
      <c r="AW59" s="281">
        <f t="shared" si="18"/>
        <v>2</v>
      </c>
      <c r="AX59" s="182"/>
      <c r="AY59" s="182"/>
      <c r="AZ59" s="182"/>
      <c r="BA59" s="68">
        <v>4</v>
      </c>
      <c r="BB59" s="69" t="str">
        <f>VLOOKUP(4,AS56:AT59,2,FALSE)</f>
        <v>Schweden</v>
      </c>
      <c r="BC59" s="70"/>
      <c r="BD59" s="71">
        <f>VLOOKUP(4,AS56:AW59,3,FALSE)</f>
        <v>1</v>
      </c>
      <c r="BE59" s="71">
        <f>VLOOKUP(4,AS56:AW59,4,FALSE)</f>
        <v>2</v>
      </c>
      <c r="BF59" s="199" t="s">
        <v>12</v>
      </c>
      <c r="BG59" s="71">
        <f>VLOOKUP(4,AS56:AW59,5,FALSE)</f>
        <v>5</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1</v>
      </c>
      <c r="BO59" s="61">
        <f>IF(G59=Spielplan!G59,Punktemodus!$B$7,0)</f>
        <v>0</v>
      </c>
      <c r="BP59" s="81">
        <f>IF(Spielplan!E59="",0,SUM(BJ59:BO59))</f>
        <v>11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2</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2</v>
      </c>
      <c r="U60" s="182">
        <f>G60</f>
        <v>2</v>
      </c>
      <c r="V60" s="182"/>
      <c r="W60" s="182"/>
      <c r="X60" s="182">
        <f>E60</f>
        <v>1</v>
      </c>
      <c r="Y60" s="182"/>
      <c r="Z60" s="182"/>
      <c r="AA60" s="182"/>
      <c r="AB60" s="182"/>
      <c r="AC60" s="182"/>
      <c r="AD60" s="182"/>
      <c r="AE60" s="182"/>
      <c r="AF60" s="182"/>
      <c r="AG60" s="281"/>
      <c r="AH60" s="281"/>
      <c r="AI60" s="281"/>
      <c r="AJ60" s="281"/>
      <c r="AK60" s="281"/>
      <c r="AL60" s="281"/>
      <c r="AM60" s="281"/>
      <c r="AN60" s="334">
        <f>SUM(AN56:AN59)</f>
        <v>17988</v>
      </c>
      <c r="AO60" s="335">
        <f>SUM(AO56:AO59)</f>
        <v>27084</v>
      </c>
      <c r="AP60" s="335">
        <f>SUM(AP56:AP59)</f>
        <v>24021</v>
      </c>
      <c r="AQ60" s="335">
        <f>SUM(AQ56:AQ59)</f>
        <v>2862</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1</v>
      </c>
      <c r="H61" s="110" t="str">
        <f>C57</f>
        <v>Belgien</v>
      </c>
      <c r="I61" s="111"/>
      <c r="J61" s="182"/>
      <c r="K61" s="182" t="s">
        <v>81</v>
      </c>
      <c r="L61" s="182">
        <f t="shared" si="16"/>
        <v>0</v>
      </c>
      <c r="M61" s="182"/>
      <c r="N61" s="182">
        <f>IF($E61="",0,IF($E61&gt;$G61,3,IF($E61=$G61,1,0)))</f>
        <v>1</v>
      </c>
      <c r="O61" s="182">
        <f>IF($G61="",0,IF($E61&gt;$G61,0,IF($E61=$G61,1,3)))</f>
        <v>1</v>
      </c>
      <c r="P61" s="182"/>
      <c r="Q61" s="182"/>
      <c r="R61" s="182">
        <f>E61</f>
        <v>1</v>
      </c>
      <c r="S61" s="182">
        <f>G61</f>
        <v>1</v>
      </c>
      <c r="T61" s="182"/>
      <c r="U61" s="182"/>
      <c r="V61" s="182">
        <f>G61</f>
        <v>1</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1</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4</v>
      </c>
      <c r="N62" s="182">
        <f t="shared" si="19"/>
        <v>1</v>
      </c>
      <c r="O62" s="182">
        <f t="shared" si="19"/>
        <v>2</v>
      </c>
      <c r="P62" s="182">
        <f t="shared" si="19"/>
        <v>9</v>
      </c>
      <c r="Q62" s="182">
        <f t="shared" si="19"/>
        <v>4</v>
      </c>
      <c r="R62" s="182">
        <f t="shared" si="19"/>
        <v>2</v>
      </c>
      <c r="S62" s="182">
        <f t="shared" si="19"/>
        <v>3</v>
      </c>
      <c r="T62" s="182">
        <f t="shared" si="19"/>
        <v>6</v>
      </c>
      <c r="U62" s="182">
        <f t="shared" si="19"/>
        <v>4</v>
      </c>
      <c r="V62" s="182">
        <f t="shared" si="19"/>
        <v>5</v>
      </c>
      <c r="W62" s="182">
        <f t="shared" si="19"/>
        <v>4</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1</v>
      </c>
      <c r="S67" s="182"/>
      <c r="T67" s="182"/>
      <c r="U67" s="182">
        <f>G67</f>
        <v>1</v>
      </c>
      <c r="V67" s="182">
        <f>E67</f>
        <v>2</v>
      </c>
      <c r="W67" s="182"/>
      <c r="X67" s="182"/>
      <c r="Y67" s="182"/>
      <c r="Z67" s="182">
        <f>M73</f>
        <v>7</v>
      </c>
      <c r="AA67" s="182">
        <f>Q73</f>
        <v>6</v>
      </c>
      <c r="AB67" s="182">
        <f>U73</f>
        <v>3</v>
      </c>
      <c r="AC67" s="182">
        <f>AA67-AB67</f>
        <v>3</v>
      </c>
      <c r="AD67" s="182">
        <f>IF(Z67&gt;Z68,-1,0)</f>
        <v>-1</v>
      </c>
      <c r="AE67" s="182">
        <f>IF(Z67&gt;Z69,-1,0)</f>
        <v>0</v>
      </c>
      <c r="AF67" s="182">
        <f>IF(Z67&gt;Z70,-1,0)</f>
        <v>-1</v>
      </c>
      <c r="AG67" s="329">
        <f>10000-(AJ67*1000+AM67*10+AK67)</f>
        <v>2964</v>
      </c>
      <c r="AH67" s="330">
        <f>RANK(AG67,AG67:AG70,1)</f>
        <v>1</v>
      </c>
      <c r="AI67" s="281" t="str">
        <f>C67</f>
        <v>Österreich</v>
      </c>
      <c r="AJ67" s="281">
        <f t="shared" ref="AJ67:AL70" si="21">Z67</f>
        <v>7</v>
      </c>
      <c r="AK67" s="281">
        <f t="shared" si="21"/>
        <v>6</v>
      </c>
      <c r="AL67" s="281">
        <f t="shared" si="21"/>
        <v>3</v>
      </c>
      <c r="AM67" s="281">
        <f>AK67-AL67</f>
        <v>3</v>
      </c>
      <c r="AN67" s="337"/>
      <c r="AO67" s="329">
        <f>IF(Z68&lt;&gt;Z67,AG68,IF(G67&gt;E67,AG68-2000,AG68))</f>
        <v>7007</v>
      </c>
      <c r="AP67" s="329">
        <f>IF(Z69&lt;&gt;Z67,AG69,IF(G69&gt;E69,AG69-2000,AG69))</f>
        <v>2974</v>
      </c>
      <c r="AQ67" s="329">
        <f>IF(Z70&lt;&gt;Z67,AG70,IF(G71&gt;E71,AG70-2000,AG70))</f>
        <v>10039</v>
      </c>
      <c r="AR67" s="332">
        <f>AN71</f>
        <v>8892</v>
      </c>
      <c r="AS67" s="330">
        <f>RANK(AR67,AR67:AR70,1)</f>
        <v>1</v>
      </c>
      <c r="AT67" s="281" t="str">
        <f t="shared" ref="AT67:AW70" si="22">AI67</f>
        <v>Österreich</v>
      </c>
      <c r="AU67" s="281">
        <f t="shared" si="22"/>
        <v>7</v>
      </c>
      <c r="AV67" s="281">
        <f t="shared" si="22"/>
        <v>6</v>
      </c>
      <c r="AW67" s="281">
        <f t="shared" si="22"/>
        <v>3</v>
      </c>
      <c r="AX67" s="182"/>
      <c r="AY67" s="182"/>
      <c r="AZ67" s="182"/>
      <c r="BA67" s="119">
        <v>1</v>
      </c>
      <c r="BB67" s="117" t="str">
        <f>VLOOKUP(1,AS67:AT70,2,FALSE)</f>
        <v>Österreich</v>
      </c>
      <c r="BC67" s="118"/>
      <c r="BD67" s="120">
        <f>VLOOKUP(1,AS67:AW70,3,FALSE)</f>
        <v>7</v>
      </c>
      <c r="BE67" s="121">
        <f>VLOOKUP(1,AS67:AW70,4,FALSE)</f>
        <v>6</v>
      </c>
      <c r="BF67" s="199" t="s">
        <v>12</v>
      </c>
      <c r="BG67" s="121">
        <f>VLOOKUP(1,AS67:AW70,5,FALSE)</f>
        <v>3</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2</v>
      </c>
      <c r="F68" s="401" t="s">
        <v>12</v>
      </c>
      <c r="G68" s="39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1</v>
      </c>
      <c r="U68" s="182"/>
      <c r="V68" s="182"/>
      <c r="W68" s="182">
        <f>G68</f>
        <v>1</v>
      </c>
      <c r="X68" s="182">
        <f>E68</f>
        <v>2</v>
      </c>
      <c r="Y68" s="182"/>
      <c r="Z68" s="182">
        <f>N73</f>
        <v>3</v>
      </c>
      <c r="AA68" s="182">
        <f>R73</f>
        <v>3</v>
      </c>
      <c r="AB68" s="182">
        <f>V73</f>
        <v>4</v>
      </c>
      <c r="AC68" s="182">
        <f>AA68-AB68</f>
        <v>-1</v>
      </c>
      <c r="AD68" s="182">
        <f>IF(Z68&gt;Z67,-1,0)</f>
        <v>0</v>
      </c>
      <c r="AE68" s="182">
        <f>IF(Z68&gt;Z69,-1,0)</f>
        <v>0</v>
      </c>
      <c r="AF68" s="182">
        <f>IF(Z68&gt;Z70,-1,0)</f>
        <v>-1</v>
      </c>
      <c r="AG68" s="329">
        <f>10000-(AJ68*1000+AM68*10+AK68)</f>
        <v>7007</v>
      </c>
      <c r="AH68" s="330">
        <f>RANK(AG68,AG67:AG70,1)</f>
        <v>3</v>
      </c>
      <c r="AI68" s="281" t="str">
        <f>H67</f>
        <v>Ungarn</v>
      </c>
      <c r="AJ68" s="281">
        <f t="shared" si="21"/>
        <v>3</v>
      </c>
      <c r="AK68" s="281">
        <f t="shared" si="21"/>
        <v>3</v>
      </c>
      <c r="AL68" s="281">
        <f t="shared" si="21"/>
        <v>4</v>
      </c>
      <c r="AM68" s="281">
        <f>AK68-AL68</f>
        <v>-1</v>
      </c>
      <c r="AN68" s="329">
        <f>IF(Z67&lt;&gt;Z68,AG67,IF(E67&gt;G67,AG67-2000,AG67))</f>
        <v>2964</v>
      </c>
      <c r="AO68" s="337"/>
      <c r="AP68" s="329">
        <f>IF(Z68&lt;&gt;Z69,AG69,IF(G72&gt;E72,AG69-2000,AG69))</f>
        <v>2974</v>
      </c>
      <c r="AQ68" s="329">
        <f>IF(Z70&lt;&gt;Z68,AG70,IF(G70&gt;E70,AG70-2000,AG70))</f>
        <v>10039</v>
      </c>
      <c r="AR68" s="333">
        <f>AO71</f>
        <v>21021</v>
      </c>
      <c r="AS68" s="330">
        <f>RANK(AR68,AR67:AR70,1)</f>
        <v>3</v>
      </c>
      <c r="AT68" s="281" t="str">
        <f t="shared" si="22"/>
        <v>Ungarn</v>
      </c>
      <c r="AU68" s="281">
        <f t="shared" si="22"/>
        <v>3</v>
      </c>
      <c r="AV68" s="281">
        <f t="shared" si="22"/>
        <v>3</v>
      </c>
      <c r="AW68" s="281">
        <f t="shared" si="22"/>
        <v>4</v>
      </c>
      <c r="AX68" s="182"/>
      <c r="AY68" s="182"/>
      <c r="AZ68" s="182"/>
      <c r="BA68" s="119">
        <v>2</v>
      </c>
      <c r="BB68" s="117" t="str">
        <f>VLOOKUP(2,AS67:AT70,2,FALSE)</f>
        <v>Portugal</v>
      </c>
      <c r="BC68" s="118"/>
      <c r="BD68" s="120">
        <f>VLOOKUP(2,AS67:AW70,3,FALSE)</f>
        <v>7</v>
      </c>
      <c r="BE68" s="121">
        <f>VLOOKUP(2,AS67:AW70,4,FALSE)</f>
        <v>6</v>
      </c>
      <c r="BF68" s="199" t="s">
        <v>12</v>
      </c>
      <c r="BG68" s="121">
        <f>VLOOKUP(2,AS67:AW70,5,FALSE)</f>
        <v>4</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2</v>
      </c>
      <c r="F69" s="401" t="s">
        <v>12</v>
      </c>
      <c r="G69" s="398">
        <v>2</v>
      </c>
      <c r="H69" s="117" t="str">
        <f>C68</f>
        <v>Portugal</v>
      </c>
      <c r="I69" s="118"/>
      <c r="J69" s="182"/>
      <c r="K69" s="182" t="s">
        <v>84</v>
      </c>
      <c r="L69" s="182">
        <f t="shared" si="20"/>
        <v>0</v>
      </c>
      <c r="M69" s="182">
        <f>IF($E69="",0,IF($E69&gt;$G69,3,IF($E69=G69,1,0)))</f>
        <v>1</v>
      </c>
      <c r="N69" s="182"/>
      <c r="O69" s="182">
        <f>IF($G69="",0,IF($E69&gt;$G69,0,IF($E69=$G69,1,3)))</f>
        <v>1</v>
      </c>
      <c r="P69" s="182"/>
      <c r="Q69" s="182">
        <f>E69</f>
        <v>2</v>
      </c>
      <c r="R69" s="182"/>
      <c r="S69" s="182">
        <f>G69</f>
        <v>2</v>
      </c>
      <c r="T69" s="182"/>
      <c r="U69" s="182">
        <f>G69</f>
        <v>2</v>
      </c>
      <c r="V69" s="182"/>
      <c r="W69" s="182">
        <f>E69</f>
        <v>2</v>
      </c>
      <c r="X69" s="182"/>
      <c r="Y69" s="182"/>
      <c r="Z69" s="182">
        <f>O73</f>
        <v>7</v>
      </c>
      <c r="AA69" s="182">
        <f>S73</f>
        <v>6</v>
      </c>
      <c r="AB69" s="182">
        <f>W73</f>
        <v>4</v>
      </c>
      <c r="AC69" s="182">
        <f>AA69-AB69</f>
        <v>2</v>
      </c>
      <c r="AD69" s="182">
        <f>IF(Z69&gt;Z67,-1,0)</f>
        <v>0</v>
      </c>
      <c r="AE69" s="182">
        <f>IF(Z69&gt;Z68,-1,0)</f>
        <v>-1</v>
      </c>
      <c r="AF69" s="182">
        <f>IF(Z69&gt;Z70,-1,0)</f>
        <v>-1</v>
      </c>
      <c r="AG69" s="329">
        <f>10000-(AJ69*1000+AM69*10+AK69)</f>
        <v>2974</v>
      </c>
      <c r="AH69" s="330">
        <f>RANK(AG69,AG67:AG70,1)</f>
        <v>2</v>
      </c>
      <c r="AI69" s="281" t="str">
        <f>C68</f>
        <v>Portugal</v>
      </c>
      <c r="AJ69" s="281">
        <f t="shared" si="21"/>
        <v>7</v>
      </c>
      <c r="AK69" s="281">
        <f t="shared" si="21"/>
        <v>6</v>
      </c>
      <c r="AL69" s="281">
        <f t="shared" si="21"/>
        <v>4</v>
      </c>
      <c r="AM69" s="281">
        <f>AK69-AL69</f>
        <v>2</v>
      </c>
      <c r="AN69" s="329">
        <f>IF(Z67&lt;&gt;Z69,AG67,IF(E69&gt;G69,AG67-2000,AG67))</f>
        <v>2964</v>
      </c>
      <c r="AO69" s="329">
        <f>IF(Z68&lt;&gt;Z69,AG68,IF(E72&gt;G72,AG68-2000,AG68))</f>
        <v>7007</v>
      </c>
      <c r="AP69" s="337"/>
      <c r="AQ69" s="329">
        <f>IF(Z70&lt;&gt;Z69,AG70,IF(G68&gt;E68,AG70-2000,AG70))</f>
        <v>10039</v>
      </c>
      <c r="AR69" s="333">
        <f>AP71</f>
        <v>8922</v>
      </c>
      <c r="AS69" s="330">
        <f>RANK(AR69,AR67:AR70,1)</f>
        <v>2</v>
      </c>
      <c r="AT69" s="281" t="str">
        <f t="shared" si="22"/>
        <v>Portugal</v>
      </c>
      <c r="AU69" s="281">
        <f t="shared" si="22"/>
        <v>7</v>
      </c>
      <c r="AV69" s="281">
        <f t="shared" si="22"/>
        <v>6</v>
      </c>
      <c r="AW69" s="281">
        <f t="shared" si="22"/>
        <v>4</v>
      </c>
      <c r="AX69" s="182"/>
      <c r="AY69" s="182"/>
      <c r="AZ69" s="182"/>
      <c r="BA69" s="162">
        <v>3</v>
      </c>
      <c r="BB69" s="175" t="str">
        <f>VLOOKUP(3,AS67:AT70,2,FALSE)</f>
        <v>Ungarn</v>
      </c>
      <c r="BC69" s="163"/>
      <c r="BD69" s="145">
        <f>VLOOKUP(3,AS67:AW70,3,FALSE)</f>
        <v>3</v>
      </c>
      <c r="BE69" s="145">
        <f>VLOOKUP(3,AS67:AW70,4,FALSE)</f>
        <v>3</v>
      </c>
      <c r="BF69" s="199" t="s">
        <v>12</v>
      </c>
      <c r="BG69" s="145">
        <f>VLOOKUP(3,AS67:AW70,5,FALSE)</f>
        <v>4</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0</v>
      </c>
      <c r="AA70" s="182">
        <f>T73</f>
        <v>1</v>
      </c>
      <c r="AB70" s="182">
        <f>X73</f>
        <v>5</v>
      </c>
      <c r="AC70" s="182">
        <f>AA70-AB70</f>
        <v>-4</v>
      </c>
      <c r="AD70" s="182">
        <f>IF(Z70&gt;Z67,-1,0)</f>
        <v>0</v>
      </c>
      <c r="AE70" s="182">
        <f>IF(Z70&gt;Z68,-1,0)</f>
        <v>0</v>
      </c>
      <c r="AF70" s="182">
        <f>IF(Z70&gt;Z69,-1,0)</f>
        <v>0</v>
      </c>
      <c r="AG70" s="329">
        <f>10000-(AJ70*1000+AM70*10+AK70)</f>
        <v>10039</v>
      </c>
      <c r="AH70" s="330">
        <f>RANK(AG70,AG67:AG70,1)</f>
        <v>4</v>
      </c>
      <c r="AI70" s="281" t="str">
        <f>H68</f>
        <v>Island</v>
      </c>
      <c r="AJ70" s="281">
        <f t="shared" si="21"/>
        <v>0</v>
      </c>
      <c r="AK70" s="281">
        <f t="shared" si="21"/>
        <v>1</v>
      </c>
      <c r="AL70" s="281">
        <f t="shared" si="21"/>
        <v>5</v>
      </c>
      <c r="AM70" s="281">
        <f>AK70-AL70</f>
        <v>-4</v>
      </c>
      <c r="AN70" s="329">
        <f>IF(Z67&lt;&gt;Z70,AG67,IF(E71&gt;G71,AG67-2000,AG67))</f>
        <v>2964</v>
      </c>
      <c r="AO70" s="329">
        <f>IF(Z68&lt;&gt;Z70,AG68,IF(E70&gt;G70,AG68-2000,AG68))</f>
        <v>7007</v>
      </c>
      <c r="AP70" s="329">
        <f>IF(Z69&lt;&gt;Z70,AG69,IF(E68&gt;G68,AG69-2000,AG69))</f>
        <v>2974</v>
      </c>
      <c r="AQ70" s="337"/>
      <c r="AR70" s="333">
        <f>AQ71</f>
        <v>30117</v>
      </c>
      <c r="AS70" s="330">
        <f>RANK(AR70,AR67:AR70,1)</f>
        <v>4</v>
      </c>
      <c r="AT70" s="281" t="str">
        <f t="shared" si="22"/>
        <v>Island</v>
      </c>
      <c r="AU70" s="281">
        <f t="shared" si="22"/>
        <v>0</v>
      </c>
      <c r="AV70" s="281">
        <f t="shared" si="22"/>
        <v>1</v>
      </c>
      <c r="AW70" s="281">
        <f t="shared" si="22"/>
        <v>5</v>
      </c>
      <c r="AX70" s="182"/>
      <c r="AY70" s="182"/>
      <c r="AZ70" s="182"/>
      <c r="BA70" s="68">
        <v>4</v>
      </c>
      <c r="BB70" s="69" t="str">
        <f>VLOOKUP(4,AS67:AT70,2,FALSE)</f>
        <v>Island</v>
      </c>
      <c r="BC70" s="70"/>
      <c r="BD70" s="71">
        <f>VLOOKUP(4,AS67:AW70,3,FALSE)</f>
        <v>0</v>
      </c>
      <c r="BE70" s="71">
        <f>VLOOKUP(4,AS67:AW70,4,FALSE)</f>
        <v>1</v>
      </c>
      <c r="BF70" s="199" t="s">
        <v>12</v>
      </c>
      <c r="BG70" s="71">
        <f>VLOOKUP(4,AS67:AW70,5,FALSE)</f>
        <v>5</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8892</v>
      </c>
      <c r="AO71" s="335">
        <f>SUM(AO67:AO70)</f>
        <v>21021</v>
      </c>
      <c r="AP71" s="335">
        <f>SUM(AP67:AP70)</f>
        <v>8922</v>
      </c>
      <c r="AQ71" s="335">
        <f>SUM(AQ67:AQ70)</f>
        <v>30117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1</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2</v>
      </c>
      <c r="T72" s="182"/>
      <c r="U72" s="182"/>
      <c r="V72" s="182">
        <f>G72</f>
        <v>2</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7</v>
      </c>
      <c r="N73" s="182">
        <f t="shared" si="23"/>
        <v>3</v>
      </c>
      <c r="O73" s="182">
        <f t="shared" si="23"/>
        <v>7</v>
      </c>
      <c r="P73" s="182">
        <f t="shared" si="23"/>
        <v>0</v>
      </c>
      <c r="Q73" s="182">
        <f t="shared" si="23"/>
        <v>6</v>
      </c>
      <c r="R73" s="182">
        <f t="shared" si="23"/>
        <v>3</v>
      </c>
      <c r="S73" s="182">
        <f t="shared" si="23"/>
        <v>6</v>
      </c>
      <c r="T73" s="182">
        <f t="shared" si="23"/>
        <v>1</v>
      </c>
      <c r="U73" s="182">
        <f t="shared" si="23"/>
        <v>3</v>
      </c>
      <c r="V73" s="182">
        <f t="shared" si="23"/>
        <v>4</v>
      </c>
      <c r="W73" s="182">
        <f t="shared" si="23"/>
        <v>4</v>
      </c>
      <c r="X73" s="182">
        <f t="shared" si="23"/>
        <v>5</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12</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11</v>
      </c>
      <c r="N74" s="182">
        <f t="shared" si="23"/>
        <v>6</v>
      </c>
      <c r="O74" s="182">
        <f t="shared" si="23"/>
        <v>14</v>
      </c>
      <c r="P74" s="182">
        <f t="shared" si="23"/>
        <v>0</v>
      </c>
      <c r="Q74" s="182">
        <f t="shared" si="23"/>
        <v>10</v>
      </c>
      <c r="R74" s="182">
        <f t="shared" si="23"/>
        <v>5</v>
      </c>
      <c r="S74" s="182">
        <f t="shared" si="23"/>
        <v>12</v>
      </c>
      <c r="T74" s="182">
        <f t="shared" si="23"/>
        <v>2</v>
      </c>
      <c r="U74" s="182">
        <f t="shared" si="23"/>
        <v>5</v>
      </c>
      <c r="V74" s="182">
        <f t="shared" si="23"/>
        <v>6</v>
      </c>
      <c r="W74" s="182">
        <f t="shared" si="23"/>
        <v>8</v>
      </c>
      <c r="X74" s="182">
        <f t="shared" si="23"/>
        <v>10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186</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Schweiz</v>
      </c>
      <c r="D78" s="160">
        <f>BD14</f>
        <v>2</v>
      </c>
      <c r="E78" s="160">
        <f>BE14</f>
        <v>2</v>
      </c>
      <c r="F78" s="199" t="s">
        <v>12</v>
      </c>
      <c r="G78" s="160">
        <f>BG14</f>
        <v>4</v>
      </c>
      <c r="H78" s="161">
        <f>D78*1000+(E78-G78)*10+E78</f>
        <v>1982</v>
      </c>
      <c r="I78" s="249" t="s">
        <v>254</v>
      </c>
      <c r="J78" s="164">
        <f t="shared" ref="J78:J83" si="24">IF(H78="","",RANK(H78,H$78:H$83,0)+ROW(A1)%%)</f>
        <v>3.0001000000000002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1.0005999999999999</v>
      </c>
      <c r="BB78" s="159" t="str">
        <f>IF($BA78="","",INDEX(C$78:C$83,MATCH($BA78,$J$78:$J$83,0)))</f>
        <v>Ungarn</v>
      </c>
      <c r="BC78" s="201"/>
      <c r="BD78" s="202">
        <f>IF($BA78="","",INDEX(D$78:D$83,MATCH($BA78,$J$78:$J$83,0)))</f>
        <v>3</v>
      </c>
      <c r="BE78" s="150">
        <f>IF($BA78="","",INDEX(E$78:E$83,MATCH($BA78,$J$78:$J$83,0)))</f>
        <v>3</v>
      </c>
      <c r="BF78" s="199" t="s">
        <v>12</v>
      </c>
      <c r="BG78" s="202">
        <f t="shared" ref="BG78:BG83" si="26">IF($BA78="","",INDEX(G$78:G$83,MATCH($BA78,$J$78:$J$83,0)))</f>
        <v>4</v>
      </c>
      <c r="BH78" s="150" t="str">
        <f>IF($BA78="","",INDEX(I$78:I$83,MATCH($BA78,$J$78:$J$83,0)))</f>
        <v>F</v>
      </c>
      <c r="BI78" s="231">
        <f>IF(BH78="A",0,IF(BH78="B",1,IF(BH78="C",2,IF(BH78="D",4,IF(BH78="E",8,IF(BH78="F",16,777777777))))))</f>
        <v>16</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2</v>
      </c>
      <c r="E79" s="160">
        <f>BE25</f>
        <v>2</v>
      </c>
      <c r="F79" s="199" t="s">
        <v>12</v>
      </c>
      <c r="G79" s="160">
        <f>BG25</f>
        <v>4</v>
      </c>
      <c r="H79" s="161">
        <f t="shared" ref="H79:H83" si="27">D79*1000+(E79-G79)*10+E79</f>
        <v>1982</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2.0005000000000002</v>
      </c>
      <c r="BB79" s="159" t="str">
        <f t="shared" ref="BB79:BB83" si="28">IF($BA79="","",INDEX(C$78:C$83,MATCH($BA79,$J$78:$J$83,0)))</f>
        <v>Belgien</v>
      </c>
      <c r="BC79" s="201"/>
      <c r="BD79" s="202">
        <f t="shared" ref="BD79:BD83" si="29">IF($BA79="","",INDEX(D$78:D$83,MATCH($BA79,$J$78:$J$83,0)))</f>
        <v>2</v>
      </c>
      <c r="BE79" s="150">
        <f>IF($BA79="","",INDEX(E$78:E$83,MATCH($BA79,$J$78:$J$83,0)))</f>
        <v>3</v>
      </c>
      <c r="BF79" s="199" t="s">
        <v>12</v>
      </c>
      <c r="BG79" s="202">
        <f t="shared" si="26"/>
        <v>4</v>
      </c>
      <c r="BH79" s="150" t="str">
        <f t="shared" ref="BH79:BH83" si="30">IF($BA79="","",INDEX(I$78:I$83,MATCH($BA79,$J$78:$J$83,0)))</f>
        <v>E</v>
      </c>
      <c r="BI79" s="231">
        <f t="shared" ref="BI79:BI81" si="31">IF(BH79="A",0,IF(BH79="B",1,IF(BH79="C",2,IF(BH79="D",4,IF(BH79="E",8,IF(BH79="F",16,777777777))))))</f>
        <v>8</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130</v>
      </c>
      <c r="CA79" s="80"/>
      <c r="CB79" s="80"/>
      <c r="CC79" s="80"/>
      <c r="CD79" s="80"/>
      <c r="CE79" s="361">
        <f>SUM(CE50:CE75)</f>
        <v>80</v>
      </c>
      <c r="CF79" s="80"/>
      <c r="CG79" s="80"/>
      <c r="CH79" s="80"/>
      <c r="CI79" s="80"/>
      <c r="CJ79" s="361">
        <f>SUM(CJ54:CJ71)</f>
        <v>30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Nordirland</v>
      </c>
      <c r="D80" s="160">
        <f>BD36</f>
        <v>1</v>
      </c>
      <c r="E80" s="160">
        <f>BE36</f>
        <v>3</v>
      </c>
      <c r="F80" s="199" t="s">
        <v>12</v>
      </c>
      <c r="G80" s="160">
        <f>BG36</f>
        <v>6</v>
      </c>
      <c r="H80" s="161">
        <f t="shared" si="27"/>
        <v>973</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3.0001000000000002</v>
      </c>
      <c r="BB80" s="159" t="str">
        <f t="shared" si="28"/>
        <v>Schweiz</v>
      </c>
      <c r="BC80" s="201"/>
      <c r="BD80" s="202">
        <f t="shared" si="29"/>
        <v>2</v>
      </c>
      <c r="BE80" s="150">
        <f>IF($BA80="","",INDEX(E$78:E$83,MATCH($BA80,$J$78:$J$83,0)))</f>
        <v>2</v>
      </c>
      <c r="BF80" s="199" t="s">
        <v>12</v>
      </c>
      <c r="BG80" s="202">
        <f t="shared" si="26"/>
        <v>4</v>
      </c>
      <c r="BH80" s="150" t="str">
        <f t="shared" si="30"/>
        <v>A</v>
      </c>
      <c r="BI80" s="231">
        <f t="shared" si="31"/>
        <v>0</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1</v>
      </c>
      <c r="E81" s="160">
        <f>BE47</f>
        <v>2</v>
      </c>
      <c r="F81" s="199" t="s">
        <v>12</v>
      </c>
      <c r="G81" s="160">
        <f>BG47</f>
        <v>6</v>
      </c>
      <c r="H81" s="161">
        <f t="shared" si="27"/>
        <v>962</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3.0002</v>
      </c>
      <c r="BB81" s="159" t="str">
        <f t="shared" si="28"/>
        <v>Russland</v>
      </c>
      <c r="BC81" s="201"/>
      <c r="BD81" s="202">
        <f t="shared" si="29"/>
        <v>2</v>
      </c>
      <c r="BE81" s="150">
        <f>IF($BA81="","",INDEX(E$78:E$83,MATCH($BA81,$J$78:$J$83,0)))</f>
        <v>2</v>
      </c>
      <c r="BF81" s="199" t="s">
        <v>12</v>
      </c>
      <c r="BG81" s="202">
        <f t="shared" si="26"/>
        <v>4</v>
      </c>
      <c r="BH81" s="150" t="str">
        <f t="shared" si="30"/>
        <v>B</v>
      </c>
      <c r="BI81" s="231">
        <f t="shared" si="31"/>
        <v>1</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1</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Belgien</v>
      </c>
      <c r="D82" s="160">
        <f>BD58</f>
        <v>2</v>
      </c>
      <c r="E82" s="160">
        <f>BE58</f>
        <v>3</v>
      </c>
      <c r="F82" s="199" t="s">
        <v>12</v>
      </c>
      <c r="G82" s="160">
        <f>BG58</f>
        <v>4</v>
      </c>
      <c r="H82" s="161">
        <f t="shared" si="27"/>
        <v>1993</v>
      </c>
      <c r="I82" s="250" t="s">
        <v>258</v>
      </c>
      <c r="J82" s="164">
        <f t="shared" si="24"/>
        <v>2.0005000000000002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Nordirland</v>
      </c>
      <c r="BC82" s="163"/>
      <c r="BD82" s="145">
        <f t="shared" si="29"/>
        <v>1</v>
      </c>
      <c r="BE82" s="145">
        <f>IF($BA82="","",INDEX(E$78:E$83,MATCH($BA82,$J$78:$J$83,0)))</f>
        <v>3</v>
      </c>
      <c r="BF82" s="199" t="s">
        <v>12</v>
      </c>
      <c r="BG82" s="145">
        <f t="shared" si="26"/>
        <v>6</v>
      </c>
      <c r="BH82" s="145" t="str">
        <f t="shared" si="30"/>
        <v>C</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3</v>
      </c>
      <c r="F83" s="199" t="s">
        <v>12</v>
      </c>
      <c r="G83" s="160">
        <f>BG69</f>
        <v>4</v>
      </c>
      <c r="H83" s="161">
        <f t="shared" si="27"/>
        <v>2993</v>
      </c>
      <c r="I83" s="181" t="s">
        <v>259</v>
      </c>
      <c r="J83" s="164">
        <f t="shared" si="24"/>
        <v>1.0005999999999999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Türkei</v>
      </c>
      <c r="BC83" s="163"/>
      <c r="BD83" s="145">
        <f t="shared" si="29"/>
        <v>1</v>
      </c>
      <c r="BE83" s="145">
        <f>IF($BA83="","",INDEX(E$78:E$83,MATCH($BA83,$J$78:$J$83,0)))</f>
        <v>2</v>
      </c>
      <c r="BF83" s="199" t="s">
        <v>12</v>
      </c>
      <c r="BG83" s="145">
        <f t="shared" si="26"/>
        <v>6</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25</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Nordirland</v>
      </c>
      <c r="D86" s="458" t="str">
        <f>$C$81</f>
        <v>Türkei</v>
      </c>
      <c r="E86" s="459"/>
      <c r="F86" s="479" t="str">
        <f>$C$78</f>
        <v>Schweiz</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186</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Nordirland</v>
      </c>
      <c r="D87" s="471" t="str">
        <f>$C$78</f>
        <v>Schweiz</v>
      </c>
      <c r="E87" s="461"/>
      <c r="F87" s="470" t="str">
        <f>$C$79</f>
        <v>Russland</v>
      </c>
      <c r="G87" s="461"/>
      <c r="H87" s="246" t="str">
        <f>$C$82</f>
        <v>Belgien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Belgien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Nordirland</v>
      </c>
      <c r="D88" s="471" t="str">
        <f>$C$78</f>
        <v>Schweiz</v>
      </c>
      <c r="E88" s="461"/>
      <c r="F88" s="470" t="str">
        <f>$C$79</f>
        <v>Russland</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Schweiz</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Schweiz</v>
      </c>
      <c r="E89" s="461"/>
      <c r="F89" s="470" t="str">
        <f>$C$79</f>
        <v>Russland</v>
      </c>
      <c r="G89" s="461"/>
      <c r="H89" s="246" t="str">
        <f>$C$82</f>
        <v>Belgien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240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Schweiz</v>
      </c>
      <c r="E90" s="461"/>
      <c r="F90" s="470" t="str">
        <f>$C$79</f>
        <v>Russland</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Belgien</v>
      </c>
      <c r="D91" s="471" t="str">
        <f>$C$78</f>
        <v>Schweiz</v>
      </c>
      <c r="E91" s="461"/>
      <c r="F91" s="470" t="str">
        <f>$C$79</f>
        <v>Russland</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Nordirland</v>
      </c>
      <c r="D92" s="458" t="str">
        <f>$C$81</f>
        <v>Türkei</v>
      </c>
      <c r="E92" s="459"/>
      <c r="F92" s="471" t="str">
        <f>$C$78</f>
        <v>Schweiz</v>
      </c>
      <c r="G92" s="461"/>
      <c r="H92" s="246" t="str">
        <f>$C$82</f>
        <v>Belgien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426</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Nordirland</v>
      </c>
      <c r="D93" s="458" t="str">
        <f>$C$81</f>
        <v>Türkei</v>
      </c>
      <c r="E93" s="459"/>
      <c r="F93" s="471" t="str">
        <f>$C$78</f>
        <v>Schweiz</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Nordirland</v>
      </c>
      <c r="D94" s="471" t="str">
        <f>$C$78</f>
        <v>Schweiz</v>
      </c>
      <c r="E94" s="461"/>
      <c r="F94" s="460" t="str">
        <f>$C$83</f>
        <v>Ungarn</v>
      </c>
      <c r="G94" s="461"/>
      <c r="H94" s="246" t="str">
        <f>$C$82</f>
        <v>Belgien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Schweiz</v>
      </c>
      <c r="E95" s="461"/>
      <c r="F95" s="460" t="str">
        <f>$C$83</f>
        <v>Ungarn</v>
      </c>
      <c r="G95" s="461"/>
      <c r="H95" s="246" t="str">
        <f>$C$82</f>
        <v>Belgien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Nordirland</v>
      </c>
      <c r="D96" s="458" t="str">
        <f>$C$81</f>
        <v>Türkei</v>
      </c>
      <c r="E96" s="459"/>
      <c r="F96" s="470" t="str">
        <f>$C$79</f>
        <v>Russland</v>
      </c>
      <c r="G96" s="461"/>
      <c r="H96" s="246" t="str">
        <f>$C$82</f>
        <v>Belgien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Nordirland</v>
      </c>
      <c r="D97" s="458" t="str">
        <f>$C$81</f>
        <v>Türkei</v>
      </c>
      <c r="E97" s="459"/>
      <c r="F97" s="470" t="str">
        <f>$C$79</f>
        <v>Russland</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Belgien</v>
      </c>
      <c r="D98" s="470" t="str">
        <f>$C$80</f>
        <v>Nordirland</v>
      </c>
      <c r="E98" s="461"/>
      <c r="F98" s="470" t="str">
        <f>$C$79</f>
        <v>Russland</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Belgien</v>
      </c>
      <c r="D99" s="458" t="str">
        <f>$C$81</f>
        <v>Türkei</v>
      </c>
      <c r="E99" s="459"/>
      <c r="F99" s="470" t="str">
        <f>$C$79</f>
        <v>Russland</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Nordirland</v>
      </c>
      <c r="D100" s="458" t="str">
        <f>$C$81</f>
        <v>Türkei</v>
      </c>
      <c r="E100" s="459"/>
      <c r="F100" s="460" t="str">
        <f>$C$83</f>
        <v>Ungarn</v>
      </c>
      <c r="G100" s="461"/>
      <c r="H100" s="246" t="str">
        <f>$C$82</f>
        <v>Belgien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379</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521</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8">
        <v>3</v>
      </c>
      <c r="F12" s="411"/>
      <c r="G12" s="40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3</v>
      </c>
      <c r="R12" s="182">
        <f>G12</f>
        <v>1</v>
      </c>
      <c r="S12" s="182"/>
      <c r="T12" s="182"/>
      <c r="U12" s="182">
        <f>G12</f>
        <v>1</v>
      </c>
      <c r="V12" s="182">
        <f>E12</f>
        <v>3</v>
      </c>
      <c r="W12" s="182"/>
      <c r="X12" s="182"/>
      <c r="Y12" s="182"/>
      <c r="Z12" s="182">
        <f>M18</f>
        <v>9</v>
      </c>
      <c r="AA12" s="182">
        <f>Q18</f>
        <v>9</v>
      </c>
      <c r="AB12" s="182">
        <f>U18</f>
        <v>3</v>
      </c>
      <c r="AC12" s="182">
        <f>AA12-AB12</f>
        <v>6</v>
      </c>
      <c r="AD12" s="182">
        <f>IF(Z12&gt;Z13,-1,0)</f>
        <v>-1</v>
      </c>
      <c r="AE12" s="182">
        <f>IF(Z12&gt;Z14,-1,0)</f>
        <v>-1</v>
      </c>
      <c r="AF12" s="182">
        <f>IF(Z12&gt;Z15,-1,0)</f>
        <v>-1</v>
      </c>
      <c r="AG12" s="329">
        <f>10000-(AJ12*1000+AM12*10+AK12)</f>
        <v>931</v>
      </c>
      <c r="AH12" s="330">
        <f>RANK(AG12,AG12:AG15,1)</f>
        <v>1</v>
      </c>
      <c r="AI12" s="281" t="str">
        <f>C12</f>
        <v>Frankreich</v>
      </c>
      <c r="AJ12" s="281">
        <f t="shared" ref="AJ12:AL15" si="1">Z12</f>
        <v>9</v>
      </c>
      <c r="AK12" s="281">
        <f t="shared" si="1"/>
        <v>9</v>
      </c>
      <c r="AL12" s="281">
        <f t="shared" si="1"/>
        <v>3</v>
      </c>
      <c r="AM12" s="281">
        <f>AK12-AL12</f>
        <v>6</v>
      </c>
      <c r="AN12" s="337"/>
      <c r="AO12" s="329">
        <f>IF(Z13&lt;&gt;Z12,AG13,IF(G12&gt;E12,AG13-2000,AG13))</f>
        <v>10037</v>
      </c>
      <c r="AP12" s="329">
        <f>IF(Z14&lt;&gt;Z12,AG14,IF(G14&gt;E14,AG14-2000,AG14))</f>
        <v>3984</v>
      </c>
      <c r="AQ12" s="329">
        <f>IF(Z15&lt;&gt;Z12,AG15,IF(G16&gt;E16,AG15-2000,AG15))</f>
        <v>7027</v>
      </c>
      <c r="AR12" s="332">
        <f>AN16</f>
        <v>2793</v>
      </c>
      <c r="AS12" s="330">
        <f>RANK(AR12,AR12:AR15,1)</f>
        <v>1</v>
      </c>
      <c r="AT12" s="281" t="str">
        <f t="shared" ref="AT12:AW15" si="2">AI12</f>
        <v>Frankreich</v>
      </c>
      <c r="AU12" s="281">
        <f t="shared" si="2"/>
        <v>9</v>
      </c>
      <c r="AV12" s="281">
        <f t="shared" si="2"/>
        <v>9</v>
      </c>
      <c r="AW12" s="281">
        <f t="shared" si="2"/>
        <v>3</v>
      </c>
      <c r="AX12" s="182"/>
      <c r="AY12" s="182"/>
      <c r="AZ12" s="182"/>
      <c r="BA12" s="3">
        <v>1</v>
      </c>
      <c r="BB12" s="6" t="str">
        <f>VLOOKUP(1,AS12:AT15,2,FALSE)</f>
        <v>Frankreich</v>
      </c>
      <c r="BC12" s="2"/>
      <c r="BD12" s="5">
        <f>VLOOKUP(1,AS12:AW15,3,FALSE)</f>
        <v>9</v>
      </c>
      <c r="BE12" s="4">
        <f>VLOOKUP(1,AS12:AW15,4,FALSE)</f>
        <v>9</v>
      </c>
      <c r="BF12" s="199" t="s">
        <v>12</v>
      </c>
      <c r="BG12" s="4">
        <f>VLOOKUP(1,AS12:AW15,5,FALSE)</f>
        <v>3</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1</v>
      </c>
      <c r="BP12" s="81">
        <f>IF(Spielplan!E12="",0,SUM(BJ12:BO12))</f>
        <v>11</v>
      </c>
      <c r="BQ12" s="182"/>
      <c r="BR12" s="213"/>
      <c r="BS12" s="146" t="s">
        <v>90</v>
      </c>
      <c r="BT12" s="158" t="str">
        <f>BB13</f>
        <v>Albanien</v>
      </c>
      <c r="BU12" s="163"/>
      <c r="BV12" s="40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8">
        <v>2</v>
      </c>
      <c r="F13" s="411" t="s">
        <v>12</v>
      </c>
      <c r="G13" s="408">
        <v>1</v>
      </c>
      <c r="H13" s="38" t="str">
        <f>Spielplan!$H$13</f>
        <v>Schweiz</v>
      </c>
      <c r="I13" s="39"/>
      <c r="J13" s="182"/>
      <c r="K13" s="182" t="s">
        <v>51</v>
      </c>
      <c r="L13" s="182">
        <f t="shared" si="0"/>
        <v>1</v>
      </c>
      <c r="M13" s="182"/>
      <c r="N13" s="182"/>
      <c r="O13" s="182">
        <f>IF($E13="",0,IF($E13&gt;$G13,3,IF($E13=$G13,1,0)))</f>
        <v>3</v>
      </c>
      <c r="P13" s="182">
        <f>IF($G13="",0,IF($E13&gt;$G13,0,IF($E13=$G13,1,3)))</f>
        <v>0</v>
      </c>
      <c r="Q13" s="182"/>
      <c r="R13" s="182"/>
      <c r="S13" s="182">
        <f>E13</f>
        <v>2</v>
      </c>
      <c r="T13" s="182">
        <f>G13</f>
        <v>1</v>
      </c>
      <c r="U13" s="182"/>
      <c r="V13" s="182"/>
      <c r="W13" s="182">
        <f>G13</f>
        <v>1</v>
      </c>
      <c r="X13" s="182">
        <f>E13</f>
        <v>2</v>
      </c>
      <c r="Y13" s="182"/>
      <c r="Z13" s="182">
        <f>N18</f>
        <v>0</v>
      </c>
      <c r="AA13" s="182">
        <f>R18</f>
        <v>3</v>
      </c>
      <c r="AB13" s="182">
        <f>V18</f>
        <v>7</v>
      </c>
      <c r="AC13" s="182">
        <f>AA13-AB13</f>
        <v>-4</v>
      </c>
      <c r="AD13" s="182">
        <f>IF(Z13&gt;Z12,-1,0)</f>
        <v>0</v>
      </c>
      <c r="AE13" s="182">
        <f>IF(Z13&gt;Z14,-1,0)</f>
        <v>0</v>
      </c>
      <c r="AF13" s="182">
        <f>IF(Z13&gt;Z15,-1,0)</f>
        <v>0</v>
      </c>
      <c r="AG13" s="329">
        <f>10000-(AJ13*1000+AM13*10+AK13)</f>
        <v>10037</v>
      </c>
      <c r="AH13" s="330">
        <f>RANK(AG13,AG12:AG15,1)</f>
        <v>4</v>
      </c>
      <c r="AI13" s="281" t="str">
        <f>H12</f>
        <v>Rumänien</v>
      </c>
      <c r="AJ13" s="281">
        <f t="shared" si="1"/>
        <v>0</v>
      </c>
      <c r="AK13" s="281">
        <f t="shared" si="1"/>
        <v>3</v>
      </c>
      <c r="AL13" s="281">
        <f t="shared" si="1"/>
        <v>7</v>
      </c>
      <c r="AM13" s="281">
        <f>AK13-AL13</f>
        <v>-4</v>
      </c>
      <c r="AN13" s="329">
        <f>IF(Z12&lt;&gt;Z13,AG12,IF(E12&gt;G12,AG12-2000,AG12))</f>
        <v>931</v>
      </c>
      <c r="AO13" s="337"/>
      <c r="AP13" s="329">
        <f>IF(Z13&lt;&gt;Z14,AG14,IF(G17&gt;E17,AG14-2000,AG14))</f>
        <v>3984</v>
      </c>
      <c r="AQ13" s="329">
        <f>IF(Z15&lt;&gt;Z13,AG15,IF(G15&gt;E15,AG15-2000,AG15))</f>
        <v>7027</v>
      </c>
      <c r="AR13" s="333">
        <f>AO16</f>
        <v>30111</v>
      </c>
      <c r="AS13" s="330">
        <f>RANK(AR13,AR12:AR15,1)</f>
        <v>4</v>
      </c>
      <c r="AT13" s="281" t="str">
        <f t="shared" si="2"/>
        <v>Rumänien</v>
      </c>
      <c r="AU13" s="281">
        <f t="shared" si="2"/>
        <v>0</v>
      </c>
      <c r="AV13" s="281">
        <f t="shared" si="2"/>
        <v>3</v>
      </c>
      <c r="AW13" s="281">
        <f t="shared" si="2"/>
        <v>7</v>
      </c>
      <c r="AX13" s="182"/>
      <c r="AY13" s="182"/>
      <c r="AZ13" s="182"/>
      <c r="BA13" s="3">
        <v>2</v>
      </c>
      <c r="BB13" s="6" t="str">
        <f>VLOOKUP(2,AS12:AT15,2,FALSE)</f>
        <v>Albanien</v>
      </c>
      <c r="BC13" s="2"/>
      <c r="BD13" s="5">
        <f>VLOOKUP(2,AS12:AW15,3,FALSE)</f>
        <v>6</v>
      </c>
      <c r="BE13" s="4">
        <f>VLOOKUP(2,AS12:AW15,4,FALSE)</f>
        <v>6</v>
      </c>
      <c r="BF13" s="199" t="s">
        <v>12</v>
      </c>
      <c r="BG13" s="4">
        <f>VLOOKUP(2,AS12:AW15,5,FALSE)</f>
        <v>5</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Deutschland</v>
      </c>
      <c r="BU13" s="163"/>
      <c r="BV13" s="408">
        <v>2</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8">
        <v>3</v>
      </c>
      <c r="F14" s="411" t="s">
        <v>12</v>
      </c>
      <c r="G14" s="408">
        <v>2</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2</v>
      </c>
      <c r="T14" s="182"/>
      <c r="U14" s="182">
        <f>G14</f>
        <v>2</v>
      </c>
      <c r="V14" s="182"/>
      <c r="W14" s="182">
        <f>E14</f>
        <v>3</v>
      </c>
      <c r="X14" s="182"/>
      <c r="Y14" s="182"/>
      <c r="Z14" s="182">
        <f>O18</f>
        <v>6</v>
      </c>
      <c r="AA14" s="182">
        <f>S18</f>
        <v>6</v>
      </c>
      <c r="AB14" s="182">
        <f>W18</f>
        <v>5</v>
      </c>
      <c r="AC14" s="182">
        <f>AA14-AB14</f>
        <v>1</v>
      </c>
      <c r="AD14" s="182">
        <f>IF(Z14&gt;Z12,-1,0)</f>
        <v>0</v>
      </c>
      <c r="AE14" s="182">
        <f>IF(Z14&gt;Z13,-1,0)</f>
        <v>-1</v>
      </c>
      <c r="AF14" s="182">
        <f>IF(Z14&gt;Z15,-1,0)</f>
        <v>-1</v>
      </c>
      <c r="AG14" s="329">
        <f>10000-(AJ14*1000+AM14*10+AK14)</f>
        <v>3984</v>
      </c>
      <c r="AH14" s="330">
        <f>RANK(AG14,AG12:AG15,1)</f>
        <v>2</v>
      </c>
      <c r="AI14" s="281" t="str">
        <f>C13</f>
        <v>Albanien</v>
      </c>
      <c r="AJ14" s="281">
        <f t="shared" si="1"/>
        <v>6</v>
      </c>
      <c r="AK14" s="281">
        <f t="shared" si="1"/>
        <v>6</v>
      </c>
      <c r="AL14" s="281">
        <f t="shared" si="1"/>
        <v>5</v>
      </c>
      <c r="AM14" s="281">
        <f>AK14-AL14</f>
        <v>1</v>
      </c>
      <c r="AN14" s="329">
        <f>IF(Z12&lt;&gt;Z14,AG12,IF(E14&gt;G14,AG12-2000,AG12))</f>
        <v>931</v>
      </c>
      <c r="AO14" s="329">
        <f>IF(Z13&lt;&gt;Z14,AG13,IF(E17&gt;G17,AG13-2000,AG13))</f>
        <v>10037</v>
      </c>
      <c r="AP14" s="337"/>
      <c r="AQ14" s="329">
        <f>IF(Z15&lt;&gt;Z14,AG15,IF(G13&gt;E13,AG15-2000,AG15))</f>
        <v>7027</v>
      </c>
      <c r="AR14" s="333">
        <f>AP16</f>
        <v>11952</v>
      </c>
      <c r="AS14" s="330">
        <f>RANK(AR14,AR12:AR15,1)</f>
        <v>2</v>
      </c>
      <c r="AT14" s="281" t="str">
        <f t="shared" si="2"/>
        <v>Albanien</v>
      </c>
      <c r="AU14" s="281">
        <f t="shared" si="2"/>
        <v>6</v>
      </c>
      <c r="AV14" s="281">
        <f t="shared" si="2"/>
        <v>6</v>
      </c>
      <c r="AW14" s="281">
        <f t="shared" si="2"/>
        <v>5</v>
      </c>
      <c r="AX14" s="182"/>
      <c r="AY14" s="182"/>
      <c r="AZ14" s="182"/>
      <c r="BA14" s="162">
        <v>3</v>
      </c>
      <c r="BB14" s="175" t="str">
        <f>VLOOKUP(3,AS12:AT15,2,FALSE)</f>
        <v>Schweiz</v>
      </c>
      <c r="BC14" s="163"/>
      <c r="BD14" s="145">
        <f>VLOOKUP(3,AS12:AW15,3,FALSE)</f>
        <v>3</v>
      </c>
      <c r="BE14" s="145">
        <f>VLOOKUP(3,AS12:AW15,4,FALSE)</f>
        <v>3</v>
      </c>
      <c r="BF14" s="199" t="s">
        <v>12</v>
      </c>
      <c r="BG14" s="145">
        <f>VLOOKUP(3,AS12:AW15,5,FALSE)</f>
        <v>6</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10</v>
      </c>
      <c r="BQ14" s="182"/>
      <c r="BR14" s="213"/>
      <c r="BS14" s="182"/>
      <c r="BT14" s="182"/>
      <c r="BU14" s="182"/>
      <c r="BV14" s="409"/>
      <c r="BW14" s="182"/>
      <c r="BX14" s="182"/>
      <c r="BY14" s="182"/>
      <c r="BZ14" s="144">
        <v>49</v>
      </c>
      <c r="CA14" s="158" t="str">
        <f>IF(BX12="",IF(BV12&gt;BV13,BT12,BT13),IF(BX12&gt;BX13,BT12,BT13))</f>
        <v>Deutschland</v>
      </c>
      <c r="CB14" s="163"/>
      <c r="CC14" s="408">
        <v>3</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8">
        <v>1</v>
      </c>
      <c r="F15" s="411" t="s">
        <v>12</v>
      </c>
      <c r="G15" s="408">
        <v>2</v>
      </c>
      <c r="H15" s="38" t="str">
        <f>H13</f>
        <v>Schweiz</v>
      </c>
      <c r="I15" s="39"/>
      <c r="J15" s="182"/>
      <c r="K15" s="182" t="s">
        <v>53</v>
      </c>
      <c r="L15" s="182">
        <f t="shared" si="0"/>
        <v>-1</v>
      </c>
      <c r="M15" s="182"/>
      <c r="N15" s="182">
        <f>IF($E15="",0,IF($E15&gt;$G15,3,IF($E15=$G15,1,0)))</f>
        <v>0</v>
      </c>
      <c r="O15" s="182"/>
      <c r="P15" s="182">
        <f>IF($G15="",0,IF($E15&gt;$G15,0,IF($E15=$G15,1,3)))</f>
        <v>3</v>
      </c>
      <c r="Q15" s="182"/>
      <c r="R15" s="182">
        <f>E15</f>
        <v>1</v>
      </c>
      <c r="S15" s="182"/>
      <c r="T15" s="182">
        <f>G15</f>
        <v>2</v>
      </c>
      <c r="U15" s="182"/>
      <c r="V15" s="182">
        <f>G15</f>
        <v>2</v>
      </c>
      <c r="W15" s="182"/>
      <c r="X15" s="182">
        <f>E15</f>
        <v>1</v>
      </c>
      <c r="Y15" s="182"/>
      <c r="Z15" s="182">
        <f>P18</f>
        <v>3</v>
      </c>
      <c r="AA15" s="182">
        <f>T18</f>
        <v>3</v>
      </c>
      <c r="AB15" s="182">
        <f>X18</f>
        <v>6</v>
      </c>
      <c r="AC15" s="182">
        <f>AA15-AB15</f>
        <v>-3</v>
      </c>
      <c r="AD15" s="182">
        <f>IF(Z15&gt;Z12,-1,0)</f>
        <v>0</v>
      </c>
      <c r="AE15" s="182">
        <f>IF(Z15&gt;Z13,-1,0)</f>
        <v>-1</v>
      </c>
      <c r="AF15" s="182">
        <f>IF(Z15&gt;Z14,-1,0)</f>
        <v>0</v>
      </c>
      <c r="AG15" s="329">
        <f>10000-(AJ15*1000+AM15*10+AK15)</f>
        <v>7027</v>
      </c>
      <c r="AH15" s="330">
        <f>RANK(AG15,AG12:AG15,1)</f>
        <v>3</v>
      </c>
      <c r="AI15" s="281" t="str">
        <f>H13</f>
        <v>Schweiz</v>
      </c>
      <c r="AJ15" s="281">
        <f t="shared" si="1"/>
        <v>3</v>
      </c>
      <c r="AK15" s="281">
        <f t="shared" si="1"/>
        <v>3</v>
      </c>
      <c r="AL15" s="281">
        <f t="shared" si="1"/>
        <v>6</v>
      </c>
      <c r="AM15" s="281">
        <f>AK15-AL15</f>
        <v>-3</v>
      </c>
      <c r="AN15" s="329">
        <f>IF(Z12&lt;&gt;Z15,AG12,IF(E16&gt;G16,AG12-2000,AG12))</f>
        <v>931</v>
      </c>
      <c r="AO15" s="329">
        <f>IF(Z13&lt;&gt;Z15,AG13,IF(E15&gt;G15,AG13-2000,AG13))</f>
        <v>10037</v>
      </c>
      <c r="AP15" s="329">
        <f>IF(Z14&lt;&gt;Z15,AG14,IF(E13&gt;G13,AG14-2000,AG14))</f>
        <v>3984</v>
      </c>
      <c r="AQ15" s="337"/>
      <c r="AR15" s="333">
        <f>AQ16</f>
        <v>21081</v>
      </c>
      <c r="AS15" s="330">
        <f>RANK(AR15,AR12:AR15,1)</f>
        <v>3</v>
      </c>
      <c r="AT15" s="281" t="str">
        <f t="shared" si="2"/>
        <v>Schweiz</v>
      </c>
      <c r="AU15" s="281">
        <f t="shared" si="2"/>
        <v>3</v>
      </c>
      <c r="AV15" s="281">
        <f t="shared" si="2"/>
        <v>3</v>
      </c>
      <c r="AW15" s="281">
        <f t="shared" si="2"/>
        <v>6</v>
      </c>
      <c r="AX15" s="182"/>
      <c r="AY15" s="182"/>
      <c r="AZ15" s="182"/>
      <c r="BA15" s="68">
        <v>4</v>
      </c>
      <c r="BB15" s="69" t="str">
        <f>VLOOKUP(4,AS12:AT15,2,FALSE)</f>
        <v>Rumänien</v>
      </c>
      <c r="BC15" s="70"/>
      <c r="BD15" s="71">
        <f>VLOOKUP(4,AS12:AW15,3,FALSE)</f>
        <v>0</v>
      </c>
      <c r="BE15" s="71">
        <f>VLOOKUP(4,AS12:AW15,4,FALSE)</f>
        <v>3</v>
      </c>
      <c r="BF15" s="199" t="s">
        <v>12</v>
      </c>
      <c r="BG15" s="71">
        <f>VLOOKUP(4,AS12:AW15,5,FALSE)</f>
        <v>7</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1</v>
      </c>
      <c r="BO15" s="61">
        <f>IF(G15=Spielplan!G15,Punktemodus!$B$7,0)</f>
        <v>0</v>
      </c>
      <c r="BP15" s="81">
        <f>IF(Spielplan!E15="",0,SUM(BJ15:BO15))</f>
        <v>1</v>
      </c>
      <c r="BQ15" s="182"/>
      <c r="BR15" s="213"/>
      <c r="BS15" s="182"/>
      <c r="BT15" s="182"/>
      <c r="BU15" s="182"/>
      <c r="BV15" s="409"/>
      <c r="BW15" s="182"/>
      <c r="BX15" s="182"/>
      <c r="BY15" s="182"/>
      <c r="BZ15" s="144">
        <v>50</v>
      </c>
      <c r="CA15" s="158" t="str">
        <f>IF(BX16="",IF(BV16&gt;BV17,BT16,BT17),IF(BX16&gt;BX17,BT16,BT17))</f>
        <v>Tschechien</v>
      </c>
      <c r="CB15" s="163"/>
      <c r="CC15" s="408">
        <v>4</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8">
        <v>3</v>
      </c>
      <c r="F16" s="411" t="s">
        <v>12</v>
      </c>
      <c r="G16" s="408">
        <v>0</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0</v>
      </c>
      <c r="U16" s="182">
        <f>G16</f>
        <v>0</v>
      </c>
      <c r="V16" s="182"/>
      <c r="W16" s="182"/>
      <c r="X16" s="182">
        <f>E16</f>
        <v>3</v>
      </c>
      <c r="Y16" s="182"/>
      <c r="Z16" s="182"/>
      <c r="AA16" s="182"/>
      <c r="AB16" s="182"/>
      <c r="AC16" s="182"/>
      <c r="AD16" s="182"/>
      <c r="AE16" s="182"/>
      <c r="AF16" s="182"/>
      <c r="AG16" s="281"/>
      <c r="AH16" s="281"/>
      <c r="AI16" s="281"/>
      <c r="AJ16" s="281"/>
      <c r="AK16" s="281"/>
      <c r="AL16" s="281"/>
      <c r="AM16" s="281"/>
      <c r="AN16" s="334">
        <f>SUM(AN12:AN15)</f>
        <v>2793</v>
      </c>
      <c r="AO16" s="335">
        <f>SUM(AO12:AO15)</f>
        <v>30111</v>
      </c>
      <c r="AP16" s="335">
        <f>SUM(AP12:AP15)</f>
        <v>11952</v>
      </c>
      <c r="AQ16" s="335">
        <f>SUM(AQ12:AQ15)</f>
        <v>21081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Tschechien</v>
      </c>
      <c r="BU16" s="163"/>
      <c r="BV16" s="408">
        <v>4</v>
      </c>
      <c r="BW16" s="182"/>
      <c r="BX16" s="63"/>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8">
        <v>1</v>
      </c>
      <c r="F17" s="411" t="s">
        <v>12</v>
      </c>
      <c r="G17" s="408">
        <v>2</v>
      </c>
      <c r="H17" s="38" t="str">
        <f>C13</f>
        <v>Albanien</v>
      </c>
      <c r="I17" s="39"/>
      <c r="J17" s="182"/>
      <c r="K17" s="182" t="s">
        <v>54</v>
      </c>
      <c r="L17" s="182">
        <f t="shared" si="0"/>
        <v>-1</v>
      </c>
      <c r="M17" s="182"/>
      <c r="N17" s="182">
        <f>IF($E17="",0,IF($E17&gt;$G17,3,IF($E17=$G17,1,0)))</f>
        <v>0</v>
      </c>
      <c r="O17" s="182">
        <f>IF($G17="",0,IF($E17&gt;$G17,0,IF($E17=$G17,1,3)))</f>
        <v>3</v>
      </c>
      <c r="P17" s="182"/>
      <c r="Q17" s="182"/>
      <c r="R17" s="182">
        <f>E17</f>
        <v>1</v>
      </c>
      <c r="S17" s="182">
        <f>G17</f>
        <v>2</v>
      </c>
      <c r="T17" s="182"/>
      <c r="U17" s="182"/>
      <c r="V17" s="182">
        <f>G17</f>
        <v>2</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0</v>
      </c>
      <c r="BN17" s="61">
        <f>IF(E17=Spielplan!E17,Punktemodus!$B$7,0)</f>
        <v>0</v>
      </c>
      <c r="BO17" s="61">
        <f>IF(G17=Spielplan!G17,Punktemodus!$B$7,0)</f>
        <v>0</v>
      </c>
      <c r="BP17" s="81">
        <f>IF(Spielplan!E17="",0,SUM(BJ17:BO17))</f>
        <v>10</v>
      </c>
      <c r="BQ17" s="182"/>
      <c r="BR17" s="213"/>
      <c r="BS17" s="150" t="str">
        <f>"3"&amp;BD90</f>
        <v>3E</v>
      </c>
      <c r="BT17" s="158" t="str">
        <f>BB90</f>
        <v>Italien</v>
      </c>
      <c r="BU17" s="163"/>
      <c r="BV17" s="408">
        <v>1</v>
      </c>
      <c r="BW17" s="182"/>
      <c r="BX17" s="63"/>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10"/>
      <c r="F18" s="409"/>
      <c r="G18" s="410"/>
      <c r="H18" s="182"/>
      <c r="I18" s="182"/>
      <c r="J18" s="182"/>
      <c r="K18" s="182"/>
      <c r="L18" s="182"/>
      <c r="M18" s="182">
        <f t="shared" ref="M18:X18" si="3">SUM(M12:M17)</f>
        <v>9</v>
      </c>
      <c r="N18" s="182">
        <f t="shared" si="3"/>
        <v>0</v>
      </c>
      <c r="O18" s="182">
        <f t="shared" si="3"/>
        <v>6</v>
      </c>
      <c r="P18" s="182">
        <f t="shared" si="3"/>
        <v>3</v>
      </c>
      <c r="Q18" s="182">
        <f t="shared" si="3"/>
        <v>9</v>
      </c>
      <c r="R18" s="182">
        <f t="shared" si="3"/>
        <v>3</v>
      </c>
      <c r="S18" s="182">
        <f t="shared" si="3"/>
        <v>6</v>
      </c>
      <c r="T18" s="182">
        <f t="shared" si="3"/>
        <v>3</v>
      </c>
      <c r="U18" s="182">
        <f t="shared" si="3"/>
        <v>3</v>
      </c>
      <c r="V18" s="182">
        <f t="shared" si="3"/>
        <v>7</v>
      </c>
      <c r="W18" s="182">
        <f t="shared" si="3"/>
        <v>5</v>
      </c>
      <c r="X18" s="182">
        <f t="shared" si="3"/>
        <v>6</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34</v>
      </c>
      <c r="BQ18" s="182"/>
      <c r="BR18" s="213"/>
      <c r="BS18" s="182"/>
      <c r="BT18" s="182"/>
      <c r="BU18" s="182"/>
      <c r="BV18" s="409"/>
      <c r="BW18" s="182"/>
      <c r="BX18" s="182"/>
      <c r="BY18" s="182"/>
      <c r="BZ18" s="182"/>
      <c r="CA18" s="182"/>
      <c r="CB18" s="182"/>
      <c r="CC18" s="409"/>
      <c r="CD18" s="182"/>
      <c r="CE18" s="144">
        <v>58</v>
      </c>
      <c r="CF18" s="158" t="str">
        <f>IF(CE14="",IF(CC14&gt;CC15,CA14,CA15),IF(CE14&gt;CE15,CA14,CA15))</f>
        <v>Tschechien</v>
      </c>
      <c r="CG18" s="163"/>
      <c r="CH18" s="408">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10"/>
      <c r="F19" s="409"/>
      <c r="G19" s="41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9"/>
      <c r="BW19" s="182"/>
      <c r="BX19" s="182"/>
      <c r="BY19" s="182"/>
      <c r="BZ19" s="182"/>
      <c r="CA19" s="182"/>
      <c r="CB19" s="182"/>
      <c r="CC19" s="409"/>
      <c r="CD19" s="182"/>
      <c r="CE19" s="144">
        <v>57</v>
      </c>
      <c r="CF19" s="158" t="str">
        <f>IF(CE22="",IF(CC22&gt;CC23,CA22,CA23),IF(CE22&gt;CE23,CA22,CA23))</f>
        <v>Portugal</v>
      </c>
      <c r="CG19" s="163"/>
      <c r="CH19" s="408">
        <v>2</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10"/>
      <c r="F20" s="409"/>
      <c r="G20" s="41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8">
        <v>4</v>
      </c>
      <c r="BW20" s="182"/>
      <c r="BX20" s="63"/>
      <c r="BY20" s="182"/>
      <c r="BZ20" s="182"/>
      <c r="CA20" s="182"/>
      <c r="CB20" s="182"/>
      <c r="CC20" s="409"/>
      <c r="CD20" s="182"/>
      <c r="CE20" s="182"/>
      <c r="CF20" s="182"/>
      <c r="CG20" s="182"/>
      <c r="CH20" s="40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10"/>
      <c r="F21" s="409"/>
      <c r="G21" s="41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Kroatien</v>
      </c>
      <c r="BU21" s="163"/>
      <c r="BV21" s="408">
        <v>2</v>
      </c>
      <c r="BW21" s="182"/>
      <c r="BX21" s="63"/>
      <c r="BY21" s="182"/>
      <c r="BZ21" s="182"/>
      <c r="CA21" s="182"/>
      <c r="CB21" s="182"/>
      <c r="CC21" s="409"/>
      <c r="CD21" s="182"/>
      <c r="CE21" s="182"/>
      <c r="CF21" s="182"/>
      <c r="CG21" s="182"/>
      <c r="CH21" s="40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10"/>
      <c r="F22" s="409"/>
      <c r="G22" s="41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9"/>
      <c r="BW22" s="182"/>
      <c r="BX22" s="182"/>
      <c r="BY22" s="182"/>
      <c r="BZ22" s="144">
        <v>53</v>
      </c>
      <c r="CA22" s="158" t="str">
        <f>IF(BX20="",IF(BV20&gt;BV21,BT20,BT21),IF(BX20&gt;BX21,BT20,BT21))</f>
        <v>England</v>
      </c>
      <c r="CB22" s="163"/>
      <c r="CC22" s="408">
        <v>2</v>
      </c>
      <c r="CD22" s="182"/>
      <c r="CE22" s="63"/>
      <c r="CF22" s="182"/>
      <c r="CG22" s="182"/>
      <c r="CH22" s="40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8">
        <v>3</v>
      </c>
      <c r="F23" s="411" t="s">
        <v>12</v>
      </c>
      <c r="G23" s="408">
        <v>2</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3</v>
      </c>
      <c r="R23" s="182">
        <f>G23</f>
        <v>2</v>
      </c>
      <c r="S23" s="182"/>
      <c r="T23" s="182"/>
      <c r="U23" s="182">
        <f>G23</f>
        <v>2</v>
      </c>
      <c r="V23" s="182">
        <f>E23</f>
        <v>3</v>
      </c>
      <c r="W23" s="182"/>
      <c r="X23" s="182"/>
      <c r="Y23" s="182"/>
      <c r="Z23" s="182">
        <f>M29</f>
        <v>6</v>
      </c>
      <c r="AA23" s="182">
        <f>Q29</f>
        <v>8</v>
      </c>
      <c r="AB23" s="182">
        <f>U29</f>
        <v>6</v>
      </c>
      <c r="AC23" s="182">
        <f>AA23-AB23</f>
        <v>2</v>
      </c>
      <c r="AD23" s="182">
        <f>IF(Z23&gt;Z24,-1,0)</f>
        <v>-1</v>
      </c>
      <c r="AE23" s="182">
        <f>IF(Z23&gt;Z25,-1,0)</f>
        <v>0</v>
      </c>
      <c r="AF23" s="182">
        <f>IF(Z23&gt;Z26,-1,0)</f>
        <v>-1</v>
      </c>
      <c r="AG23" s="329">
        <f>10000-(AJ23*1000+AM23*10+AK23)</f>
        <v>3972</v>
      </c>
      <c r="AH23" s="330">
        <f>RANK(AG23,AG23:AG26,1)</f>
        <v>2</v>
      </c>
      <c r="AI23" s="281" t="str">
        <f>C23</f>
        <v>Wales</v>
      </c>
      <c r="AJ23" s="281">
        <f t="shared" ref="AJ23:AL26" si="5">Z23</f>
        <v>6</v>
      </c>
      <c r="AK23" s="281">
        <f t="shared" si="5"/>
        <v>8</v>
      </c>
      <c r="AL23" s="281">
        <f t="shared" si="5"/>
        <v>6</v>
      </c>
      <c r="AM23" s="281">
        <f>AK23-AL23</f>
        <v>2</v>
      </c>
      <c r="AN23" s="337"/>
      <c r="AO23" s="329">
        <f>IF(Z24&lt;&gt;Z23,AG24,IF(G23&gt;E23,AG24-2000,AG24))</f>
        <v>7014</v>
      </c>
      <c r="AP23" s="329">
        <f>IF(Z25&lt;&gt;Z23,AG25,IF(G25&gt;E25,AG25-2000,AG25))</f>
        <v>930</v>
      </c>
      <c r="AQ23" s="329">
        <f>IF(Z26&lt;&gt;Z23,AG26,IF(G27&gt;E27,AG26-2000,AG26))</f>
        <v>10057</v>
      </c>
      <c r="AR23" s="332">
        <f>AN27</f>
        <v>11916</v>
      </c>
      <c r="AS23" s="330">
        <f>RANK(AR23,AR23:AR26,1)</f>
        <v>2</v>
      </c>
      <c r="AT23" s="281" t="str">
        <f t="shared" ref="AT23:AW26" si="6">AI23</f>
        <v>Wales</v>
      </c>
      <c r="AU23" s="281">
        <f t="shared" si="6"/>
        <v>6</v>
      </c>
      <c r="AV23" s="281">
        <f t="shared" si="6"/>
        <v>8</v>
      </c>
      <c r="AW23" s="281">
        <f t="shared" si="6"/>
        <v>6</v>
      </c>
      <c r="AX23" s="182"/>
      <c r="AY23" s="182"/>
      <c r="AZ23" s="182"/>
      <c r="BA23" s="54">
        <v>1</v>
      </c>
      <c r="BB23" s="52" t="str">
        <f>VLOOKUP(1,AS23:AT26,2,FALSE)</f>
        <v>England</v>
      </c>
      <c r="BC23" s="53"/>
      <c r="BD23" s="55">
        <f>VLOOKUP(1,AS23:AW26,3,FALSE)</f>
        <v>9</v>
      </c>
      <c r="BE23" s="56">
        <f>VLOOKUP(1,AS23:AW26,4,FALSE)</f>
        <v>10</v>
      </c>
      <c r="BF23" s="199" t="s">
        <v>12</v>
      </c>
      <c r="BG23" s="56">
        <f>VLOOKUP(1,AS23:AW26,5,FALSE)</f>
        <v>4</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10</v>
      </c>
      <c r="BQ23" s="182"/>
      <c r="BR23" s="213"/>
      <c r="BS23" s="182"/>
      <c r="BT23" s="182"/>
      <c r="BU23" s="182"/>
      <c r="BV23" s="409"/>
      <c r="BW23" s="182"/>
      <c r="BX23" s="182"/>
      <c r="BY23" s="182"/>
      <c r="BZ23" s="144">
        <v>54</v>
      </c>
      <c r="CA23" s="158" t="str">
        <f>IF(BX24="",IF(BV24&gt;BV25,BT24,BT25),IF(BX24&gt;BX25,BT24,BT25))</f>
        <v>Portugal</v>
      </c>
      <c r="CB23" s="163"/>
      <c r="CC23" s="408">
        <v>3</v>
      </c>
      <c r="CD23" s="182"/>
      <c r="CE23" s="63"/>
      <c r="CF23" s="182"/>
      <c r="CG23" s="182"/>
      <c r="CH23" s="409"/>
      <c r="CI23" s="182"/>
      <c r="CJ23" s="144" t="s">
        <v>93</v>
      </c>
      <c r="CK23" s="158" t="str">
        <f>IF(CJ18="",IF(CH18&gt;CH19,CF18,CF19),IF(CJ18&gt;CJ19,CF18,CF19))</f>
        <v>Portugal</v>
      </c>
      <c r="CL23" s="163"/>
      <c r="CM23" s="63">
        <v>4</v>
      </c>
      <c r="CN23" s="182"/>
      <c r="CO23" s="63"/>
      <c r="CP23" s="182"/>
      <c r="CQ23" s="511" t="str">
        <f>IF(CO23="",IF(CM23&gt;CM24,CK23,CK24),IF(CO23&gt;CO24,CK23,CK24))</f>
        <v>Portugal</v>
      </c>
      <c r="CR23" s="512"/>
      <c r="CS23" s="512"/>
      <c r="CT23" s="512"/>
      <c r="CU23" s="512"/>
      <c r="CV23" s="513"/>
      <c r="CW23" s="182"/>
    </row>
    <row r="24" spans="1:101" ht="18.75" customHeight="1" thickBot="1" x14ac:dyDescent="0.3">
      <c r="A24" s="182"/>
      <c r="B24" s="182"/>
      <c r="C24" s="45" t="str">
        <f>Spielplan!$C$24</f>
        <v>England</v>
      </c>
      <c r="D24" s="51"/>
      <c r="E24" s="408">
        <v>3</v>
      </c>
      <c r="F24" s="411" t="s">
        <v>12</v>
      </c>
      <c r="G24" s="40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3</v>
      </c>
      <c r="T24" s="182">
        <f>G24</f>
        <v>1</v>
      </c>
      <c r="U24" s="182"/>
      <c r="V24" s="182"/>
      <c r="W24" s="182">
        <f>G24</f>
        <v>1</v>
      </c>
      <c r="X24" s="182">
        <f>E24</f>
        <v>3</v>
      </c>
      <c r="Y24" s="182"/>
      <c r="Z24" s="182">
        <f>N29</f>
        <v>3</v>
      </c>
      <c r="AA24" s="182">
        <f>R29</f>
        <v>6</v>
      </c>
      <c r="AB24" s="182">
        <f>V29</f>
        <v>8</v>
      </c>
      <c r="AC24" s="182">
        <f>AA24-AB24</f>
        <v>-2</v>
      </c>
      <c r="AD24" s="182">
        <f>IF(Z24&gt;Z23,-1,0)</f>
        <v>0</v>
      </c>
      <c r="AE24" s="182">
        <f>IF(Z24&gt;Z25,-1,0)</f>
        <v>0</v>
      </c>
      <c r="AF24" s="182">
        <f>IF(Z24&gt;Z26,-1,0)</f>
        <v>-1</v>
      </c>
      <c r="AG24" s="329">
        <f>10000-(AJ24*1000+AM24*10+AK24)</f>
        <v>7014</v>
      </c>
      <c r="AH24" s="330">
        <f>RANK(AG24,AG23:AG26,1)</f>
        <v>3</v>
      </c>
      <c r="AI24" s="281" t="str">
        <f>H23</f>
        <v>Slowakei</v>
      </c>
      <c r="AJ24" s="281">
        <f t="shared" si="5"/>
        <v>3</v>
      </c>
      <c r="AK24" s="281">
        <f t="shared" si="5"/>
        <v>6</v>
      </c>
      <c r="AL24" s="281">
        <f t="shared" si="5"/>
        <v>8</v>
      </c>
      <c r="AM24" s="281">
        <f>AK24-AL24</f>
        <v>-2</v>
      </c>
      <c r="AN24" s="329">
        <f>IF(Z23&lt;&gt;Z24,AG23,IF(E23&gt;G23,AG23-2000,AG23))</f>
        <v>3972</v>
      </c>
      <c r="AO24" s="337"/>
      <c r="AP24" s="329">
        <f>IF(Z24&lt;&gt;Z25,AG25,IF(G28&gt;E28,AG25-2000,AG25))</f>
        <v>930</v>
      </c>
      <c r="AQ24" s="329">
        <f>IF(Z26&lt;&gt;Z24,AG26,IF(G26&gt;E26,AG26-2000,AG26))</f>
        <v>10057</v>
      </c>
      <c r="AR24" s="333">
        <f>AO27</f>
        <v>21042</v>
      </c>
      <c r="AS24" s="330">
        <f>RANK(AR24,AR23:AR26,1)</f>
        <v>3</v>
      </c>
      <c r="AT24" s="281" t="str">
        <f t="shared" si="6"/>
        <v>Slowakei</v>
      </c>
      <c r="AU24" s="281">
        <f t="shared" si="6"/>
        <v>3</v>
      </c>
      <c r="AV24" s="281">
        <f t="shared" si="6"/>
        <v>6</v>
      </c>
      <c r="AW24" s="281">
        <f t="shared" si="6"/>
        <v>8</v>
      </c>
      <c r="AX24" s="182"/>
      <c r="AY24" s="182"/>
      <c r="AZ24" s="182"/>
      <c r="BA24" s="54">
        <v>2</v>
      </c>
      <c r="BB24" s="52" t="str">
        <f>VLOOKUP(2,AS23:AT26,2,FALSE)</f>
        <v>Wales</v>
      </c>
      <c r="BC24" s="53"/>
      <c r="BD24" s="55">
        <f>VLOOKUP(2,AS23:AW26,3,FALSE)</f>
        <v>6</v>
      </c>
      <c r="BE24" s="56">
        <f>VLOOKUP(2,AS23:AW26,4,FALSE)</f>
        <v>8</v>
      </c>
      <c r="BF24" s="199" t="s">
        <v>12</v>
      </c>
      <c r="BG24" s="56">
        <f>VLOOKUP(2,AS23:AW26,5,FALSE)</f>
        <v>6</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408">
        <v>4</v>
      </c>
      <c r="BW24" s="182"/>
      <c r="BX24" s="63"/>
      <c r="BY24" s="182"/>
      <c r="BZ24" s="182"/>
      <c r="CA24" s="182"/>
      <c r="CB24" s="182"/>
      <c r="CC24" s="409"/>
      <c r="CD24" s="182"/>
      <c r="CE24" s="182"/>
      <c r="CF24" s="182"/>
      <c r="CG24" s="182"/>
      <c r="CH24" s="409"/>
      <c r="CI24" s="182"/>
      <c r="CJ24" s="144" t="s">
        <v>94</v>
      </c>
      <c r="CK24" s="158" t="str">
        <f>IF(CJ34="",IF(CH34&gt;CH35,CF34,CF35),IF(CJ34&gt;CJ35,CF34,CF35))</f>
        <v>Wales</v>
      </c>
      <c r="CL24" s="163"/>
      <c r="CM24" s="63">
        <v>0</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8">
        <v>2</v>
      </c>
      <c r="F25" s="411" t="s">
        <v>12</v>
      </c>
      <c r="G25" s="408">
        <v>3</v>
      </c>
      <c r="H25" s="52" t="str">
        <f>C24</f>
        <v>England</v>
      </c>
      <c r="I25" s="53"/>
      <c r="J25" s="182"/>
      <c r="K25" s="182" t="s">
        <v>59</v>
      </c>
      <c r="L25" s="182">
        <f t="shared" si="4"/>
        <v>-1</v>
      </c>
      <c r="M25" s="182">
        <f>IF($E25="",0,IF($E25&gt;$G25,3,IF($E25=G25,1,0)))</f>
        <v>0</v>
      </c>
      <c r="N25" s="182"/>
      <c r="O25" s="182">
        <f>IF($G25="",0,IF($E25&gt;$G25,0,IF($E25=$G25,1,3)))</f>
        <v>3</v>
      </c>
      <c r="P25" s="182"/>
      <c r="Q25" s="182">
        <f>E25</f>
        <v>2</v>
      </c>
      <c r="R25" s="182"/>
      <c r="S25" s="182">
        <f>G25</f>
        <v>3</v>
      </c>
      <c r="T25" s="182"/>
      <c r="U25" s="182">
        <f>G25</f>
        <v>3</v>
      </c>
      <c r="V25" s="182"/>
      <c r="W25" s="182">
        <f>E25</f>
        <v>2</v>
      </c>
      <c r="X25" s="182"/>
      <c r="Y25" s="182"/>
      <c r="Z25" s="182">
        <f>O29</f>
        <v>9</v>
      </c>
      <c r="AA25" s="182">
        <f>S29</f>
        <v>10</v>
      </c>
      <c r="AB25" s="182">
        <f>W29</f>
        <v>4</v>
      </c>
      <c r="AC25" s="182">
        <f>AA25-AB25</f>
        <v>6</v>
      </c>
      <c r="AD25" s="182">
        <f>IF(Z25&gt;Z23,-1,0)</f>
        <v>-1</v>
      </c>
      <c r="AE25" s="182">
        <f>IF(Z25&gt;Z24,-1,0)</f>
        <v>-1</v>
      </c>
      <c r="AF25" s="182">
        <f>IF(Z25&gt;Z26,-1,0)</f>
        <v>-1</v>
      </c>
      <c r="AG25" s="329">
        <f>10000-(AJ25*1000+AM25*10+AK25)</f>
        <v>930</v>
      </c>
      <c r="AH25" s="330">
        <f>RANK(AG25,AG23:AG26,1)</f>
        <v>1</v>
      </c>
      <c r="AI25" s="281" t="str">
        <f>C24</f>
        <v>England</v>
      </c>
      <c r="AJ25" s="281">
        <f t="shared" si="5"/>
        <v>9</v>
      </c>
      <c r="AK25" s="281">
        <f t="shared" si="5"/>
        <v>10</v>
      </c>
      <c r="AL25" s="281">
        <f t="shared" si="5"/>
        <v>4</v>
      </c>
      <c r="AM25" s="281">
        <f>AK25-AL25</f>
        <v>6</v>
      </c>
      <c r="AN25" s="329">
        <f>IF(Z23&lt;&gt;Z25,AG23,IF(E25&gt;G25,AG23-2000,AG23))</f>
        <v>3972</v>
      </c>
      <c r="AO25" s="329">
        <f>IF(Z24&lt;&gt;Z25,AG24,IF(E28&gt;G28,AG24-2000,AG24))</f>
        <v>7014</v>
      </c>
      <c r="AP25" s="337"/>
      <c r="AQ25" s="329">
        <f>IF(Z26&lt;&gt;Z25,AG26,IF(G24&gt;E24,AG26-2000,AG26))</f>
        <v>10057</v>
      </c>
      <c r="AR25" s="333">
        <f>AP27</f>
        <v>2790</v>
      </c>
      <c r="AS25" s="330">
        <f>RANK(AR25,AR23:AR26,1)</f>
        <v>1</v>
      </c>
      <c r="AT25" s="281" t="str">
        <f t="shared" si="6"/>
        <v>England</v>
      </c>
      <c r="AU25" s="281">
        <f t="shared" si="6"/>
        <v>9</v>
      </c>
      <c r="AV25" s="281">
        <f t="shared" si="6"/>
        <v>10</v>
      </c>
      <c r="AW25" s="281">
        <f t="shared" si="6"/>
        <v>4</v>
      </c>
      <c r="AX25" s="182"/>
      <c r="AY25" s="182"/>
      <c r="AZ25" s="182"/>
      <c r="BA25" s="162">
        <v>3</v>
      </c>
      <c r="BB25" s="175" t="str">
        <f>VLOOKUP(3,AS23:AT26,2,FALSE)</f>
        <v>Slowakei</v>
      </c>
      <c r="BC25" s="163"/>
      <c r="BD25" s="145">
        <f>VLOOKUP(3,AS23:AW26,3,FALSE)</f>
        <v>3</v>
      </c>
      <c r="BE25" s="145">
        <f>VLOOKUP(3,AS23:AW26,4,FALSE)</f>
        <v>6</v>
      </c>
      <c r="BF25" s="199" t="s">
        <v>12</v>
      </c>
      <c r="BG25" s="145">
        <f>VLOOKUP(3,AS23:AW26,5,FALSE)</f>
        <v>8</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0</v>
      </c>
      <c r="BP25" s="81">
        <f>IF(Spielplan!E25="",0,SUM(BJ25:BO25))</f>
        <v>10</v>
      </c>
      <c r="BQ25" s="182"/>
      <c r="BR25" s="213"/>
      <c r="BS25" s="153" t="s">
        <v>246</v>
      </c>
      <c r="BT25" s="158" t="str">
        <f>BB57</f>
        <v>Schweden</v>
      </c>
      <c r="BU25" s="163"/>
      <c r="BV25" s="408">
        <v>2</v>
      </c>
      <c r="BW25" s="182"/>
      <c r="BX25" s="63"/>
      <c r="BY25" s="182"/>
      <c r="BZ25" s="182"/>
      <c r="CA25" s="182"/>
      <c r="CB25" s="182"/>
      <c r="CC25" s="409"/>
      <c r="CD25" s="182"/>
      <c r="CE25" s="182"/>
      <c r="CF25" s="182"/>
      <c r="CG25" s="182"/>
      <c r="CH25" s="40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8">
        <v>3</v>
      </c>
      <c r="F26" s="411" t="s">
        <v>12</v>
      </c>
      <c r="G26" s="408">
        <v>1</v>
      </c>
      <c r="H26" s="45" t="str">
        <f>H24</f>
        <v>Russland</v>
      </c>
      <c r="I26" s="51"/>
      <c r="J26" s="182"/>
      <c r="K26" s="182" t="s">
        <v>60</v>
      </c>
      <c r="L26" s="182">
        <f t="shared" si="4"/>
        <v>1</v>
      </c>
      <c r="M26" s="182"/>
      <c r="N26" s="182">
        <f>IF($E26="",0,IF($E26&gt;$G26,3,IF($E26=$G26,1,0)))</f>
        <v>3</v>
      </c>
      <c r="O26" s="182"/>
      <c r="P26" s="182">
        <f>IF($G26="",0,IF($E26&gt;$G26,0,IF($E26=$G26,1,3)))</f>
        <v>0</v>
      </c>
      <c r="Q26" s="182"/>
      <c r="R26" s="182">
        <f>E26</f>
        <v>3</v>
      </c>
      <c r="S26" s="182"/>
      <c r="T26" s="182">
        <f>G26</f>
        <v>1</v>
      </c>
      <c r="U26" s="182"/>
      <c r="V26" s="182">
        <f>G26</f>
        <v>1</v>
      </c>
      <c r="W26" s="182"/>
      <c r="X26" s="182">
        <f>E26</f>
        <v>3</v>
      </c>
      <c r="Y26" s="182"/>
      <c r="Z26" s="182">
        <f>P29</f>
        <v>0</v>
      </c>
      <c r="AA26" s="182">
        <f>T29</f>
        <v>3</v>
      </c>
      <c r="AB26" s="182">
        <f>X29</f>
        <v>9</v>
      </c>
      <c r="AC26" s="182">
        <f>AA26-AB26</f>
        <v>-6</v>
      </c>
      <c r="AD26" s="182">
        <f>IF(Z26&gt;Z23,-1,0)</f>
        <v>0</v>
      </c>
      <c r="AE26" s="182">
        <f>IF(Z26&gt;Z24,-1,0)</f>
        <v>0</v>
      </c>
      <c r="AF26" s="182">
        <f>IF(Z26&gt;Z25,-1,0)</f>
        <v>0</v>
      </c>
      <c r="AG26" s="329">
        <f>10000-(AJ26*1000+AM26*10+AK26)</f>
        <v>10057</v>
      </c>
      <c r="AH26" s="330">
        <f>RANK(AG26,AG23:AG26,1)</f>
        <v>4</v>
      </c>
      <c r="AI26" s="281" t="str">
        <f>H24</f>
        <v>Russland</v>
      </c>
      <c r="AJ26" s="281">
        <f t="shared" si="5"/>
        <v>0</v>
      </c>
      <c r="AK26" s="281">
        <f t="shared" si="5"/>
        <v>3</v>
      </c>
      <c r="AL26" s="281">
        <f t="shared" si="5"/>
        <v>9</v>
      </c>
      <c r="AM26" s="281">
        <f>AK26-AL26</f>
        <v>-6</v>
      </c>
      <c r="AN26" s="329">
        <f>IF(Z23&lt;&gt;Z26,AG23,IF(E27&gt;G27,AG23-2000,AG23))</f>
        <v>3972</v>
      </c>
      <c r="AO26" s="329">
        <f>IF(Z24&lt;&gt;Z26,AG24,IF(E26&gt;G26,AG24-2000,AG24))</f>
        <v>7014</v>
      </c>
      <c r="AP26" s="329">
        <f>IF(Z25&lt;&gt;Z26,AG25,IF(E24&gt;G24,AG25-2000,AG25))</f>
        <v>930</v>
      </c>
      <c r="AQ26" s="337"/>
      <c r="AR26" s="333">
        <f>AQ27</f>
        <v>30171</v>
      </c>
      <c r="AS26" s="330">
        <f>RANK(AR26,AR23:AR26,1)</f>
        <v>4</v>
      </c>
      <c r="AT26" s="281" t="str">
        <f t="shared" si="6"/>
        <v>Russland</v>
      </c>
      <c r="AU26" s="281">
        <f t="shared" si="6"/>
        <v>0</v>
      </c>
      <c r="AV26" s="281">
        <f t="shared" si="6"/>
        <v>3</v>
      </c>
      <c r="AW26" s="281">
        <f t="shared" si="6"/>
        <v>9</v>
      </c>
      <c r="AX26" s="182"/>
      <c r="AY26" s="182"/>
      <c r="AZ26" s="182"/>
      <c r="BA26" s="68">
        <v>4</v>
      </c>
      <c r="BB26" s="69" t="str">
        <f>VLOOKUP(4,AS23:AT26,2,FALSE)</f>
        <v>Russland</v>
      </c>
      <c r="BC26" s="70"/>
      <c r="BD26" s="71">
        <f>VLOOKUP(4,AS23:AW26,3,FALSE)</f>
        <v>0</v>
      </c>
      <c r="BE26" s="71">
        <f>VLOOKUP(4,AS23:AW26,4,FALSE)</f>
        <v>3</v>
      </c>
      <c r="BF26" s="199" t="s">
        <v>12</v>
      </c>
      <c r="BG26" s="71">
        <f>VLOOKUP(4,AS23:AW26,5,FALSE)</f>
        <v>9</v>
      </c>
      <c r="BH26" s="182"/>
      <c r="BI26" s="182"/>
      <c r="BJ26" s="61">
        <f>IF(E26&gt;G26,IF(Spielplan!E26&gt;Spielplan!G26,Punktemodus!$B$3,0),0)</f>
        <v>10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11</v>
      </c>
      <c r="BQ26" s="182"/>
      <c r="BR26" s="213"/>
      <c r="BS26" s="182"/>
      <c r="BT26" s="182"/>
      <c r="BU26" s="182"/>
      <c r="BV26" s="409"/>
      <c r="BW26" s="182"/>
      <c r="BX26" s="182"/>
      <c r="BY26" s="182"/>
      <c r="BZ26" s="182"/>
      <c r="CA26" s="182"/>
      <c r="CB26" s="182"/>
      <c r="CC26" s="409"/>
      <c r="CD26" s="182"/>
      <c r="CE26" s="182"/>
      <c r="CF26" s="182"/>
      <c r="CG26" s="182"/>
      <c r="CH26" s="40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8">
        <v>3</v>
      </c>
      <c r="F27" s="411" t="s">
        <v>12</v>
      </c>
      <c r="G27" s="408">
        <v>1</v>
      </c>
      <c r="H27" s="52" t="str">
        <f>H24</f>
        <v>Russland</v>
      </c>
      <c r="I27" s="53"/>
      <c r="J27" s="182"/>
      <c r="K27" s="182" t="s">
        <v>61</v>
      </c>
      <c r="L27" s="182">
        <f t="shared" si="4"/>
        <v>1</v>
      </c>
      <c r="M27" s="182">
        <f>IF($E27="",0,IF($E27&gt;$G27,3,IF($E27=G27,1,0)))</f>
        <v>3</v>
      </c>
      <c r="N27" s="182"/>
      <c r="O27" s="182"/>
      <c r="P27" s="182">
        <f>IF($G27="",0,IF($E27&gt;$G27,0,IF($E27=$G27,1,3)))</f>
        <v>0</v>
      </c>
      <c r="Q27" s="182">
        <f>E27</f>
        <v>3</v>
      </c>
      <c r="R27" s="182"/>
      <c r="S27" s="182"/>
      <c r="T27" s="182">
        <f>G27</f>
        <v>1</v>
      </c>
      <c r="U27" s="182">
        <f>G27</f>
        <v>1</v>
      </c>
      <c r="V27" s="182"/>
      <c r="W27" s="182"/>
      <c r="X27" s="182">
        <f>E27</f>
        <v>3</v>
      </c>
      <c r="Y27" s="182"/>
      <c r="Z27" s="182"/>
      <c r="AA27" s="182"/>
      <c r="AB27" s="182"/>
      <c r="AC27" s="182"/>
      <c r="AD27" s="182"/>
      <c r="AE27" s="182"/>
      <c r="AF27" s="182"/>
      <c r="AG27" s="281"/>
      <c r="AH27" s="281"/>
      <c r="AI27" s="281"/>
      <c r="AJ27" s="281"/>
      <c r="AK27" s="281"/>
      <c r="AL27" s="281"/>
      <c r="AM27" s="281"/>
      <c r="AN27" s="334">
        <f>SUM(AN23:AN26)</f>
        <v>11916</v>
      </c>
      <c r="AO27" s="335">
        <f>SUM(AO23:AO26)</f>
        <v>21042</v>
      </c>
      <c r="AP27" s="335">
        <f>SUM(AP23:AP26)</f>
        <v>2790</v>
      </c>
      <c r="AQ27" s="335">
        <f>SUM(AQ23:AQ26)</f>
        <v>30171</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1</v>
      </c>
      <c r="BO27" s="61">
        <f>IF(G27=Spielplan!G27,Punktemodus!$B$7,0)</f>
        <v>0</v>
      </c>
      <c r="BP27" s="81">
        <f>IF(Spielplan!E27="",0,SUM(BJ27:BO27))</f>
        <v>11</v>
      </c>
      <c r="BQ27" s="182"/>
      <c r="BR27" s="213"/>
      <c r="BS27" s="182"/>
      <c r="BT27" s="182"/>
      <c r="BU27" s="182"/>
      <c r="BV27" s="409"/>
      <c r="BW27" s="182"/>
      <c r="BX27" s="182"/>
      <c r="BY27" s="182"/>
      <c r="BZ27" s="182"/>
      <c r="CA27" s="182"/>
      <c r="CB27" s="182"/>
      <c r="CC27" s="409"/>
      <c r="CD27" s="182"/>
      <c r="CE27" s="182"/>
      <c r="CF27" s="182"/>
      <c r="CG27" s="182"/>
      <c r="CH27" s="40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8">
        <v>1</v>
      </c>
      <c r="F28" s="411" t="s">
        <v>12</v>
      </c>
      <c r="G28" s="408">
        <v>4</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4</v>
      </c>
      <c r="T28" s="182"/>
      <c r="U28" s="182"/>
      <c r="V28" s="182">
        <f>G28</f>
        <v>4</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Nordirland</v>
      </c>
      <c r="BU28" s="163"/>
      <c r="BV28" s="408">
        <v>3</v>
      </c>
      <c r="BW28" s="182"/>
      <c r="BX28" s="63"/>
      <c r="BY28" s="182"/>
      <c r="BZ28" s="182"/>
      <c r="CA28" s="182"/>
      <c r="CB28" s="182"/>
      <c r="CC28" s="409"/>
      <c r="CD28" s="182"/>
      <c r="CE28" s="182"/>
      <c r="CF28" s="182"/>
      <c r="CG28" s="182"/>
      <c r="CH28" s="40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10"/>
      <c r="F29" s="409"/>
      <c r="G29" s="410"/>
      <c r="H29" s="182"/>
      <c r="I29" s="182"/>
      <c r="J29" s="182"/>
      <c r="K29" s="182"/>
      <c r="L29" s="182"/>
      <c r="M29" s="182">
        <f t="shared" ref="M29:X29" si="7">SUM(M23:M28)</f>
        <v>6</v>
      </c>
      <c r="N29" s="182">
        <f t="shared" si="7"/>
        <v>3</v>
      </c>
      <c r="O29" s="182">
        <f t="shared" si="7"/>
        <v>9</v>
      </c>
      <c r="P29" s="182">
        <f t="shared" si="7"/>
        <v>0</v>
      </c>
      <c r="Q29" s="182">
        <f t="shared" si="7"/>
        <v>8</v>
      </c>
      <c r="R29" s="182">
        <f t="shared" si="7"/>
        <v>6</v>
      </c>
      <c r="S29" s="182">
        <f t="shared" si="7"/>
        <v>10</v>
      </c>
      <c r="T29" s="182">
        <f t="shared" si="7"/>
        <v>3</v>
      </c>
      <c r="U29" s="182">
        <f t="shared" si="7"/>
        <v>6</v>
      </c>
      <c r="V29" s="182">
        <f t="shared" si="7"/>
        <v>8</v>
      </c>
      <c r="W29" s="182">
        <f t="shared" si="7"/>
        <v>4</v>
      </c>
      <c r="X29" s="182">
        <f t="shared" si="7"/>
        <v>9</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43</v>
      </c>
      <c r="BQ29" s="182"/>
      <c r="BR29" s="213"/>
      <c r="BS29" s="150" t="str">
        <f>"3"&amp;BD89</f>
        <v>3B</v>
      </c>
      <c r="BT29" s="158" t="str">
        <f>BB89</f>
        <v>Slowakei</v>
      </c>
      <c r="BU29" s="163"/>
      <c r="BV29" s="408">
        <v>2</v>
      </c>
      <c r="BW29" s="182"/>
      <c r="BX29" s="63"/>
      <c r="BY29" s="182"/>
      <c r="BZ29" s="182"/>
      <c r="CA29" s="182"/>
      <c r="CB29" s="182"/>
      <c r="CC29" s="409"/>
      <c r="CD29" s="182"/>
      <c r="CE29" s="182"/>
      <c r="CF29" s="182"/>
      <c r="CG29" s="182"/>
      <c r="CH29" s="40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10"/>
      <c r="F30" s="409"/>
      <c r="G30" s="41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9"/>
      <c r="BW30" s="182"/>
      <c r="BX30" s="182"/>
      <c r="BY30" s="182"/>
      <c r="BZ30" s="144">
        <v>52</v>
      </c>
      <c r="CA30" s="158" t="str">
        <f>IF(BX28="",IF(BV28&gt;BV29,BT28,BT29),IF(BX28&gt;BX29,BT28,BT29))</f>
        <v>Nordirland</v>
      </c>
      <c r="CB30" s="163"/>
      <c r="CC30" s="408">
        <v>2</v>
      </c>
      <c r="CD30" s="182"/>
      <c r="CE30" s="63"/>
      <c r="CF30" s="182"/>
      <c r="CG30" s="182"/>
      <c r="CH30" s="40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10"/>
      <c r="F31" s="409"/>
      <c r="G31" s="41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9"/>
      <c r="BW31" s="182"/>
      <c r="BX31" s="182"/>
      <c r="BY31" s="182"/>
      <c r="BZ31" s="144">
        <v>51</v>
      </c>
      <c r="CA31" s="158" t="str">
        <f>IF(BX32="",IF(BV32&gt;BV33,BT32,BT33),IF(BX32&gt;BX33,BT32,BT33))</f>
        <v>Spanien</v>
      </c>
      <c r="CB31" s="163"/>
      <c r="CC31" s="408">
        <v>3</v>
      </c>
      <c r="CD31" s="182"/>
      <c r="CE31" s="63"/>
      <c r="CF31" s="182"/>
      <c r="CG31" s="182"/>
      <c r="CH31" s="40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10"/>
      <c r="F32" s="409"/>
      <c r="G32" s="41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8">
        <v>2</v>
      </c>
      <c r="BW32" s="182"/>
      <c r="BX32" s="63"/>
      <c r="BY32" s="182"/>
      <c r="BZ32" s="182"/>
      <c r="CA32" s="182"/>
      <c r="CB32" s="182"/>
      <c r="CC32" s="409"/>
      <c r="CD32" s="182"/>
      <c r="CE32" s="182"/>
      <c r="CF32" s="182"/>
      <c r="CG32" s="182"/>
      <c r="CH32" s="40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10"/>
      <c r="F33" s="409"/>
      <c r="G33" s="41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Spanien</v>
      </c>
      <c r="BU33" s="163"/>
      <c r="BV33" s="408">
        <v>2</v>
      </c>
      <c r="BW33" s="182"/>
      <c r="BX33" s="63"/>
      <c r="BY33" s="182"/>
      <c r="BZ33" s="182"/>
      <c r="CA33" s="182"/>
      <c r="CB33" s="182"/>
      <c r="CC33" s="409"/>
      <c r="CD33" s="182"/>
      <c r="CE33" s="182"/>
      <c r="CF33" s="182"/>
      <c r="CG33" s="182"/>
      <c r="CH33" s="40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8">
        <v>1</v>
      </c>
      <c r="F34" s="411" t="s">
        <v>12</v>
      </c>
      <c r="G34" s="408">
        <v>2</v>
      </c>
      <c r="H34" s="18" t="str">
        <f>Spielplan!$H$34</f>
        <v>Nordirland</v>
      </c>
      <c r="I34" s="33"/>
      <c r="J34" s="182"/>
      <c r="K34" s="182" t="s">
        <v>65</v>
      </c>
      <c r="L34" s="182">
        <f t="shared" ref="L34:L39" si="8">IF(E34-G34&gt;0,1,IF(G34=E34,0,-1))</f>
        <v>-1</v>
      </c>
      <c r="M34" s="182">
        <f>IF($E34="",0,IF($E34&gt;$G34,3,IF($E34=G34,1,0)))</f>
        <v>0</v>
      </c>
      <c r="N34" s="182">
        <f>IF($G34="",0,IF($E34&gt;$G34,0,IF($E34=G34,1,3)))</f>
        <v>3</v>
      </c>
      <c r="O34" s="182"/>
      <c r="P34" s="182"/>
      <c r="Q34" s="182">
        <f>E34</f>
        <v>1</v>
      </c>
      <c r="R34" s="182">
        <f>G34</f>
        <v>2</v>
      </c>
      <c r="S34" s="182"/>
      <c r="T34" s="182"/>
      <c r="U34" s="182">
        <f>G34</f>
        <v>2</v>
      </c>
      <c r="V34" s="182">
        <f>E34</f>
        <v>1</v>
      </c>
      <c r="W34" s="182"/>
      <c r="X34" s="182"/>
      <c r="Y34" s="182"/>
      <c r="Z34" s="182">
        <f>M40</f>
        <v>4</v>
      </c>
      <c r="AA34" s="182">
        <f>Q40</f>
        <v>6</v>
      </c>
      <c r="AB34" s="182">
        <f>U40</f>
        <v>5</v>
      </c>
      <c r="AC34" s="182">
        <f>AA34-AB34</f>
        <v>1</v>
      </c>
      <c r="AD34" s="182">
        <f>IF(Z34&gt;Z35,-1,0)</f>
        <v>0</v>
      </c>
      <c r="AE34" s="182">
        <f>IF(Z34&gt;Z36,-1,0)</f>
        <v>0</v>
      </c>
      <c r="AF34" s="182">
        <f>IF(Z34&gt;Z37,-1,0)</f>
        <v>-1</v>
      </c>
      <c r="AG34" s="329">
        <f>10000-(AJ34*1000+AM34*10+AK34)</f>
        <v>5984</v>
      </c>
      <c r="AH34" s="330">
        <f>RANK(AG34,AG34:AG37,1)</f>
        <v>3</v>
      </c>
      <c r="AI34" s="281" t="str">
        <f>C34</f>
        <v>Polen</v>
      </c>
      <c r="AJ34" s="281">
        <f t="shared" ref="AJ34:AL37" si="9">Z34</f>
        <v>4</v>
      </c>
      <c r="AK34" s="281">
        <f t="shared" si="9"/>
        <v>6</v>
      </c>
      <c r="AL34" s="281">
        <f t="shared" si="9"/>
        <v>5</v>
      </c>
      <c r="AM34" s="281">
        <f>AK34-AL34</f>
        <v>1</v>
      </c>
      <c r="AN34" s="337"/>
      <c r="AO34" s="329">
        <f>IF(Z35&lt;&gt;Z34,AG35,IF(G34&gt;E34,AG35-2000,AG35))</f>
        <v>2973</v>
      </c>
      <c r="AP34" s="329">
        <f>IF(Z36&lt;&gt;Z34,AG36,IF(G36&gt;E36,AG36-2000,AG36))</f>
        <v>4974</v>
      </c>
      <c r="AQ34" s="329">
        <f>IF(Z37&lt;&gt;Z34,AG37,IF(G38&gt;E38,AG37-2000,AG37))</f>
        <v>10047</v>
      </c>
      <c r="AR34" s="332">
        <f>AN38</f>
        <v>17952</v>
      </c>
      <c r="AS34" s="330">
        <f>RANK(AR34,AR34:AR37,1)</f>
        <v>3</v>
      </c>
      <c r="AT34" s="281" t="str">
        <f t="shared" ref="AT34:AW37" si="10">AI34</f>
        <v>Polen</v>
      </c>
      <c r="AU34" s="281">
        <f t="shared" si="10"/>
        <v>4</v>
      </c>
      <c r="AV34" s="281">
        <f t="shared" si="10"/>
        <v>6</v>
      </c>
      <c r="AW34" s="281">
        <f t="shared" si="10"/>
        <v>5</v>
      </c>
      <c r="AX34" s="182"/>
      <c r="AY34" s="182"/>
      <c r="AZ34" s="182"/>
      <c r="BA34" s="17">
        <v>1</v>
      </c>
      <c r="BB34" s="18" t="str">
        <f>VLOOKUP(1,AS34:AT37,2,FALSE)</f>
        <v>Nordirland</v>
      </c>
      <c r="BC34" s="16"/>
      <c r="BD34" s="19">
        <f>VLOOKUP(1,AS34:AW37,3,FALSE)</f>
        <v>7</v>
      </c>
      <c r="BE34" s="20">
        <f>VLOOKUP(1,AS34:AW37,4,FALSE)</f>
        <v>7</v>
      </c>
      <c r="BF34" s="199" t="s">
        <v>12</v>
      </c>
      <c r="BG34" s="20">
        <f>VLOOKUP(1,AS34:AW37,5,FALSE)</f>
        <v>5</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1</v>
      </c>
      <c r="BO34" s="61">
        <f>IF(G34=Spielplan!G34,Punktemodus!$B$7,0)</f>
        <v>0</v>
      </c>
      <c r="BP34" s="81">
        <f>IF(Spielplan!E34="",0,SUM(BJ34:BO34))</f>
        <v>1</v>
      </c>
      <c r="BQ34" s="183"/>
      <c r="BR34" s="213"/>
      <c r="BS34" s="182"/>
      <c r="BT34" s="182"/>
      <c r="BU34" s="182"/>
      <c r="BV34" s="409"/>
      <c r="BW34" s="182"/>
      <c r="BX34" s="182"/>
      <c r="BY34" s="182"/>
      <c r="BZ34" s="182"/>
      <c r="CA34" s="182"/>
      <c r="CB34" s="182"/>
      <c r="CC34" s="409"/>
      <c r="CD34" s="182"/>
      <c r="CE34" s="144">
        <v>59</v>
      </c>
      <c r="CF34" s="158" t="str">
        <f>IF(CE30="",IF(CC30&gt;CC31,CA30,CA31),IF(CE30&gt;CE31,CA30,CA31))</f>
        <v>Spanien</v>
      </c>
      <c r="CG34" s="163"/>
      <c r="CH34" s="40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8">
        <v>2</v>
      </c>
      <c r="F35" s="411" t="s">
        <v>12</v>
      </c>
      <c r="G35" s="40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7</v>
      </c>
      <c r="AA35" s="182">
        <f>R40</f>
        <v>7</v>
      </c>
      <c r="AB35" s="182">
        <f>V40</f>
        <v>5</v>
      </c>
      <c r="AC35" s="182">
        <f>AA35-AB35</f>
        <v>2</v>
      </c>
      <c r="AD35" s="182">
        <f>IF(Z35&gt;Z34,-1,0)</f>
        <v>-1</v>
      </c>
      <c r="AE35" s="182">
        <f>IF(Z35&gt;Z36,-1,0)</f>
        <v>-1</v>
      </c>
      <c r="AF35" s="182">
        <f>IF(Z35&gt;Z37,-1,0)</f>
        <v>-1</v>
      </c>
      <c r="AG35" s="329">
        <f>10000-(AJ35*1000+AM35*10+AK35)</f>
        <v>2973</v>
      </c>
      <c r="AH35" s="330">
        <f>RANK(AG35,AG34:AG37,1)</f>
        <v>1</v>
      </c>
      <c r="AI35" s="281" t="str">
        <f>H34</f>
        <v>Nordirland</v>
      </c>
      <c r="AJ35" s="281">
        <f t="shared" si="9"/>
        <v>7</v>
      </c>
      <c r="AK35" s="281">
        <f t="shared" si="9"/>
        <v>7</v>
      </c>
      <c r="AL35" s="281">
        <f t="shared" si="9"/>
        <v>5</v>
      </c>
      <c r="AM35" s="281">
        <f>AK35-AL35</f>
        <v>2</v>
      </c>
      <c r="AN35" s="329">
        <f>IF(Z34&lt;&gt;Z35,AG34,IF(E34&gt;G34,AG34-2000,AG34))</f>
        <v>5984</v>
      </c>
      <c r="AO35" s="337"/>
      <c r="AP35" s="329">
        <f>IF(Z35&lt;&gt;Z36,AG36,IF(G39&gt;E39,AG36-2000,AG36))</f>
        <v>4974</v>
      </c>
      <c r="AQ35" s="329">
        <f>IF(Z37&lt;&gt;Z35,AG37,IF(G37&gt;E37,AG37-2000,AG37))</f>
        <v>10047</v>
      </c>
      <c r="AR35" s="333">
        <f>AO38</f>
        <v>8919</v>
      </c>
      <c r="AS35" s="330">
        <f>RANK(AR35,AR34:AR37,1)</f>
        <v>1</v>
      </c>
      <c r="AT35" s="281" t="str">
        <f t="shared" si="10"/>
        <v>Nordirland</v>
      </c>
      <c r="AU35" s="281">
        <f t="shared" si="10"/>
        <v>7</v>
      </c>
      <c r="AV35" s="281">
        <f t="shared" si="10"/>
        <v>7</v>
      </c>
      <c r="AW35" s="281">
        <f t="shared" si="10"/>
        <v>5</v>
      </c>
      <c r="AX35" s="182"/>
      <c r="AY35" s="182"/>
      <c r="AZ35" s="182"/>
      <c r="BA35" s="17">
        <v>2</v>
      </c>
      <c r="BB35" s="18" t="str">
        <f>VLOOKUP(2,AS34:AT37,2,FALSE)</f>
        <v>Deutschland</v>
      </c>
      <c r="BC35" s="16"/>
      <c r="BD35" s="19">
        <f>VLOOKUP(2,AS34:AW37,3,FALSE)</f>
        <v>5</v>
      </c>
      <c r="BE35" s="20">
        <f>VLOOKUP(2,AS34:AW37,4,FALSE)</f>
        <v>6</v>
      </c>
      <c r="BF35" s="199" t="s">
        <v>12</v>
      </c>
      <c r="BG35" s="20">
        <f>VLOOKUP(2,AS34:AW37,5,FALSE)</f>
        <v>4</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409"/>
      <c r="BW35" s="182"/>
      <c r="BX35" s="182"/>
      <c r="BY35" s="182"/>
      <c r="BZ35" s="182"/>
      <c r="CA35" s="182"/>
      <c r="CB35" s="182"/>
      <c r="CC35" s="409"/>
      <c r="CD35" s="182"/>
      <c r="CE35" s="144">
        <v>60</v>
      </c>
      <c r="CF35" s="158" t="str">
        <f>IF(CE38="",IF(CC38&gt;CC39,CA38,CA39),IF(CE38&gt;CE39,CA38,CA39))</f>
        <v>Wales</v>
      </c>
      <c r="CG35" s="163"/>
      <c r="CH35" s="408">
        <v>2</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8">
        <v>2</v>
      </c>
      <c r="F36" s="411" t="s">
        <v>12</v>
      </c>
      <c r="G36" s="408">
        <v>2</v>
      </c>
      <c r="H36" s="18" t="str">
        <f>C35</f>
        <v>Deutschland</v>
      </c>
      <c r="I36" s="33"/>
      <c r="J36" s="182"/>
      <c r="K36" s="182" t="s">
        <v>68</v>
      </c>
      <c r="L36" s="182">
        <f t="shared" si="8"/>
        <v>0</v>
      </c>
      <c r="M36" s="182">
        <f>IF($E36="",0,IF($E36&gt;$G36,3,IF($E36=G36,1,0)))</f>
        <v>1</v>
      </c>
      <c r="N36" s="182"/>
      <c r="O36" s="182">
        <f>IF($G36="",0,IF($E36&gt;$G36,0,IF($E36=$G36,1,3)))</f>
        <v>1</v>
      </c>
      <c r="P36" s="182"/>
      <c r="Q36" s="182">
        <f>E36</f>
        <v>2</v>
      </c>
      <c r="R36" s="182"/>
      <c r="S36" s="182">
        <f>G36</f>
        <v>2</v>
      </c>
      <c r="T36" s="182"/>
      <c r="U36" s="182">
        <f>G36</f>
        <v>2</v>
      </c>
      <c r="V36" s="182"/>
      <c r="W36" s="182">
        <f>E36</f>
        <v>2</v>
      </c>
      <c r="X36" s="182"/>
      <c r="Y36" s="182"/>
      <c r="Z36" s="182">
        <f>O40</f>
        <v>5</v>
      </c>
      <c r="AA36" s="182">
        <f>S40</f>
        <v>6</v>
      </c>
      <c r="AB36" s="182">
        <f>W40</f>
        <v>4</v>
      </c>
      <c r="AC36" s="182">
        <f>AA36-AB36</f>
        <v>2</v>
      </c>
      <c r="AD36" s="182">
        <f>IF(Z36&gt;Z34,-1,0)</f>
        <v>-1</v>
      </c>
      <c r="AE36" s="182">
        <f>IF(Z36&gt;Z35,-1,0)</f>
        <v>0</v>
      </c>
      <c r="AF36" s="182">
        <f>IF(Z36&gt;Z37,-1,0)</f>
        <v>-1</v>
      </c>
      <c r="AG36" s="329">
        <f>10000-(AJ36*1000+AM36*10+AK36)</f>
        <v>4974</v>
      </c>
      <c r="AH36" s="330">
        <f>RANK(AG36,AG34:AG37,1)</f>
        <v>2</v>
      </c>
      <c r="AI36" s="281" t="str">
        <f>C35</f>
        <v>Deutschland</v>
      </c>
      <c r="AJ36" s="281">
        <f t="shared" si="9"/>
        <v>5</v>
      </c>
      <c r="AK36" s="281">
        <f t="shared" si="9"/>
        <v>6</v>
      </c>
      <c r="AL36" s="281">
        <f t="shared" si="9"/>
        <v>4</v>
      </c>
      <c r="AM36" s="281">
        <f>AK36-AL36</f>
        <v>2</v>
      </c>
      <c r="AN36" s="329">
        <f>IF(Z34&lt;&gt;Z36,AG34,IF(E36&gt;G36,AG34-2000,AG34))</f>
        <v>5984</v>
      </c>
      <c r="AO36" s="329">
        <f>IF(Z35&lt;&gt;Z36,AG35,IF(E39&gt;G39,AG35-2000,AG35))</f>
        <v>2973</v>
      </c>
      <c r="AP36" s="337"/>
      <c r="AQ36" s="329">
        <f>IF(Z37&lt;&gt;Z36,AG37,IF(G35&gt;E35,AG37-2000,AG37))</f>
        <v>10047</v>
      </c>
      <c r="AR36" s="333">
        <f>AP38</f>
        <v>14922</v>
      </c>
      <c r="AS36" s="330">
        <f>RANK(AR36,AR34:AR37,1)</f>
        <v>2</v>
      </c>
      <c r="AT36" s="281" t="str">
        <f t="shared" si="10"/>
        <v>Deutschland</v>
      </c>
      <c r="AU36" s="281">
        <f t="shared" si="10"/>
        <v>5</v>
      </c>
      <c r="AV36" s="281">
        <f t="shared" si="10"/>
        <v>6</v>
      </c>
      <c r="AW36" s="281">
        <f t="shared" si="10"/>
        <v>4</v>
      </c>
      <c r="AX36" s="182"/>
      <c r="AY36" s="182"/>
      <c r="AZ36" s="182"/>
      <c r="BA36" s="162">
        <v>3</v>
      </c>
      <c r="BB36" s="175" t="str">
        <f>VLOOKUP(3,AS34:AT37,2,FALSE)</f>
        <v>Polen</v>
      </c>
      <c r="BC36" s="163"/>
      <c r="BD36" s="145">
        <f>VLOOKUP(3,AS34:AW37,3,FALSE)</f>
        <v>4</v>
      </c>
      <c r="BE36" s="145">
        <f>VLOOKUP(3,AS34:AW37,4,FALSE)</f>
        <v>6</v>
      </c>
      <c r="BF36" s="199" t="s">
        <v>12</v>
      </c>
      <c r="BG36" s="145">
        <f>VLOOKUP(3,AS34:AW37,5,FALSE)</f>
        <v>5</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408">
        <v>3</v>
      </c>
      <c r="BW36" s="182"/>
      <c r="BX36" s="63"/>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8">
        <v>3</v>
      </c>
      <c r="F37" s="411" t="s">
        <v>12</v>
      </c>
      <c r="G37" s="408">
        <v>2</v>
      </c>
      <c r="H37" s="13" t="str">
        <f>H35</f>
        <v>Ukraine</v>
      </c>
      <c r="I37" s="34"/>
      <c r="J37" s="182"/>
      <c r="K37" s="182" t="s">
        <v>67</v>
      </c>
      <c r="L37" s="182">
        <f t="shared" si="8"/>
        <v>1</v>
      </c>
      <c r="M37" s="182"/>
      <c r="N37" s="182">
        <f>IF($E37="",0,IF($E37&gt;$G37,3,IF($E37=$G37,1,0)))</f>
        <v>3</v>
      </c>
      <c r="O37" s="182"/>
      <c r="P37" s="182">
        <f>IF($G37="",0,IF($E37&gt;$G37,0,IF($E37=$G37,1,3)))</f>
        <v>0</v>
      </c>
      <c r="Q37" s="182"/>
      <c r="R37" s="182">
        <f>E37</f>
        <v>3</v>
      </c>
      <c r="S37" s="182"/>
      <c r="T37" s="182">
        <f>G37</f>
        <v>2</v>
      </c>
      <c r="U37" s="182"/>
      <c r="V37" s="182">
        <f>G37</f>
        <v>2</v>
      </c>
      <c r="W37" s="182"/>
      <c r="X37" s="182">
        <f>E37</f>
        <v>3</v>
      </c>
      <c r="Y37" s="182"/>
      <c r="Z37" s="182">
        <f>P40</f>
        <v>0</v>
      </c>
      <c r="AA37" s="182">
        <f>T40</f>
        <v>3</v>
      </c>
      <c r="AB37" s="182">
        <f>X40</f>
        <v>8</v>
      </c>
      <c r="AC37" s="182">
        <f>AA37-AB37</f>
        <v>-5</v>
      </c>
      <c r="AD37" s="182">
        <f>IF(Z37&gt;Z34,-1,0)</f>
        <v>0</v>
      </c>
      <c r="AE37" s="182">
        <f>IF(Z37&gt;Z35,-1,0)</f>
        <v>0</v>
      </c>
      <c r="AF37" s="182">
        <f>IF(Z37&gt;Z36,-1,0)</f>
        <v>0</v>
      </c>
      <c r="AG37" s="329">
        <f>10000-(AJ37*1000+AM37*10+AK37)</f>
        <v>10047</v>
      </c>
      <c r="AH37" s="330">
        <f>RANK(AG37,AG34:AG37,1)</f>
        <v>4</v>
      </c>
      <c r="AI37" s="281" t="str">
        <f>H35</f>
        <v>Ukraine</v>
      </c>
      <c r="AJ37" s="281">
        <f t="shared" si="9"/>
        <v>0</v>
      </c>
      <c r="AK37" s="281">
        <f t="shared" si="9"/>
        <v>3</v>
      </c>
      <c r="AL37" s="281">
        <f t="shared" si="9"/>
        <v>8</v>
      </c>
      <c r="AM37" s="281">
        <f>AK37-AL37</f>
        <v>-5</v>
      </c>
      <c r="AN37" s="329">
        <f>IF(Z34&lt;&gt;Z37,AG34,IF(E38&gt;G38,AG34-2000,AG34))</f>
        <v>5984</v>
      </c>
      <c r="AO37" s="329">
        <f>IF(Z35&lt;&gt;Z37,AG35,IF(E37&gt;G37,AG35-2000,AG35))</f>
        <v>2973</v>
      </c>
      <c r="AP37" s="329">
        <f>IF(Z36&lt;&gt;Z37,AG36,IF(E35&gt;G35,AG36-2000,AG36))</f>
        <v>4974</v>
      </c>
      <c r="AQ37" s="337"/>
      <c r="AR37" s="333">
        <f>AQ38</f>
        <v>30141</v>
      </c>
      <c r="AS37" s="330">
        <f>RANK(AR37,AR34:AR37,1)</f>
        <v>4</v>
      </c>
      <c r="AT37" s="281" t="str">
        <f t="shared" si="10"/>
        <v>Ukraine</v>
      </c>
      <c r="AU37" s="281">
        <f t="shared" si="10"/>
        <v>0</v>
      </c>
      <c r="AV37" s="281">
        <f t="shared" si="10"/>
        <v>3</v>
      </c>
      <c r="AW37" s="281">
        <f t="shared" si="10"/>
        <v>8</v>
      </c>
      <c r="AX37" s="182"/>
      <c r="AY37" s="182"/>
      <c r="AZ37" s="182"/>
      <c r="BA37" s="68">
        <v>4</v>
      </c>
      <c r="BB37" s="69" t="str">
        <f>VLOOKUP(4,AS34:AT37,2,FALSE)</f>
        <v>Ukraine</v>
      </c>
      <c r="BC37" s="70"/>
      <c r="BD37" s="71">
        <f>VLOOKUP(4,AS34:AW37,3,FALSE)</f>
        <v>0</v>
      </c>
      <c r="BE37" s="71">
        <f>VLOOKUP(4,AS34:AW37,4,FALSE)</f>
        <v>3</v>
      </c>
      <c r="BF37" s="199" t="s">
        <v>12</v>
      </c>
      <c r="BG37" s="71">
        <f>VLOOKUP(4,AS34:AW37,5,FALSE)</f>
        <v>8</v>
      </c>
      <c r="BH37" s="182"/>
      <c r="BI37" s="183"/>
      <c r="BJ37" s="61">
        <f>IF(E37&gt;G37,IF(Spielplan!E37&gt;Spielplan!G37,Punktemodus!$B$3,0),0)</f>
        <v>10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10</v>
      </c>
      <c r="BQ37" s="183"/>
      <c r="BR37" s="213"/>
      <c r="BS37" s="150" t="str">
        <f>"3"&amp;BD87</f>
        <v>3C</v>
      </c>
      <c r="BT37" s="158" t="str">
        <f>BB87</f>
        <v>Polen</v>
      </c>
      <c r="BU37" s="163"/>
      <c r="BV37" s="408">
        <v>2</v>
      </c>
      <c r="BW37" s="182"/>
      <c r="BX37" s="63"/>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8">
        <v>3</v>
      </c>
      <c r="F38" s="411" t="s">
        <v>12</v>
      </c>
      <c r="G38" s="408">
        <v>1</v>
      </c>
      <c r="H38" s="18" t="str">
        <f>H35</f>
        <v>Ukraine</v>
      </c>
      <c r="I38" s="33"/>
      <c r="J38" s="182"/>
      <c r="K38" s="182" t="s">
        <v>69</v>
      </c>
      <c r="L38" s="182">
        <f t="shared" si="8"/>
        <v>1</v>
      </c>
      <c r="M38" s="182">
        <f>IF($E38="",0,IF($E38&gt;$G38,3,IF($E38=G38,1,0)))</f>
        <v>3</v>
      </c>
      <c r="N38" s="182"/>
      <c r="O38" s="182"/>
      <c r="P38" s="182">
        <f>IF($G38="",0,IF($E38&gt;$G38,0,IF($E38=$G38,1,3)))</f>
        <v>0</v>
      </c>
      <c r="Q38" s="182">
        <f>E38</f>
        <v>3</v>
      </c>
      <c r="R38" s="182"/>
      <c r="S38" s="182"/>
      <c r="T38" s="182">
        <f>G38</f>
        <v>1</v>
      </c>
      <c r="U38" s="182">
        <f>G38</f>
        <v>1</v>
      </c>
      <c r="V38" s="182"/>
      <c r="W38" s="182"/>
      <c r="X38" s="182">
        <f>E38</f>
        <v>3</v>
      </c>
      <c r="Y38" s="182"/>
      <c r="Z38" s="182"/>
      <c r="AA38" s="182"/>
      <c r="AB38" s="182"/>
      <c r="AC38" s="182"/>
      <c r="AD38" s="182"/>
      <c r="AE38" s="182"/>
      <c r="AF38" s="182"/>
      <c r="AG38" s="281"/>
      <c r="AH38" s="281"/>
      <c r="AI38" s="281"/>
      <c r="AJ38" s="281"/>
      <c r="AK38" s="281"/>
      <c r="AL38" s="281"/>
      <c r="AM38" s="281"/>
      <c r="AN38" s="334">
        <f>SUM(AN34:AN37)</f>
        <v>17952</v>
      </c>
      <c r="AO38" s="335">
        <f>SUM(AO34:AO37)</f>
        <v>8919</v>
      </c>
      <c r="AP38" s="335">
        <f>SUM(AP34:AP37)</f>
        <v>14922</v>
      </c>
      <c r="AQ38" s="335">
        <f>SUM(AQ34:AQ37)</f>
        <v>30141</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409"/>
      <c r="BW38" s="182"/>
      <c r="BX38" s="182"/>
      <c r="BY38" s="182"/>
      <c r="BZ38" s="144">
        <v>55</v>
      </c>
      <c r="CA38" s="158" t="str">
        <f>IF(BX36="",IF(BV36&gt;BV37,BT36,BT37),IF(BX36&gt;BX37,BT36,BT37))</f>
        <v>Frankreich</v>
      </c>
      <c r="CB38" s="163"/>
      <c r="CC38" s="408">
        <v>0</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8">
        <v>2</v>
      </c>
      <c r="F39" s="411" t="s">
        <v>12</v>
      </c>
      <c r="G39" s="408">
        <v>2</v>
      </c>
      <c r="H39" s="13" t="str">
        <f>C35</f>
        <v>Deutschland</v>
      </c>
      <c r="I39" s="34"/>
      <c r="J39" s="182"/>
      <c r="K39" s="182" t="s">
        <v>69</v>
      </c>
      <c r="L39" s="182">
        <f t="shared" si="8"/>
        <v>0</v>
      </c>
      <c r="M39" s="182"/>
      <c r="N39" s="182">
        <f>IF($E39="",0,IF($E39&gt;$G39,3,IF($E39=$G39,1,0)))</f>
        <v>1</v>
      </c>
      <c r="O39" s="182">
        <f>IF($G39="",0,IF($E39&gt;$G39,0,IF($E39=$G39,1,3)))</f>
        <v>1</v>
      </c>
      <c r="P39" s="182"/>
      <c r="Q39" s="182"/>
      <c r="R39" s="182">
        <f>E39</f>
        <v>2</v>
      </c>
      <c r="S39" s="182">
        <f>G39</f>
        <v>2</v>
      </c>
      <c r="T39" s="182"/>
      <c r="U39" s="182"/>
      <c r="V39" s="182">
        <f>G39</f>
        <v>2</v>
      </c>
      <c r="W39" s="182">
        <f>E39</f>
        <v>2</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0</v>
      </c>
      <c r="BO39" s="61">
        <f>IF(G39=Spielplan!G39,Punktemodus!$B$7,0)</f>
        <v>0</v>
      </c>
      <c r="BP39" s="81">
        <f>IF(Spielplan!E39="",0,SUM(BJ39:BO39))</f>
        <v>0</v>
      </c>
      <c r="BQ39" s="182"/>
      <c r="BR39" s="213"/>
      <c r="BS39" s="182"/>
      <c r="BT39" s="182"/>
      <c r="BU39" s="182"/>
      <c r="BV39" s="409"/>
      <c r="BW39" s="182"/>
      <c r="BX39" s="182"/>
      <c r="BY39" s="182"/>
      <c r="BZ39" s="144">
        <v>56</v>
      </c>
      <c r="CA39" s="158" t="str">
        <f>IF(BX40="",IF(BV40&gt;BV41,BT40,BT41),IF(BX40&gt;BX41,BT40,BT41))</f>
        <v>Wales</v>
      </c>
      <c r="CB39" s="163"/>
      <c r="CC39" s="408">
        <v>1</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10"/>
      <c r="F40" s="409"/>
      <c r="G40" s="410"/>
      <c r="H40" s="182"/>
      <c r="I40" s="182"/>
      <c r="J40" s="182"/>
      <c r="K40" s="182"/>
      <c r="L40" s="182"/>
      <c r="M40" s="182">
        <f t="shared" ref="M40:X40" si="11">SUM(M34:M39)</f>
        <v>4</v>
      </c>
      <c r="N40" s="182">
        <f t="shared" si="11"/>
        <v>7</v>
      </c>
      <c r="O40" s="182">
        <f t="shared" si="11"/>
        <v>5</v>
      </c>
      <c r="P40" s="182">
        <f t="shared" si="11"/>
        <v>0</v>
      </c>
      <c r="Q40" s="182">
        <f t="shared" si="11"/>
        <v>6</v>
      </c>
      <c r="R40" s="182">
        <f t="shared" si="11"/>
        <v>7</v>
      </c>
      <c r="S40" s="182">
        <f t="shared" si="11"/>
        <v>6</v>
      </c>
      <c r="T40" s="182">
        <f t="shared" si="11"/>
        <v>3</v>
      </c>
      <c r="U40" s="182">
        <f t="shared" si="11"/>
        <v>5</v>
      </c>
      <c r="V40" s="182">
        <f t="shared" si="11"/>
        <v>5</v>
      </c>
      <c r="W40" s="182">
        <f t="shared" si="11"/>
        <v>4</v>
      </c>
      <c r="X40" s="182">
        <f t="shared" si="11"/>
        <v>8</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46</v>
      </c>
      <c r="BQ40" s="182"/>
      <c r="BR40" s="213"/>
      <c r="BS40" s="151" t="s">
        <v>252</v>
      </c>
      <c r="BT40" s="158" t="str">
        <f>BB24</f>
        <v>Wales</v>
      </c>
      <c r="BU40" s="163"/>
      <c r="BV40" s="408">
        <v>2</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10"/>
      <c r="F41" s="409"/>
      <c r="G41" s="41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40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10"/>
      <c r="F42" s="409"/>
      <c r="G42" s="41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10"/>
      <c r="F43" s="409"/>
      <c r="G43" s="41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10"/>
      <c r="F44" s="409"/>
      <c r="G44" s="41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8">
        <v>2</v>
      </c>
      <c r="F45" s="411" t="s">
        <v>12</v>
      </c>
      <c r="G45" s="408">
        <v>3</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2</v>
      </c>
      <c r="R45" s="182">
        <f>G45</f>
        <v>3</v>
      </c>
      <c r="S45" s="182"/>
      <c r="T45" s="182"/>
      <c r="U45" s="182">
        <f>G45</f>
        <v>3</v>
      </c>
      <c r="V45" s="182">
        <f>E45</f>
        <v>2</v>
      </c>
      <c r="W45" s="182"/>
      <c r="X45" s="182"/>
      <c r="Y45" s="182"/>
      <c r="Z45" s="182">
        <f>M51</f>
        <v>0</v>
      </c>
      <c r="AA45" s="182">
        <f>Q51</f>
        <v>6</v>
      </c>
      <c r="AB45" s="182">
        <f>U51</f>
        <v>9</v>
      </c>
      <c r="AC45" s="182">
        <f>AA45-AB45</f>
        <v>-3</v>
      </c>
      <c r="AD45" s="182">
        <f>IF(Z45&gt;Z46,-1,0)</f>
        <v>0</v>
      </c>
      <c r="AE45" s="182">
        <f>IF(Z45&gt;Z47,-1,0)</f>
        <v>0</v>
      </c>
      <c r="AF45" s="182">
        <f>IF(Z45&gt;Z48,-1,0)</f>
        <v>0</v>
      </c>
      <c r="AG45" s="329">
        <f>10000-(AJ45*1000+AM45*10+AK45)</f>
        <v>10024</v>
      </c>
      <c r="AH45" s="330">
        <f>RANK(AG45,AG45:AG48,1)</f>
        <v>4</v>
      </c>
      <c r="AI45" s="281" t="str">
        <f>C45</f>
        <v>Türkei</v>
      </c>
      <c r="AJ45" s="281">
        <f t="shared" ref="AJ45:AL48" si="13">Z45</f>
        <v>0</v>
      </c>
      <c r="AK45" s="281">
        <f t="shared" si="13"/>
        <v>6</v>
      </c>
      <c r="AL45" s="281">
        <f t="shared" si="13"/>
        <v>9</v>
      </c>
      <c r="AM45" s="281">
        <f>AK45-AL45</f>
        <v>-3</v>
      </c>
      <c r="AN45" s="337"/>
      <c r="AO45" s="329">
        <f>IF(Z46&lt;&gt;Z45,AG46,IF(G45&gt;E45,AG46-2000,AG46))</f>
        <v>7024</v>
      </c>
      <c r="AP45" s="329">
        <f>IF(Z47&lt;&gt;Z45,AG47,IF(G47&gt;E47,AG47-2000,AG47))</f>
        <v>3992</v>
      </c>
      <c r="AQ45" s="329">
        <f>IF(Z48&lt;&gt;Z45,AG48,IF(G49&gt;E49,AG48-2000,AG48))</f>
        <v>929</v>
      </c>
      <c r="AR45" s="332">
        <f>AN49</f>
        <v>30072</v>
      </c>
      <c r="AS45" s="330">
        <f>RANK(AR45,AR45:AR48,1)</f>
        <v>4</v>
      </c>
      <c r="AT45" s="281" t="str">
        <f t="shared" ref="AT45:AW48" si="14">AI45</f>
        <v>Türkei</v>
      </c>
      <c r="AU45" s="281">
        <f t="shared" si="14"/>
        <v>0</v>
      </c>
      <c r="AV45" s="281">
        <f t="shared" si="14"/>
        <v>6</v>
      </c>
      <c r="AW45" s="281">
        <f t="shared" si="14"/>
        <v>9</v>
      </c>
      <c r="AX45" s="182"/>
      <c r="AY45" s="182"/>
      <c r="AZ45" s="182"/>
      <c r="BA45" s="42">
        <v>1</v>
      </c>
      <c r="BB45" s="40" t="str">
        <f>VLOOKUP(1,AS45:AT48,2,FALSE)</f>
        <v>Tschechien</v>
      </c>
      <c r="BC45" s="41"/>
      <c r="BD45" s="43">
        <f>VLOOKUP(1,AS45:AW48,3,FALSE)</f>
        <v>9</v>
      </c>
      <c r="BE45" s="44">
        <f>VLOOKUP(1,AS45:AW48,4,FALSE)</f>
        <v>11</v>
      </c>
      <c r="BF45" s="199" t="s">
        <v>12</v>
      </c>
      <c r="BG45" s="44">
        <f>VLOOKUP(1,AS45:AW48,5,FALSE)</f>
        <v>5</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8">
        <v>2</v>
      </c>
      <c r="F46" s="411" t="s">
        <v>12</v>
      </c>
      <c r="G46" s="408">
        <v>4</v>
      </c>
      <c r="H46" s="125" t="str">
        <f>Spielplan!$H$46</f>
        <v>Tschechien</v>
      </c>
      <c r="I46" s="126"/>
      <c r="J46" s="182"/>
      <c r="K46" s="182" t="s">
        <v>71</v>
      </c>
      <c r="L46" s="182">
        <f t="shared" si="12"/>
        <v>-1</v>
      </c>
      <c r="M46" s="182"/>
      <c r="N46" s="182"/>
      <c r="O46" s="182">
        <f>IF($E46="",0,IF($E46&gt;$G46,3,IF($E46=$G46,1,0)))</f>
        <v>0</v>
      </c>
      <c r="P46" s="182">
        <f>IF($G46="",0,IF($E46&gt;$G46,0,IF($E46=$G46,1,3)))</f>
        <v>3</v>
      </c>
      <c r="Q46" s="182"/>
      <c r="R46" s="182"/>
      <c r="S46" s="182">
        <f>E46</f>
        <v>2</v>
      </c>
      <c r="T46" s="182">
        <f>G46</f>
        <v>4</v>
      </c>
      <c r="U46" s="182"/>
      <c r="V46" s="182"/>
      <c r="W46" s="182">
        <f>G46</f>
        <v>4</v>
      </c>
      <c r="X46" s="182">
        <f>E46</f>
        <v>2</v>
      </c>
      <c r="Y46" s="182"/>
      <c r="Z46" s="182">
        <f>N51</f>
        <v>3</v>
      </c>
      <c r="AA46" s="182">
        <f>R51</f>
        <v>6</v>
      </c>
      <c r="AB46" s="182">
        <f>V51</f>
        <v>9</v>
      </c>
      <c r="AC46" s="182">
        <f>AA46-AB46</f>
        <v>-3</v>
      </c>
      <c r="AD46" s="182">
        <f>IF(Z46&gt;Z45,-1,0)</f>
        <v>-1</v>
      </c>
      <c r="AE46" s="182">
        <f>IF(Z46&gt;Z47,-1,0)</f>
        <v>0</v>
      </c>
      <c r="AF46" s="182">
        <f>IF(Z46&gt;Z48,-1,0)</f>
        <v>0</v>
      </c>
      <c r="AG46" s="329">
        <f>10000-(AJ46*1000+AM46*10+AK46)</f>
        <v>7024</v>
      </c>
      <c r="AH46" s="330">
        <f>RANK(AG46,AG45:AG48,1)</f>
        <v>3</v>
      </c>
      <c r="AI46" s="281" t="str">
        <f>H45</f>
        <v>Kroatien</v>
      </c>
      <c r="AJ46" s="281">
        <f t="shared" si="13"/>
        <v>3</v>
      </c>
      <c r="AK46" s="281">
        <f t="shared" si="13"/>
        <v>6</v>
      </c>
      <c r="AL46" s="281">
        <f t="shared" si="13"/>
        <v>9</v>
      </c>
      <c r="AM46" s="281">
        <f>AK46-AL46</f>
        <v>-3</v>
      </c>
      <c r="AN46" s="329">
        <f>IF(Z45&lt;&gt;Z46,AG45,IF(E45&gt;G45,AG45-2000,AG45))</f>
        <v>10024</v>
      </c>
      <c r="AO46" s="337"/>
      <c r="AP46" s="329">
        <f>IF(Z46&lt;&gt;Z47,AG47,IF(G50&gt;E50,AG47-2000,AG47))</f>
        <v>3992</v>
      </c>
      <c r="AQ46" s="329">
        <f>IF(Z48&lt;&gt;Z46,AG48,IF(G48&gt;E48,AG48-2000,AG48))</f>
        <v>929</v>
      </c>
      <c r="AR46" s="333">
        <f>AO49</f>
        <v>21072</v>
      </c>
      <c r="AS46" s="330">
        <f>RANK(AR46,AR45:AR48,1)</f>
        <v>3</v>
      </c>
      <c r="AT46" s="281" t="str">
        <f t="shared" si="14"/>
        <v>Kroatien</v>
      </c>
      <c r="AU46" s="281">
        <f t="shared" si="14"/>
        <v>3</v>
      </c>
      <c r="AV46" s="281">
        <f t="shared" si="14"/>
        <v>6</v>
      </c>
      <c r="AW46" s="281">
        <f t="shared" si="14"/>
        <v>9</v>
      </c>
      <c r="AX46" s="182"/>
      <c r="AY46" s="182"/>
      <c r="AZ46" s="182"/>
      <c r="BA46" s="42">
        <v>2</v>
      </c>
      <c r="BB46" s="40" t="str">
        <f>VLOOKUP(2,AS45:AT48,2,FALSE)</f>
        <v>Spanien</v>
      </c>
      <c r="BC46" s="41"/>
      <c r="BD46" s="43">
        <f>VLOOKUP(2,AS45:AW48,3,FALSE)</f>
        <v>6</v>
      </c>
      <c r="BE46" s="44">
        <f>VLOOKUP(2,AS45:AW48,4,FALSE)</f>
        <v>8</v>
      </c>
      <c r="BF46" s="199" t="s">
        <v>12</v>
      </c>
      <c r="BG46" s="44">
        <f>VLOOKUP(2,AS45:AW48,5,FALSE)</f>
        <v>8</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8">
        <v>2</v>
      </c>
      <c r="F47" s="411" t="s">
        <v>12</v>
      </c>
      <c r="G47" s="408">
        <v>3</v>
      </c>
      <c r="H47" s="40" t="str">
        <f>C46</f>
        <v>Spanien</v>
      </c>
      <c r="I47" s="41"/>
      <c r="J47" s="182"/>
      <c r="K47" s="182" t="s">
        <v>72</v>
      </c>
      <c r="L47" s="182">
        <f t="shared" si="12"/>
        <v>-1</v>
      </c>
      <c r="M47" s="182">
        <f>IF($E47="",0,IF($E47&gt;$G47,3,IF($E47=G47,1,0)))</f>
        <v>0</v>
      </c>
      <c r="N47" s="182"/>
      <c r="O47" s="182">
        <f>IF($G47="",0,IF($E47&gt;$G47,0,IF($E47=$G47,1,3)))</f>
        <v>3</v>
      </c>
      <c r="P47" s="182"/>
      <c r="Q47" s="182">
        <f>E47</f>
        <v>2</v>
      </c>
      <c r="R47" s="182"/>
      <c r="S47" s="182">
        <f>G47</f>
        <v>3</v>
      </c>
      <c r="T47" s="182"/>
      <c r="U47" s="182">
        <f>G47</f>
        <v>3</v>
      </c>
      <c r="V47" s="182"/>
      <c r="W47" s="182">
        <f>E47</f>
        <v>2</v>
      </c>
      <c r="X47" s="182"/>
      <c r="Y47" s="182"/>
      <c r="Z47" s="182">
        <f>O51</f>
        <v>6</v>
      </c>
      <c r="AA47" s="182">
        <f>S51</f>
        <v>8</v>
      </c>
      <c r="AB47" s="182">
        <f>W51</f>
        <v>8</v>
      </c>
      <c r="AC47" s="182">
        <f>AA47-AB47</f>
        <v>0</v>
      </c>
      <c r="AD47" s="182">
        <f>IF(Z47&gt;Z45,-1,0)</f>
        <v>-1</v>
      </c>
      <c r="AE47" s="182">
        <f>IF(Z47&gt;Z46,-1,0)</f>
        <v>-1</v>
      </c>
      <c r="AF47" s="182">
        <f>IF(Z47&gt;Z48,-1,0)</f>
        <v>0</v>
      </c>
      <c r="AG47" s="329">
        <f>10000-(AJ47*1000+AM47*10+AK47)</f>
        <v>3992</v>
      </c>
      <c r="AH47" s="330">
        <f>RANK(AG47,AG45:AG48,1)</f>
        <v>2</v>
      </c>
      <c r="AI47" s="281" t="str">
        <f>C46</f>
        <v>Spanien</v>
      </c>
      <c r="AJ47" s="281">
        <f t="shared" si="13"/>
        <v>6</v>
      </c>
      <c r="AK47" s="281">
        <f t="shared" si="13"/>
        <v>8</v>
      </c>
      <c r="AL47" s="281">
        <f t="shared" si="13"/>
        <v>8</v>
      </c>
      <c r="AM47" s="281">
        <f>AK47-AL47</f>
        <v>0</v>
      </c>
      <c r="AN47" s="329">
        <f>IF(Z45&lt;&gt;Z47,AG45,IF(E47&gt;G47,AG45-2000,AG45))</f>
        <v>10024</v>
      </c>
      <c r="AO47" s="329">
        <f>IF(Z46&lt;&gt;Z47,AG46,IF(E50&gt;G50,AG46-2000,AG46))</f>
        <v>7024</v>
      </c>
      <c r="AP47" s="337"/>
      <c r="AQ47" s="329">
        <f>IF(Z48&lt;&gt;Z47,AG48,IF(G46&gt;E46,AG48-2000,AG48))</f>
        <v>929</v>
      </c>
      <c r="AR47" s="333">
        <f>AP49</f>
        <v>11976</v>
      </c>
      <c r="AS47" s="330">
        <f>RANK(AR47,AR45:AR48,1)</f>
        <v>2</v>
      </c>
      <c r="AT47" s="281" t="str">
        <f t="shared" si="14"/>
        <v>Spanien</v>
      </c>
      <c r="AU47" s="281">
        <f t="shared" si="14"/>
        <v>6</v>
      </c>
      <c r="AV47" s="281">
        <f t="shared" si="14"/>
        <v>8</v>
      </c>
      <c r="AW47" s="281">
        <f t="shared" si="14"/>
        <v>8</v>
      </c>
      <c r="AX47" s="182"/>
      <c r="AY47" s="182"/>
      <c r="AZ47" s="182"/>
      <c r="BA47" s="162">
        <v>3</v>
      </c>
      <c r="BB47" s="175" t="str">
        <f>VLOOKUP(3,AS45:AT48,2,FALSE)</f>
        <v>Kroatien</v>
      </c>
      <c r="BC47" s="163"/>
      <c r="BD47" s="145">
        <f>VLOOKUP(3,AS45:AW48,3,FALSE)</f>
        <v>3</v>
      </c>
      <c r="BE47" s="145">
        <f>VLOOKUP(3,AS45:AW48,4,FALSE)</f>
        <v>6</v>
      </c>
      <c r="BF47" s="199" t="s">
        <v>12</v>
      </c>
      <c r="BG47" s="145">
        <f>VLOOKUP(3,AS45:AW48,5,FALSE)</f>
        <v>9</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1</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8">
        <v>1</v>
      </c>
      <c r="F48" s="411" t="s">
        <v>12</v>
      </c>
      <c r="G48" s="408">
        <v>4</v>
      </c>
      <c r="H48" s="125" t="str">
        <f>H46</f>
        <v>Tschechien</v>
      </c>
      <c r="I48" s="126"/>
      <c r="J48" s="182"/>
      <c r="K48" s="182" t="s">
        <v>73</v>
      </c>
      <c r="L48" s="182">
        <f t="shared" si="12"/>
        <v>-1</v>
      </c>
      <c r="M48" s="182"/>
      <c r="N48" s="182">
        <f>IF($E48="",0,IF($E48&gt;$G48,3,IF($E48=$G48,1,0)))</f>
        <v>0</v>
      </c>
      <c r="O48" s="182"/>
      <c r="P48" s="182">
        <f>IF($G48="",0,IF($E48&gt;$G48,0,IF($E48=$G48,1,3)))</f>
        <v>3</v>
      </c>
      <c r="Q48" s="182"/>
      <c r="R48" s="182">
        <f>E48</f>
        <v>1</v>
      </c>
      <c r="S48" s="182"/>
      <c r="T48" s="182">
        <f>G48</f>
        <v>4</v>
      </c>
      <c r="U48" s="182"/>
      <c r="V48" s="182">
        <f>G48</f>
        <v>4</v>
      </c>
      <c r="W48" s="182"/>
      <c r="X48" s="182">
        <f>E48</f>
        <v>1</v>
      </c>
      <c r="Y48" s="182"/>
      <c r="Z48" s="182">
        <f>P51</f>
        <v>9</v>
      </c>
      <c r="AA48" s="182">
        <f>T51</f>
        <v>11</v>
      </c>
      <c r="AB48" s="182">
        <f>X51</f>
        <v>5</v>
      </c>
      <c r="AC48" s="182">
        <f>AA48-AB48</f>
        <v>6</v>
      </c>
      <c r="AD48" s="182">
        <f>IF(Z48&gt;Z45,-1,0)</f>
        <v>-1</v>
      </c>
      <c r="AE48" s="182">
        <f>IF(Z48&gt;Z46,-1,0)</f>
        <v>-1</v>
      </c>
      <c r="AF48" s="182">
        <f>IF(Z48&gt;Z47,-1,0)</f>
        <v>-1</v>
      </c>
      <c r="AG48" s="329">
        <f>10000-(AJ48*1000+AM48*10+AK48)</f>
        <v>929</v>
      </c>
      <c r="AH48" s="330">
        <f>RANK(AG48,AG45:AG48,1)</f>
        <v>1</v>
      </c>
      <c r="AI48" s="281" t="str">
        <f>H46</f>
        <v>Tschechien</v>
      </c>
      <c r="AJ48" s="281">
        <f t="shared" si="13"/>
        <v>9</v>
      </c>
      <c r="AK48" s="281">
        <f t="shared" si="13"/>
        <v>11</v>
      </c>
      <c r="AL48" s="281">
        <f t="shared" si="13"/>
        <v>5</v>
      </c>
      <c r="AM48" s="281">
        <f>AK48-AL48</f>
        <v>6</v>
      </c>
      <c r="AN48" s="329">
        <f>IF(Z45&lt;&gt;Z48,AG45,IF(E49&gt;G49,AG45-2000,AG45))</f>
        <v>10024</v>
      </c>
      <c r="AO48" s="329">
        <f>IF(Z46&lt;&gt;Z48,AG46,IF(E48&gt;G48,AG46-2000,AG46))</f>
        <v>7024</v>
      </c>
      <c r="AP48" s="329">
        <f>IF(Z47&lt;&gt;Z48,AG47,IF(E46&gt;G46,AG47-2000,AG47))</f>
        <v>3992</v>
      </c>
      <c r="AQ48" s="337"/>
      <c r="AR48" s="333">
        <f>AQ49</f>
        <v>2787</v>
      </c>
      <c r="AS48" s="330">
        <f>RANK(AR48,AR45:AR48,1)</f>
        <v>1</v>
      </c>
      <c r="AT48" s="281" t="str">
        <f t="shared" si="14"/>
        <v>Tschechien</v>
      </c>
      <c r="AU48" s="281">
        <f t="shared" si="14"/>
        <v>9</v>
      </c>
      <c r="AV48" s="281">
        <f t="shared" si="14"/>
        <v>11</v>
      </c>
      <c r="AW48" s="281">
        <f t="shared" si="14"/>
        <v>5</v>
      </c>
      <c r="AX48" s="182"/>
      <c r="AY48" s="182"/>
      <c r="AZ48" s="182"/>
      <c r="BA48" s="68">
        <v>4</v>
      </c>
      <c r="BB48" s="69" t="str">
        <f>VLOOKUP(4,AS45:AT48,2,FALSE)</f>
        <v>Türkei</v>
      </c>
      <c r="BC48" s="70"/>
      <c r="BD48" s="71">
        <f>VLOOKUP(4,AS45:AW48,3,FALSE)</f>
        <v>0</v>
      </c>
      <c r="BE48" s="71">
        <f>VLOOKUP(4,AS45:AW48,4,FALSE)</f>
        <v>6</v>
      </c>
      <c r="BF48" s="199" t="s">
        <v>12</v>
      </c>
      <c r="BG48" s="71">
        <f>VLOOKUP(4,AS45:AW48,5,FALSE)</f>
        <v>9</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8">
        <v>2</v>
      </c>
      <c r="F49" s="411" t="s">
        <v>12</v>
      </c>
      <c r="G49" s="408">
        <v>3</v>
      </c>
      <c r="H49" s="40" t="str">
        <f>H46</f>
        <v>Tschechien</v>
      </c>
      <c r="I49" s="41"/>
      <c r="J49" s="182"/>
      <c r="K49" s="182" t="s">
        <v>74</v>
      </c>
      <c r="L49" s="182">
        <f t="shared" si="12"/>
        <v>-1</v>
      </c>
      <c r="M49" s="182">
        <f>IF($E49="",0,IF($E49&gt;$G49,3,IF($E49=G49,1,0)))</f>
        <v>0</v>
      </c>
      <c r="N49" s="182"/>
      <c r="O49" s="182"/>
      <c r="P49" s="182">
        <f>IF($G49="",0,IF($E49&gt;$G49,0,IF($E49=$G49,1,3)))</f>
        <v>3</v>
      </c>
      <c r="Q49" s="182">
        <f>E49</f>
        <v>2</v>
      </c>
      <c r="R49" s="182"/>
      <c r="S49" s="182"/>
      <c r="T49" s="182">
        <f>G49</f>
        <v>3</v>
      </c>
      <c r="U49" s="182">
        <f>G49</f>
        <v>3</v>
      </c>
      <c r="V49" s="182"/>
      <c r="W49" s="182"/>
      <c r="X49" s="182">
        <f>E49</f>
        <v>2</v>
      </c>
      <c r="Y49" s="182"/>
      <c r="Z49" s="182"/>
      <c r="AA49" s="182"/>
      <c r="AB49" s="182"/>
      <c r="AC49" s="182"/>
      <c r="AD49" s="182"/>
      <c r="AE49" s="182"/>
      <c r="AF49" s="182"/>
      <c r="AG49" s="281"/>
      <c r="AH49" s="281"/>
      <c r="AI49" s="281"/>
      <c r="AJ49" s="281"/>
      <c r="AK49" s="281"/>
      <c r="AL49" s="281"/>
      <c r="AM49" s="281"/>
      <c r="AN49" s="334">
        <f>SUM(AN45:AN48)</f>
        <v>30072</v>
      </c>
      <c r="AO49" s="335">
        <f>SUM(AO45:AO48)</f>
        <v>21072</v>
      </c>
      <c r="AP49" s="335">
        <f>SUM(AP45:AP48)</f>
        <v>11976</v>
      </c>
      <c r="AQ49" s="335">
        <f>SUM(AQ45:AQ48)</f>
        <v>2787</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1</v>
      </c>
      <c r="BO49" s="61">
        <f>IF(G49=Spielplan!G49,Punktemodus!$B$7,0)</f>
        <v>0</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8">
        <v>2</v>
      </c>
      <c r="F50" s="411" t="s">
        <v>12</v>
      </c>
      <c r="G50" s="408">
        <v>3</v>
      </c>
      <c r="H50" s="125" t="str">
        <f>C46</f>
        <v>Spanien</v>
      </c>
      <c r="I50" s="126"/>
      <c r="J50" s="182"/>
      <c r="K50" s="182" t="s">
        <v>74</v>
      </c>
      <c r="L50" s="182">
        <f t="shared" si="12"/>
        <v>-1</v>
      </c>
      <c r="M50" s="182"/>
      <c r="N50" s="182">
        <f>IF($E50="",0,IF($E50&gt;$G50,3,IF($E50=$G50,1,0)))</f>
        <v>0</v>
      </c>
      <c r="O50" s="182">
        <f>IF($G50="",0,IF($E50&gt;$G50,0,IF($E50=$G50,1,3)))</f>
        <v>3</v>
      </c>
      <c r="P50" s="182"/>
      <c r="Q50" s="182"/>
      <c r="R50" s="182">
        <f>E50</f>
        <v>2</v>
      </c>
      <c r="S50" s="182">
        <f>G50</f>
        <v>3</v>
      </c>
      <c r="T50" s="182"/>
      <c r="U50" s="182"/>
      <c r="V50" s="182">
        <f>G50</f>
        <v>3</v>
      </c>
      <c r="W50" s="182">
        <f>E50</f>
        <v>2</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1</v>
      </c>
      <c r="BO50" s="61">
        <f>IF(G50=Spielplan!G50,Punktemodus!$B$7,0)</f>
        <v>0</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10"/>
      <c r="F51" s="409"/>
      <c r="G51" s="410"/>
      <c r="H51" s="182"/>
      <c r="I51" s="182"/>
      <c r="J51" s="182"/>
      <c r="K51" s="182"/>
      <c r="L51" s="182"/>
      <c r="M51" s="182">
        <f t="shared" ref="M51:X51" si="15">SUM(M45:M50)</f>
        <v>0</v>
      </c>
      <c r="N51" s="182">
        <f t="shared" si="15"/>
        <v>3</v>
      </c>
      <c r="O51" s="182">
        <f t="shared" si="15"/>
        <v>6</v>
      </c>
      <c r="P51" s="182">
        <f t="shared" si="15"/>
        <v>9</v>
      </c>
      <c r="Q51" s="182">
        <f t="shared" si="15"/>
        <v>6</v>
      </c>
      <c r="R51" s="182">
        <f t="shared" si="15"/>
        <v>6</v>
      </c>
      <c r="S51" s="182">
        <f t="shared" si="15"/>
        <v>8</v>
      </c>
      <c r="T51" s="182">
        <f t="shared" si="15"/>
        <v>11</v>
      </c>
      <c r="U51" s="182">
        <f t="shared" si="15"/>
        <v>9</v>
      </c>
      <c r="V51" s="182">
        <f t="shared" si="15"/>
        <v>9</v>
      </c>
      <c r="W51" s="182">
        <f t="shared" si="15"/>
        <v>8</v>
      </c>
      <c r="X51" s="182">
        <f t="shared" si="15"/>
        <v>5</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23</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10"/>
      <c r="F52" s="409"/>
      <c r="G52" s="41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10"/>
      <c r="F53" s="409"/>
      <c r="G53" s="41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10"/>
      <c r="F54" s="409"/>
      <c r="G54" s="41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50</v>
      </c>
      <c r="CT54" s="96"/>
      <c r="CU54" s="80"/>
      <c r="CV54" s="80"/>
      <c r="CW54" s="80"/>
    </row>
    <row r="55" spans="1:101" ht="18.75" customHeight="1" thickBot="1" x14ac:dyDescent="0.25">
      <c r="A55" s="182"/>
      <c r="B55" s="182"/>
      <c r="C55" s="192"/>
      <c r="D55" s="182"/>
      <c r="E55" s="410"/>
      <c r="F55" s="409"/>
      <c r="G55" s="41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30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8">
        <v>2</v>
      </c>
      <c r="F56" s="411" t="s">
        <v>12</v>
      </c>
      <c r="G56" s="408">
        <v>3</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2</v>
      </c>
      <c r="R56" s="182">
        <f>G56</f>
        <v>3</v>
      </c>
      <c r="S56" s="182"/>
      <c r="T56" s="182"/>
      <c r="U56" s="182">
        <f>G56</f>
        <v>3</v>
      </c>
      <c r="V56" s="182">
        <f>E56</f>
        <v>2</v>
      </c>
      <c r="W56" s="182"/>
      <c r="X56" s="182"/>
      <c r="Y56" s="182"/>
      <c r="Z56" s="182">
        <f>M62</f>
        <v>0</v>
      </c>
      <c r="AA56" s="182">
        <f>Q62</f>
        <v>4</v>
      </c>
      <c r="AB56" s="182">
        <f>U62</f>
        <v>8</v>
      </c>
      <c r="AC56" s="182">
        <f>AA56-AB56</f>
        <v>-4</v>
      </c>
      <c r="AD56" s="182">
        <f>IF(Z56&gt;Z57,-1,0)</f>
        <v>0</v>
      </c>
      <c r="AE56" s="182">
        <f>IF(Z56&gt;Z58,-1,0)</f>
        <v>0</v>
      </c>
      <c r="AF56" s="182">
        <f>IF(Z56&gt;Z59,-1,0)</f>
        <v>0</v>
      </c>
      <c r="AG56" s="329">
        <f>10000-(AJ56*1000+AM56*10+AK56)</f>
        <v>10036</v>
      </c>
      <c r="AH56" s="330">
        <f>RANK(AG56,AG56:AG59,1)</f>
        <v>4</v>
      </c>
      <c r="AI56" s="281" t="str">
        <f>C56</f>
        <v>Irland</v>
      </c>
      <c r="AJ56" s="281">
        <f t="shared" ref="AJ56:AL59" si="17">Z56</f>
        <v>0</v>
      </c>
      <c r="AK56" s="281">
        <f t="shared" si="17"/>
        <v>4</v>
      </c>
      <c r="AL56" s="281">
        <f t="shared" si="17"/>
        <v>8</v>
      </c>
      <c r="AM56" s="281">
        <f>AK56-AL56</f>
        <v>-4</v>
      </c>
      <c r="AN56" s="337"/>
      <c r="AO56" s="329">
        <f>IF(Z57&lt;&gt;Z56,AG57,IF(G56&gt;E56,AG57-2000,AG57))</f>
        <v>3972</v>
      </c>
      <c r="AP56" s="329">
        <f>IF(Z58&lt;&gt;Z56,AG58,IF(G58&gt;E58,AG58-2000,AG58))</f>
        <v>952</v>
      </c>
      <c r="AQ56" s="329">
        <f>IF(Z59&lt;&gt;Z56,AG59,IF(G60&gt;E60,AG59-2000,AG59))</f>
        <v>7016</v>
      </c>
      <c r="AR56" s="332">
        <f>AN60</f>
        <v>30108</v>
      </c>
      <c r="AS56" s="330">
        <f>RANK(AR56,AR56:AR59,1)</f>
        <v>4</v>
      </c>
      <c r="AT56" s="281" t="str">
        <f t="shared" ref="AT56:AW59" si="18">AI56</f>
        <v>Irland</v>
      </c>
      <c r="AU56" s="281">
        <f t="shared" si="18"/>
        <v>0</v>
      </c>
      <c r="AV56" s="281">
        <f t="shared" si="18"/>
        <v>4</v>
      </c>
      <c r="AW56" s="281">
        <f t="shared" si="18"/>
        <v>8</v>
      </c>
      <c r="AX56" s="182"/>
      <c r="AY56" s="182"/>
      <c r="AZ56" s="182"/>
      <c r="BA56" s="112">
        <v>1</v>
      </c>
      <c r="BB56" s="108" t="str">
        <f>VLOOKUP(1,AS56:AT59,2,FALSE)</f>
        <v>Belgien</v>
      </c>
      <c r="BC56" s="113"/>
      <c r="BD56" s="114">
        <f>VLOOKUP(1,AS56:AW59,3,FALSE)</f>
        <v>9</v>
      </c>
      <c r="BE56" s="115">
        <f>VLOOKUP(1,AS56:AW59,4,FALSE)</f>
        <v>8</v>
      </c>
      <c r="BF56" s="199" t="s">
        <v>12</v>
      </c>
      <c r="BG56" s="115">
        <f>VLOOKUP(1,AS56:AW59,5,FALSE)</f>
        <v>4</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8">
        <v>2</v>
      </c>
      <c r="F57" s="411" t="s">
        <v>12</v>
      </c>
      <c r="G57" s="40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6</v>
      </c>
      <c r="AA57" s="182">
        <f>R62</f>
        <v>8</v>
      </c>
      <c r="AB57" s="182">
        <f>V62</f>
        <v>6</v>
      </c>
      <c r="AC57" s="182">
        <f>AA57-AB57</f>
        <v>2</v>
      </c>
      <c r="AD57" s="182">
        <f>IF(Z57&gt;Z56,-1,0)</f>
        <v>-1</v>
      </c>
      <c r="AE57" s="182">
        <f>IF(Z57&gt;Z58,-1,0)</f>
        <v>0</v>
      </c>
      <c r="AF57" s="182">
        <f>IF(Z57&gt;Z59,-1,0)</f>
        <v>-1</v>
      </c>
      <c r="AG57" s="329">
        <f>10000-(AJ57*1000+AM57*10+AK57)</f>
        <v>3972</v>
      </c>
      <c r="AH57" s="330">
        <f>RANK(AG57,AG56:AG59,1)</f>
        <v>2</v>
      </c>
      <c r="AI57" s="281" t="str">
        <f>H56</f>
        <v>Schweden</v>
      </c>
      <c r="AJ57" s="281">
        <f t="shared" si="17"/>
        <v>6</v>
      </c>
      <c r="AK57" s="281">
        <f t="shared" si="17"/>
        <v>8</v>
      </c>
      <c r="AL57" s="281">
        <f t="shared" si="17"/>
        <v>6</v>
      </c>
      <c r="AM57" s="281">
        <f>AK57-AL57</f>
        <v>2</v>
      </c>
      <c r="AN57" s="329">
        <f>IF(Z56&lt;&gt;Z57,AG56,IF(E56&gt;G56,AG56-2000,AG56))</f>
        <v>10036</v>
      </c>
      <c r="AO57" s="337"/>
      <c r="AP57" s="329">
        <f>IF(Z57&lt;&gt;Z58,AG58,IF(G61&gt;E61,AG58-2000,AG58))</f>
        <v>952</v>
      </c>
      <c r="AQ57" s="329">
        <f>IF(Z59&lt;&gt;Z57,AG59,IF(G59&gt;E59,AG59-2000,AG59))</f>
        <v>7016</v>
      </c>
      <c r="AR57" s="333">
        <f>AO60</f>
        <v>11916</v>
      </c>
      <c r="AS57" s="330">
        <f>RANK(AR57,AR56:AR59,1)</f>
        <v>2</v>
      </c>
      <c r="AT57" s="281" t="str">
        <f t="shared" si="18"/>
        <v>Schweden</v>
      </c>
      <c r="AU57" s="281">
        <f t="shared" si="18"/>
        <v>6</v>
      </c>
      <c r="AV57" s="281">
        <f t="shared" si="18"/>
        <v>8</v>
      </c>
      <c r="AW57" s="281">
        <f t="shared" si="18"/>
        <v>6</v>
      </c>
      <c r="AX57" s="182"/>
      <c r="AY57" s="182"/>
      <c r="AZ57" s="182"/>
      <c r="BA57" s="112">
        <v>2</v>
      </c>
      <c r="BB57" s="108" t="str">
        <f>VLOOKUP(2,AS56:AT59,2,FALSE)</f>
        <v>Schweden</v>
      </c>
      <c r="BC57" s="113"/>
      <c r="BD57" s="114">
        <f>VLOOKUP(2,AS56:AW59,3,FALSE)</f>
        <v>6</v>
      </c>
      <c r="BE57" s="115">
        <f>VLOOKUP(2,AS56:AW59,4,FALSE)</f>
        <v>8</v>
      </c>
      <c r="BF57" s="199" t="s">
        <v>12</v>
      </c>
      <c r="BG57" s="115">
        <f>VLOOKUP(2,AS56:AW59,5,FALSE)</f>
        <v>6</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10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8">
        <v>1</v>
      </c>
      <c r="F58" s="411" t="s">
        <v>12</v>
      </c>
      <c r="G58" s="408">
        <v>3</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3</v>
      </c>
      <c r="T58" s="182"/>
      <c r="U58" s="182">
        <f>G58</f>
        <v>3</v>
      </c>
      <c r="V58" s="182"/>
      <c r="W58" s="182">
        <f>E58</f>
        <v>1</v>
      </c>
      <c r="X58" s="182"/>
      <c r="Y58" s="182"/>
      <c r="Z58" s="182">
        <f>O62</f>
        <v>9</v>
      </c>
      <c r="AA58" s="182">
        <f>S62</f>
        <v>8</v>
      </c>
      <c r="AB58" s="182">
        <f>W62</f>
        <v>4</v>
      </c>
      <c r="AC58" s="182">
        <f>AA58-AB58</f>
        <v>4</v>
      </c>
      <c r="AD58" s="182">
        <f>IF(Z58&gt;Z56,-1,0)</f>
        <v>-1</v>
      </c>
      <c r="AE58" s="182">
        <f>IF(Z58&gt;Z57,-1,0)</f>
        <v>-1</v>
      </c>
      <c r="AF58" s="182">
        <f>IF(Z58&gt;Z59,-1,0)</f>
        <v>-1</v>
      </c>
      <c r="AG58" s="329">
        <f>10000-(AJ58*1000+AM58*10+AK58)</f>
        <v>952</v>
      </c>
      <c r="AH58" s="330">
        <f>RANK(AG58,AG56:AG59,1)</f>
        <v>1</v>
      </c>
      <c r="AI58" s="281" t="str">
        <f>C57</f>
        <v>Belgien</v>
      </c>
      <c r="AJ58" s="281">
        <f t="shared" si="17"/>
        <v>9</v>
      </c>
      <c r="AK58" s="281">
        <f t="shared" si="17"/>
        <v>8</v>
      </c>
      <c r="AL58" s="281">
        <f t="shared" si="17"/>
        <v>4</v>
      </c>
      <c r="AM58" s="281">
        <f>AK58-AL58</f>
        <v>4</v>
      </c>
      <c r="AN58" s="329">
        <f>IF(Z56&lt;&gt;Z58,AG56,IF(E58&gt;G58,AG56-2000,AG56))</f>
        <v>10036</v>
      </c>
      <c r="AO58" s="329">
        <f>IF(Z57&lt;&gt;Z58,AG57,IF(E61&gt;G61,AG57-2000,AG57))</f>
        <v>3972</v>
      </c>
      <c r="AP58" s="337"/>
      <c r="AQ58" s="329">
        <f>IF(Z59&lt;&gt;Z58,AG59,IF(G57&gt;E57,AG59-2000,AG59))</f>
        <v>7016</v>
      </c>
      <c r="AR58" s="333">
        <f>AP60</f>
        <v>2856</v>
      </c>
      <c r="AS58" s="330">
        <f>RANK(AR58,AR56:AR59,1)</f>
        <v>1</v>
      </c>
      <c r="AT58" s="281" t="str">
        <f t="shared" si="18"/>
        <v>Belgien</v>
      </c>
      <c r="AU58" s="281">
        <f t="shared" si="18"/>
        <v>9</v>
      </c>
      <c r="AV58" s="281">
        <f t="shared" si="18"/>
        <v>8</v>
      </c>
      <c r="AW58" s="281">
        <f t="shared" si="18"/>
        <v>4</v>
      </c>
      <c r="AX58" s="182"/>
      <c r="AY58" s="182"/>
      <c r="AZ58" s="182"/>
      <c r="BA58" s="162">
        <v>3</v>
      </c>
      <c r="BB58" s="175" t="str">
        <f>VLOOKUP(3,AS56:AT59,2,FALSE)</f>
        <v>Italien</v>
      </c>
      <c r="BC58" s="163"/>
      <c r="BD58" s="145">
        <f>VLOOKUP(3,AS56:AW59,3,FALSE)</f>
        <v>3</v>
      </c>
      <c r="BE58" s="145">
        <f>VLOOKUP(3,AS56:AW59,4,FALSE)</f>
        <v>4</v>
      </c>
      <c r="BF58" s="199" t="s">
        <v>12</v>
      </c>
      <c r="BG58" s="145">
        <f>VLOOKUP(3,AS56:AW59,5,FALSE)</f>
        <v>6</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1</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8">
        <v>3</v>
      </c>
      <c r="F59" s="411" t="s">
        <v>12</v>
      </c>
      <c r="G59" s="408">
        <v>1</v>
      </c>
      <c r="H59" s="110" t="str">
        <f>H57</f>
        <v>Italien</v>
      </c>
      <c r="I59" s="111"/>
      <c r="J59" s="182"/>
      <c r="K59" s="182" t="s">
        <v>80</v>
      </c>
      <c r="L59" s="182">
        <f t="shared" si="16"/>
        <v>1</v>
      </c>
      <c r="M59" s="182"/>
      <c r="N59" s="182">
        <f>IF($E59="",0,IF($E59&gt;$G59,3,IF($E59=$G59,1,0)))</f>
        <v>3</v>
      </c>
      <c r="O59" s="182"/>
      <c r="P59" s="182">
        <f>IF($G59="",0,IF($E59&gt;$G59,0,IF($E59=$G59,1,3)))</f>
        <v>0</v>
      </c>
      <c r="Q59" s="182"/>
      <c r="R59" s="182">
        <f>E59</f>
        <v>3</v>
      </c>
      <c r="S59" s="182"/>
      <c r="T59" s="182">
        <f>G59</f>
        <v>1</v>
      </c>
      <c r="U59" s="182"/>
      <c r="V59" s="182">
        <f>G59</f>
        <v>1</v>
      </c>
      <c r="W59" s="182"/>
      <c r="X59" s="182">
        <f>E59</f>
        <v>3</v>
      </c>
      <c r="Y59" s="182"/>
      <c r="Z59" s="182">
        <f>P62</f>
        <v>3</v>
      </c>
      <c r="AA59" s="182">
        <f>T62</f>
        <v>4</v>
      </c>
      <c r="AB59" s="182">
        <f>X62</f>
        <v>6</v>
      </c>
      <c r="AC59" s="182">
        <f>AA59-AB59</f>
        <v>-2</v>
      </c>
      <c r="AD59" s="182">
        <f>IF(Z59&gt;Z56,-1,0)</f>
        <v>-1</v>
      </c>
      <c r="AE59" s="182">
        <f>IF(Z59&gt;Z57,-1,0)</f>
        <v>0</v>
      </c>
      <c r="AF59" s="182">
        <f>IF(Z59&gt;Z58,-1,0)</f>
        <v>0</v>
      </c>
      <c r="AG59" s="329">
        <f>10000-(AJ59*1000+AM59*10+AK59)</f>
        <v>7016</v>
      </c>
      <c r="AH59" s="330">
        <f>RANK(AG59,AG56:AG59,1)</f>
        <v>3</v>
      </c>
      <c r="AI59" s="281" t="str">
        <f>H57</f>
        <v>Italien</v>
      </c>
      <c r="AJ59" s="281">
        <f t="shared" si="17"/>
        <v>3</v>
      </c>
      <c r="AK59" s="281">
        <f t="shared" si="17"/>
        <v>4</v>
      </c>
      <c r="AL59" s="281">
        <f t="shared" si="17"/>
        <v>6</v>
      </c>
      <c r="AM59" s="281">
        <f>AK59-AL59</f>
        <v>-2</v>
      </c>
      <c r="AN59" s="329">
        <f>IF(Z56&lt;&gt;Z59,AG56,IF(E60&gt;G60,AG56-2000,AG56))</f>
        <v>10036</v>
      </c>
      <c r="AO59" s="329">
        <f>IF(Z57&lt;&gt;Z59,AG57,IF(E59&gt;G59,AG57-2000,AG57))</f>
        <v>3972</v>
      </c>
      <c r="AP59" s="329">
        <f>IF(Z58&lt;&gt;Z59,AG58,IF(E57&gt;G57,AG58-2000,AG58))</f>
        <v>952</v>
      </c>
      <c r="AQ59" s="337"/>
      <c r="AR59" s="333">
        <f>AQ60</f>
        <v>21048</v>
      </c>
      <c r="AS59" s="330">
        <f>RANK(AR59,AR56:AR59,1)</f>
        <v>3</v>
      </c>
      <c r="AT59" s="281" t="str">
        <f t="shared" si="18"/>
        <v>Italien</v>
      </c>
      <c r="AU59" s="281">
        <f t="shared" si="18"/>
        <v>3</v>
      </c>
      <c r="AV59" s="281">
        <f t="shared" si="18"/>
        <v>4</v>
      </c>
      <c r="AW59" s="281">
        <f t="shared" si="18"/>
        <v>6</v>
      </c>
      <c r="AX59" s="182"/>
      <c r="AY59" s="182"/>
      <c r="AZ59" s="182"/>
      <c r="BA59" s="68">
        <v>4</v>
      </c>
      <c r="BB59" s="69" t="str">
        <f>VLOOKUP(4,AS56:AT59,2,FALSE)</f>
        <v>Irland</v>
      </c>
      <c r="BC59" s="70"/>
      <c r="BD59" s="71">
        <f>VLOOKUP(4,AS56:AW59,3,FALSE)</f>
        <v>0</v>
      </c>
      <c r="BE59" s="71">
        <f>VLOOKUP(4,AS56:AW59,4,FALSE)</f>
        <v>4</v>
      </c>
      <c r="BF59" s="199" t="s">
        <v>12</v>
      </c>
      <c r="BG59" s="71">
        <f>VLOOKUP(4,AS56:AW59,5,FALSE)</f>
        <v>8</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40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8">
        <v>1</v>
      </c>
      <c r="F60" s="411" t="s">
        <v>12</v>
      </c>
      <c r="G60" s="408">
        <v>2</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2</v>
      </c>
      <c r="U60" s="182">
        <f>G60</f>
        <v>2</v>
      </c>
      <c r="V60" s="182"/>
      <c r="W60" s="182"/>
      <c r="X60" s="182">
        <f>E60</f>
        <v>1</v>
      </c>
      <c r="Y60" s="182"/>
      <c r="Z60" s="182"/>
      <c r="AA60" s="182"/>
      <c r="AB60" s="182"/>
      <c r="AC60" s="182"/>
      <c r="AD60" s="182"/>
      <c r="AE60" s="182"/>
      <c r="AF60" s="182"/>
      <c r="AG60" s="281"/>
      <c r="AH60" s="281"/>
      <c r="AI60" s="281"/>
      <c r="AJ60" s="281"/>
      <c r="AK60" s="281"/>
      <c r="AL60" s="281"/>
      <c r="AM60" s="281"/>
      <c r="AN60" s="334">
        <f>SUM(AN56:AN59)</f>
        <v>30108</v>
      </c>
      <c r="AO60" s="335">
        <f>SUM(AO56:AO59)</f>
        <v>11916</v>
      </c>
      <c r="AP60" s="335">
        <f>SUM(AP56:AP59)</f>
        <v>2856</v>
      </c>
      <c r="AQ60" s="335">
        <f>SUM(AQ56:AQ59)</f>
        <v>21048</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8">
        <v>2</v>
      </c>
      <c r="F61" s="411" t="s">
        <v>12</v>
      </c>
      <c r="G61" s="408">
        <v>3</v>
      </c>
      <c r="H61" s="110" t="str">
        <f>C57</f>
        <v>Belgien</v>
      </c>
      <c r="I61" s="111"/>
      <c r="J61" s="182"/>
      <c r="K61" s="182" t="s">
        <v>81</v>
      </c>
      <c r="L61" s="182">
        <f t="shared" si="16"/>
        <v>-1</v>
      </c>
      <c r="M61" s="182"/>
      <c r="N61" s="182">
        <f>IF($E61="",0,IF($E61&gt;$G61,3,IF($E61=$G61,1,0)))</f>
        <v>0</v>
      </c>
      <c r="O61" s="182">
        <f>IF($G61="",0,IF($E61&gt;$G61,0,IF($E61=$G61,1,3)))</f>
        <v>3</v>
      </c>
      <c r="P61" s="182"/>
      <c r="Q61" s="182"/>
      <c r="R61" s="182">
        <f>E61</f>
        <v>2</v>
      </c>
      <c r="S61" s="182">
        <f>G61</f>
        <v>3</v>
      </c>
      <c r="T61" s="182"/>
      <c r="U61" s="182"/>
      <c r="V61" s="182">
        <f>G61</f>
        <v>3</v>
      </c>
      <c r="W61" s="182">
        <f>E61</f>
        <v>2</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10"/>
      <c r="F62" s="409"/>
      <c r="G62" s="410"/>
      <c r="H62" s="182"/>
      <c r="I62" s="182"/>
      <c r="J62" s="182"/>
      <c r="K62" s="182"/>
      <c r="L62" s="182"/>
      <c r="M62" s="182">
        <f t="shared" ref="M62:X62" si="19">SUM(M56:M61)</f>
        <v>0</v>
      </c>
      <c r="N62" s="182">
        <f t="shared" si="19"/>
        <v>6</v>
      </c>
      <c r="O62" s="182">
        <f t="shared" si="19"/>
        <v>9</v>
      </c>
      <c r="P62" s="182">
        <f t="shared" si="19"/>
        <v>3</v>
      </c>
      <c r="Q62" s="182">
        <f t="shared" si="19"/>
        <v>4</v>
      </c>
      <c r="R62" s="182">
        <f t="shared" si="19"/>
        <v>8</v>
      </c>
      <c r="S62" s="182">
        <f t="shared" si="19"/>
        <v>8</v>
      </c>
      <c r="T62" s="182">
        <f t="shared" si="19"/>
        <v>4</v>
      </c>
      <c r="U62" s="182">
        <f t="shared" si="19"/>
        <v>8</v>
      </c>
      <c r="V62" s="182">
        <f t="shared" si="19"/>
        <v>6</v>
      </c>
      <c r="W62" s="182">
        <f t="shared" si="19"/>
        <v>4</v>
      </c>
      <c r="X62" s="182">
        <f t="shared" si="19"/>
        <v>6</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23</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10"/>
      <c r="F63" s="409"/>
      <c r="G63" s="41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10"/>
      <c r="F64" s="409"/>
      <c r="G64" s="41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10"/>
      <c r="F65" s="409"/>
      <c r="G65" s="41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10"/>
      <c r="F66" s="409"/>
      <c r="G66" s="41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8">
        <v>3</v>
      </c>
      <c r="F67" s="411" t="s">
        <v>12</v>
      </c>
      <c r="G67" s="408">
        <v>2</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3</v>
      </c>
      <c r="R67" s="182">
        <f>G67</f>
        <v>2</v>
      </c>
      <c r="S67" s="182"/>
      <c r="T67" s="182"/>
      <c r="U67" s="182">
        <f>G67</f>
        <v>2</v>
      </c>
      <c r="V67" s="182">
        <f>E67</f>
        <v>3</v>
      </c>
      <c r="W67" s="182"/>
      <c r="X67" s="182"/>
      <c r="Y67" s="182"/>
      <c r="Z67" s="182">
        <f>M73</f>
        <v>6</v>
      </c>
      <c r="AA67" s="182">
        <f>Q73</f>
        <v>7</v>
      </c>
      <c r="AB67" s="182">
        <f>U73</f>
        <v>6</v>
      </c>
      <c r="AC67" s="182">
        <f>AA67-AB67</f>
        <v>1</v>
      </c>
      <c r="AD67" s="182">
        <f>IF(Z67&gt;Z68,-1,0)</f>
        <v>-1</v>
      </c>
      <c r="AE67" s="182">
        <f>IF(Z67&gt;Z69,-1,0)</f>
        <v>0</v>
      </c>
      <c r="AF67" s="182">
        <f>IF(Z67&gt;Z70,-1,0)</f>
        <v>-1</v>
      </c>
      <c r="AG67" s="329">
        <f>10000-(AJ67*1000+AM67*10+AK67)</f>
        <v>3983</v>
      </c>
      <c r="AH67" s="330">
        <f>RANK(AG67,AG67:AG70,1)</f>
        <v>2</v>
      </c>
      <c r="AI67" s="281" t="str">
        <f>C67</f>
        <v>Österreich</v>
      </c>
      <c r="AJ67" s="281">
        <f t="shared" ref="AJ67:AL70" si="21">Z67</f>
        <v>6</v>
      </c>
      <c r="AK67" s="281">
        <f t="shared" si="21"/>
        <v>7</v>
      </c>
      <c r="AL67" s="281">
        <f t="shared" si="21"/>
        <v>6</v>
      </c>
      <c r="AM67" s="281">
        <f>AK67-AL67</f>
        <v>1</v>
      </c>
      <c r="AN67" s="337"/>
      <c r="AO67" s="329">
        <f>IF(Z68&lt;&gt;Z67,AG68,IF(G67&gt;E67,AG68-2000,AG68))</f>
        <v>7045</v>
      </c>
      <c r="AP67" s="329">
        <f>IF(Z69&lt;&gt;Z67,AG69,IF(G69&gt;E69,AG69-2000,AG69))</f>
        <v>887</v>
      </c>
      <c r="AQ67" s="329">
        <f>IF(Z70&lt;&gt;Z67,AG70,IF(G71&gt;E71,AG70-2000,AG70))</f>
        <v>10057</v>
      </c>
      <c r="AR67" s="332">
        <f>AN71</f>
        <v>11949</v>
      </c>
      <c r="AS67" s="330">
        <f>RANK(AR67,AR67:AR70,1)</f>
        <v>2</v>
      </c>
      <c r="AT67" s="281" t="str">
        <f t="shared" ref="AT67:AW70" si="22">AI67</f>
        <v>Österreich</v>
      </c>
      <c r="AU67" s="281">
        <f t="shared" si="22"/>
        <v>6</v>
      </c>
      <c r="AV67" s="281">
        <f t="shared" si="22"/>
        <v>7</v>
      </c>
      <c r="AW67" s="281">
        <f t="shared" si="22"/>
        <v>6</v>
      </c>
      <c r="AX67" s="182"/>
      <c r="AY67" s="182"/>
      <c r="AZ67" s="182"/>
      <c r="BA67" s="119">
        <v>1</v>
      </c>
      <c r="BB67" s="117" t="str">
        <f>VLOOKUP(1,AS67:AT70,2,FALSE)</f>
        <v>Portugal</v>
      </c>
      <c r="BC67" s="118"/>
      <c r="BD67" s="120">
        <f>VLOOKUP(1,AS67:AW70,3,FALSE)</f>
        <v>9</v>
      </c>
      <c r="BE67" s="121">
        <f>VLOOKUP(1,AS67:AW70,4,FALSE)</f>
        <v>13</v>
      </c>
      <c r="BF67" s="199" t="s">
        <v>12</v>
      </c>
      <c r="BG67" s="121">
        <f>VLOOKUP(1,AS67:AW70,5,FALSE)</f>
        <v>3</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1</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8">
        <v>4</v>
      </c>
      <c r="F68" s="411" t="s">
        <v>12</v>
      </c>
      <c r="G68" s="40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4</v>
      </c>
      <c r="T68" s="182">
        <f>G68</f>
        <v>1</v>
      </c>
      <c r="U68" s="182"/>
      <c r="V68" s="182"/>
      <c r="W68" s="182">
        <f>G68</f>
        <v>1</v>
      </c>
      <c r="X68" s="182">
        <f>E68</f>
        <v>4</v>
      </c>
      <c r="Y68" s="182"/>
      <c r="Z68" s="182">
        <f>N73</f>
        <v>3</v>
      </c>
      <c r="AA68" s="182">
        <f>R73</f>
        <v>5</v>
      </c>
      <c r="AB68" s="182">
        <f>V73</f>
        <v>10</v>
      </c>
      <c r="AC68" s="182">
        <f>AA68-AB68</f>
        <v>-5</v>
      </c>
      <c r="AD68" s="182">
        <f>IF(Z68&gt;Z67,-1,0)</f>
        <v>0</v>
      </c>
      <c r="AE68" s="182">
        <f>IF(Z68&gt;Z69,-1,0)</f>
        <v>0</v>
      </c>
      <c r="AF68" s="182">
        <f>IF(Z68&gt;Z70,-1,0)</f>
        <v>-1</v>
      </c>
      <c r="AG68" s="329">
        <f>10000-(AJ68*1000+AM68*10+AK68)</f>
        <v>7045</v>
      </c>
      <c r="AH68" s="330">
        <f>RANK(AG68,AG67:AG70,1)</f>
        <v>3</v>
      </c>
      <c r="AI68" s="281" t="str">
        <f>H67</f>
        <v>Ungarn</v>
      </c>
      <c r="AJ68" s="281">
        <f t="shared" si="21"/>
        <v>3</v>
      </c>
      <c r="AK68" s="281">
        <f t="shared" si="21"/>
        <v>5</v>
      </c>
      <c r="AL68" s="281">
        <f t="shared" si="21"/>
        <v>10</v>
      </c>
      <c r="AM68" s="281">
        <f>AK68-AL68</f>
        <v>-5</v>
      </c>
      <c r="AN68" s="329">
        <f>IF(Z67&lt;&gt;Z68,AG67,IF(E67&gt;G67,AG67-2000,AG67))</f>
        <v>3983</v>
      </c>
      <c r="AO68" s="337"/>
      <c r="AP68" s="329">
        <f>IF(Z68&lt;&gt;Z69,AG69,IF(G72&gt;E72,AG69-2000,AG69))</f>
        <v>887</v>
      </c>
      <c r="AQ68" s="329">
        <f>IF(Z70&lt;&gt;Z68,AG70,IF(G70&gt;E70,AG70-2000,AG70))</f>
        <v>10057</v>
      </c>
      <c r="AR68" s="333">
        <f>AO71</f>
        <v>21135</v>
      </c>
      <c r="AS68" s="330">
        <f>RANK(AR68,AR67:AR70,1)</f>
        <v>3</v>
      </c>
      <c r="AT68" s="281" t="str">
        <f t="shared" si="22"/>
        <v>Ungarn</v>
      </c>
      <c r="AU68" s="281">
        <f t="shared" si="22"/>
        <v>3</v>
      </c>
      <c r="AV68" s="281">
        <f t="shared" si="22"/>
        <v>5</v>
      </c>
      <c r="AW68" s="281">
        <f t="shared" si="22"/>
        <v>10</v>
      </c>
      <c r="AX68" s="182"/>
      <c r="AY68" s="182"/>
      <c r="AZ68" s="182"/>
      <c r="BA68" s="119">
        <v>2</v>
      </c>
      <c r="BB68" s="117" t="str">
        <f>VLOOKUP(2,AS67:AT70,2,FALSE)</f>
        <v>Österreich</v>
      </c>
      <c r="BC68" s="118"/>
      <c r="BD68" s="120">
        <f>VLOOKUP(2,AS67:AW70,3,FALSE)</f>
        <v>6</v>
      </c>
      <c r="BE68" s="121">
        <f>VLOOKUP(2,AS67:AW70,4,FALSE)</f>
        <v>7</v>
      </c>
      <c r="BF68" s="199" t="s">
        <v>12</v>
      </c>
      <c r="BG68" s="121">
        <f>VLOOKUP(2,AS67:AW70,5,FALSE)</f>
        <v>6</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8">
        <v>2</v>
      </c>
      <c r="F69" s="411" t="s">
        <v>12</v>
      </c>
      <c r="G69" s="408">
        <v>4</v>
      </c>
      <c r="H69" s="117" t="str">
        <f>C68</f>
        <v>Portugal</v>
      </c>
      <c r="I69" s="118"/>
      <c r="J69" s="182"/>
      <c r="K69" s="182" t="s">
        <v>84</v>
      </c>
      <c r="L69" s="182">
        <f t="shared" si="20"/>
        <v>-1</v>
      </c>
      <c r="M69" s="182">
        <f>IF($E69="",0,IF($E69&gt;$G69,3,IF($E69=G69,1,0)))</f>
        <v>0</v>
      </c>
      <c r="N69" s="182"/>
      <c r="O69" s="182">
        <f>IF($G69="",0,IF($E69&gt;$G69,0,IF($E69=$G69,1,3)))</f>
        <v>3</v>
      </c>
      <c r="P69" s="182"/>
      <c r="Q69" s="182">
        <f>E69</f>
        <v>2</v>
      </c>
      <c r="R69" s="182"/>
      <c r="S69" s="182">
        <f>G69</f>
        <v>4</v>
      </c>
      <c r="T69" s="182"/>
      <c r="U69" s="182">
        <f>G69</f>
        <v>4</v>
      </c>
      <c r="V69" s="182"/>
      <c r="W69" s="182">
        <f>E69</f>
        <v>2</v>
      </c>
      <c r="X69" s="182"/>
      <c r="Y69" s="182"/>
      <c r="Z69" s="182">
        <f>O73</f>
        <v>9</v>
      </c>
      <c r="AA69" s="182">
        <f>S73</f>
        <v>13</v>
      </c>
      <c r="AB69" s="182">
        <f>W73</f>
        <v>3</v>
      </c>
      <c r="AC69" s="182">
        <f>AA69-AB69</f>
        <v>10</v>
      </c>
      <c r="AD69" s="182">
        <f>IF(Z69&gt;Z67,-1,0)</f>
        <v>-1</v>
      </c>
      <c r="AE69" s="182">
        <f>IF(Z69&gt;Z68,-1,0)</f>
        <v>-1</v>
      </c>
      <c r="AF69" s="182">
        <f>IF(Z69&gt;Z70,-1,0)</f>
        <v>-1</v>
      </c>
      <c r="AG69" s="329">
        <f>10000-(AJ69*1000+AM69*10+AK69)</f>
        <v>887</v>
      </c>
      <c r="AH69" s="330">
        <f>RANK(AG69,AG67:AG70,1)</f>
        <v>1</v>
      </c>
      <c r="AI69" s="281" t="str">
        <f>C68</f>
        <v>Portugal</v>
      </c>
      <c r="AJ69" s="281">
        <f t="shared" si="21"/>
        <v>9</v>
      </c>
      <c r="AK69" s="281">
        <f t="shared" si="21"/>
        <v>13</v>
      </c>
      <c r="AL69" s="281">
        <f t="shared" si="21"/>
        <v>3</v>
      </c>
      <c r="AM69" s="281">
        <f>AK69-AL69</f>
        <v>10</v>
      </c>
      <c r="AN69" s="329">
        <f>IF(Z67&lt;&gt;Z69,AG67,IF(E69&gt;G69,AG67-2000,AG67))</f>
        <v>3983</v>
      </c>
      <c r="AO69" s="329">
        <f>IF(Z68&lt;&gt;Z69,AG68,IF(E72&gt;G72,AG68-2000,AG68))</f>
        <v>7045</v>
      </c>
      <c r="AP69" s="337"/>
      <c r="AQ69" s="329">
        <f>IF(Z70&lt;&gt;Z69,AG70,IF(G68&gt;E68,AG70-2000,AG70))</f>
        <v>10057</v>
      </c>
      <c r="AR69" s="333">
        <f>AP71</f>
        <v>2661</v>
      </c>
      <c r="AS69" s="330">
        <f>RANK(AR69,AR67:AR70,1)</f>
        <v>1</v>
      </c>
      <c r="AT69" s="281" t="str">
        <f t="shared" si="22"/>
        <v>Portugal</v>
      </c>
      <c r="AU69" s="281">
        <f t="shared" si="22"/>
        <v>9</v>
      </c>
      <c r="AV69" s="281">
        <f t="shared" si="22"/>
        <v>13</v>
      </c>
      <c r="AW69" s="281">
        <f t="shared" si="22"/>
        <v>3</v>
      </c>
      <c r="AX69" s="182"/>
      <c r="AY69" s="182"/>
      <c r="AZ69" s="182"/>
      <c r="BA69" s="162">
        <v>3</v>
      </c>
      <c r="BB69" s="175" t="str">
        <f>VLOOKUP(3,AS67:AT70,2,FALSE)</f>
        <v>Ungarn</v>
      </c>
      <c r="BC69" s="163"/>
      <c r="BD69" s="145">
        <f>VLOOKUP(3,AS67:AW70,3,FALSE)</f>
        <v>3</v>
      </c>
      <c r="BE69" s="145">
        <f>VLOOKUP(3,AS67:AW70,4,FALSE)</f>
        <v>5</v>
      </c>
      <c r="BF69" s="199" t="s">
        <v>12</v>
      </c>
      <c r="BG69" s="145">
        <f>VLOOKUP(3,AS67:AW70,5,FALSE)</f>
        <v>10</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8">
        <v>3</v>
      </c>
      <c r="F70" s="411" t="s">
        <v>12</v>
      </c>
      <c r="G70" s="408">
        <v>2</v>
      </c>
      <c r="H70" s="123" t="str">
        <f>H68</f>
        <v>Island</v>
      </c>
      <c r="I70" s="124"/>
      <c r="J70" s="182"/>
      <c r="K70" s="182" t="s">
        <v>85</v>
      </c>
      <c r="L70" s="182">
        <f t="shared" si="20"/>
        <v>1</v>
      </c>
      <c r="M70" s="182"/>
      <c r="N70" s="182">
        <f>IF($E70="",0,IF($E70&gt;$G70,3,IF($E70=$G70,1,0)))</f>
        <v>3</v>
      </c>
      <c r="O70" s="182"/>
      <c r="P70" s="182">
        <f>IF($G70="",0,IF($E70&gt;$G70,0,IF($E70=$G70,1,3)))</f>
        <v>0</v>
      </c>
      <c r="Q70" s="182"/>
      <c r="R70" s="182">
        <f>E70</f>
        <v>3</v>
      </c>
      <c r="S70" s="182"/>
      <c r="T70" s="182">
        <f>G70</f>
        <v>2</v>
      </c>
      <c r="U70" s="182"/>
      <c r="V70" s="182">
        <f>G70</f>
        <v>2</v>
      </c>
      <c r="W70" s="182"/>
      <c r="X70" s="182">
        <f>E70</f>
        <v>3</v>
      </c>
      <c r="Y70" s="182"/>
      <c r="Z70" s="182">
        <f>P73</f>
        <v>0</v>
      </c>
      <c r="AA70" s="182">
        <f>T73</f>
        <v>3</v>
      </c>
      <c r="AB70" s="182">
        <f>X73</f>
        <v>9</v>
      </c>
      <c r="AC70" s="182">
        <f>AA70-AB70</f>
        <v>-6</v>
      </c>
      <c r="AD70" s="182">
        <f>IF(Z70&gt;Z67,-1,0)</f>
        <v>0</v>
      </c>
      <c r="AE70" s="182">
        <f>IF(Z70&gt;Z68,-1,0)</f>
        <v>0</v>
      </c>
      <c r="AF70" s="182">
        <f>IF(Z70&gt;Z69,-1,0)</f>
        <v>0</v>
      </c>
      <c r="AG70" s="329">
        <f>10000-(AJ70*1000+AM70*10+AK70)</f>
        <v>10057</v>
      </c>
      <c r="AH70" s="330">
        <f>RANK(AG70,AG67:AG70,1)</f>
        <v>4</v>
      </c>
      <c r="AI70" s="281" t="str">
        <f>H68</f>
        <v>Island</v>
      </c>
      <c r="AJ70" s="281">
        <f t="shared" si="21"/>
        <v>0</v>
      </c>
      <c r="AK70" s="281">
        <f t="shared" si="21"/>
        <v>3</v>
      </c>
      <c r="AL70" s="281">
        <f t="shared" si="21"/>
        <v>9</v>
      </c>
      <c r="AM70" s="281">
        <f>AK70-AL70</f>
        <v>-6</v>
      </c>
      <c r="AN70" s="329">
        <f>IF(Z67&lt;&gt;Z70,AG67,IF(E71&gt;G71,AG67-2000,AG67))</f>
        <v>3983</v>
      </c>
      <c r="AO70" s="329">
        <f>IF(Z68&lt;&gt;Z70,AG68,IF(E70&gt;G70,AG68-2000,AG68))</f>
        <v>7045</v>
      </c>
      <c r="AP70" s="329">
        <f>IF(Z69&lt;&gt;Z70,AG69,IF(E68&gt;G68,AG69-2000,AG69))</f>
        <v>887</v>
      </c>
      <c r="AQ70" s="337"/>
      <c r="AR70" s="333">
        <f>AQ71</f>
        <v>30171</v>
      </c>
      <c r="AS70" s="330">
        <f>RANK(AR70,AR67:AR70,1)</f>
        <v>4</v>
      </c>
      <c r="AT70" s="281" t="str">
        <f t="shared" si="22"/>
        <v>Island</v>
      </c>
      <c r="AU70" s="281">
        <f t="shared" si="22"/>
        <v>0</v>
      </c>
      <c r="AV70" s="281">
        <f t="shared" si="22"/>
        <v>3</v>
      </c>
      <c r="AW70" s="281">
        <f t="shared" si="22"/>
        <v>9</v>
      </c>
      <c r="AX70" s="182"/>
      <c r="AY70" s="182"/>
      <c r="AZ70" s="182"/>
      <c r="BA70" s="68">
        <v>4</v>
      </c>
      <c r="BB70" s="69" t="str">
        <f>VLOOKUP(4,AS67:AT70,2,FALSE)</f>
        <v>Island</v>
      </c>
      <c r="BC70" s="70"/>
      <c r="BD70" s="71">
        <f>VLOOKUP(4,AS67:AW70,3,FALSE)</f>
        <v>0</v>
      </c>
      <c r="BE70" s="71">
        <f>VLOOKUP(4,AS67:AW70,4,FALSE)</f>
        <v>3</v>
      </c>
      <c r="BF70" s="199" t="s">
        <v>12</v>
      </c>
      <c r="BG70" s="71">
        <f>VLOOKUP(4,AS67:AW70,5,FALSE)</f>
        <v>9</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8">
        <v>2</v>
      </c>
      <c r="F71" s="411" t="s">
        <v>12</v>
      </c>
      <c r="G71" s="40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11949</v>
      </c>
      <c r="AO71" s="335">
        <f>SUM(AO67:AO70)</f>
        <v>21135</v>
      </c>
      <c r="AP71" s="335">
        <f>SUM(AP67:AP70)</f>
        <v>2661</v>
      </c>
      <c r="AQ71" s="335">
        <f>SUM(AQ67:AQ70)</f>
        <v>30171</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8">
        <v>0</v>
      </c>
      <c r="F72" s="411" t="s">
        <v>12</v>
      </c>
      <c r="G72" s="408">
        <v>5</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5</v>
      </c>
      <c r="T72" s="182"/>
      <c r="U72" s="182"/>
      <c r="V72" s="182">
        <f>G72</f>
        <v>5</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3</v>
      </c>
      <c r="O73" s="182">
        <f t="shared" si="23"/>
        <v>9</v>
      </c>
      <c r="P73" s="182">
        <f t="shared" si="23"/>
        <v>0</v>
      </c>
      <c r="Q73" s="182">
        <f t="shared" si="23"/>
        <v>7</v>
      </c>
      <c r="R73" s="182">
        <f t="shared" si="23"/>
        <v>5</v>
      </c>
      <c r="S73" s="182">
        <f t="shared" si="23"/>
        <v>13</v>
      </c>
      <c r="T73" s="182">
        <f t="shared" si="23"/>
        <v>3</v>
      </c>
      <c r="U73" s="182">
        <f t="shared" si="23"/>
        <v>6</v>
      </c>
      <c r="V73" s="182">
        <f t="shared" si="23"/>
        <v>10</v>
      </c>
      <c r="W73" s="182">
        <f t="shared" si="23"/>
        <v>3</v>
      </c>
      <c r="X73" s="182">
        <f t="shared" si="23"/>
        <v>9</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6</v>
      </c>
      <c r="O74" s="182">
        <f t="shared" si="23"/>
        <v>18</v>
      </c>
      <c r="P74" s="182">
        <f t="shared" si="23"/>
        <v>0</v>
      </c>
      <c r="Q74" s="182">
        <f t="shared" si="23"/>
        <v>11</v>
      </c>
      <c r="R74" s="182">
        <f t="shared" si="23"/>
        <v>8</v>
      </c>
      <c r="S74" s="182">
        <f t="shared" si="23"/>
        <v>26</v>
      </c>
      <c r="T74" s="182">
        <f t="shared" si="23"/>
        <v>6</v>
      </c>
      <c r="U74" s="182">
        <f t="shared" si="23"/>
        <v>10</v>
      </c>
      <c r="V74" s="182">
        <f t="shared" si="23"/>
        <v>17</v>
      </c>
      <c r="W74" s="182">
        <f t="shared" si="23"/>
        <v>6</v>
      </c>
      <c r="X74" s="182">
        <f t="shared" si="23"/>
        <v>18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171</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Schweiz</v>
      </c>
      <c r="D78" s="160">
        <f>BD14</f>
        <v>3</v>
      </c>
      <c r="E78" s="160">
        <f>BE14</f>
        <v>3</v>
      </c>
      <c r="F78" s="199" t="s">
        <v>12</v>
      </c>
      <c r="G78" s="160">
        <f>BG14</f>
        <v>6</v>
      </c>
      <c r="H78" s="161">
        <f>D78*1000+(E78-G78)*10+E78</f>
        <v>2973</v>
      </c>
      <c r="I78" s="249" t="s">
        <v>254</v>
      </c>
      <c r="J78" s="164">
        <f t="shared" ref="J78:J83" si="24">IF(H78="","",RANK(H78,H$78:H$83,0)+ROW(A1)%%)</f>
        <v>5.0000999999999998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1.0003</v>
      </c>
      <c r="BB78" s="159" t="str">
        <f>IF($BA78="","",INDEX(C$78:C$83,MATCH($BA78,$J$78:$J$83,0)))</f>
        <v>Polen</v>
      </c>
      <c r="BC78" s="201"/>
      <c r="BD78" s="202">
        <f>IF($BA78="","",INDEX(D$78:D$83,MATCH($BA78,$J$78:$J$83,0)))</f>
        <v>4</v>
      </c>
      <c r="BE78" s="150">
        <f>IF($BA78="","",INDEX(E$78:E$83,MATCH($BA78,$J$78:$J$83,0)))</f>
        <v>6</v>
      </c>
      <c r="BF78" s="199" t="s">
        <v>12</v>
      </c>
      <c r="BG78" s="202">
        <f t="shared" ref="BG78:BG83" si="26">IF($BA78="","",INDEX(G$78:G$83,MATCH($BA78,$J$78:$J$83,0)))</f>
        <v>5</v>
      </c>
      <c r="BH78" s="150" t="str">
        <f>IF($BA78="","",INDEX(I$78:I$83,MATCH($BA78,$J$78:$J$83,0)))</f>
        <v>C</v>
      </c>
      <c r="BI78" s="231">
        <f>IF(BH78="A",0,IF(BH78="B",1,IF(BH78="C",2,IF(BH78="D",4,IF(BH78="E",8,IF(BH78="F",16,777777777))))))</f>
        <v>2</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3</v>
      </c>
      <c r="E79" s="160">
        <f>BE25</f>
        <v>6</v>
      </c>
      <c r="F79" s="199" t="s">
        <v>12</v>
      </c>
      <c r="G79" s="160">
        <f>BG25</f>
        <v>8</v>
      </c>
      <c r="H79" s="161">
        <f t="shared" ref="H79:H83" si="27">D79*1000+(E79-G79)*10+E79</f>
        <v>2986</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Slowakei</v>
      </c>
      <c r="BC79" s="201"/>
      <c r="BD79" s="202">
        <f t="shared" ref="BD79:BD83" si="29">IF($BA79="","",INDEX(D$78:D$83,MATCH($BA79,$J$78:$J$83,0)))</f>
        <v>3</v>
      </c>
      <c r="BE79" s="150">
        <f>IF($BA79="","",INDEX(E$78:E$83,MATCH($BA79,$J$78:$J$83,0)))</f>
        <v>6</v>
      </c>
      <c r="BF79" s="199" t="s">
        <v>12</v>
      </c>
      <c r="BG79" s="202">
        <f t="shared" si="26"/>
        <v>8</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80</v>
      </c>
      <c r="CF79" s="80"/>
      <c r="CG79" s="80"/>
      <c r="CH79" s="80"/>
      <c r="CI79" s="80"/>
      <c r="CJ79" s="361">
        <f>SUM(CJ54:CJ71)</f>
        <v>60</v>
      </c>
      <c r="CK79" s="80"/>
      <c r="CL79" s="80"/>
      <c r="CM79" s="80"/>
      <c r="CN79" s="80"/>
      <c r="CO79" s="361">
        <f>SUM(CO59:CO60)</f>
        <v>40</v>
      </c>
      <c r="CP79" s="80"/>
      <c r="CQ79" s="80"/>
      <c r="CR79" s="80"/>
      <c r="CS79" s="361">
        <f>CS54</f>
        <v>50</v>
      </c>
      <c r="CT79" s="80"/>
      <c r="CU79" s="80"/>
      <c r="CV79" s="80"/>
      <c r="CW79" s="80"/>
    </row>
    <row r="80" spans="1:101" ht="18.75" customHeight="1" thickBot="1" x14ac:dyDescent="0.3">
      <c r="A80" s="182"/>
      <c r="B80" s="182"/>
      <c r="C80" s="246" t="str">
        <f>BB36</f>
        <v>Polen</v>
      </c>
      <c r="D80" s="160">
        <f>BD36</f>
        <v>4</v>
      </c>
      <c r="E80" s="160">
        <f>BE36</f>
        <v>6</v>
      </c>
      <c r="F80" s="199" t="s">
        <v>12</v>
      </c>
      <c r="G80" s="160">
        <f>BG36</f>
        <v>5</v>
      </c>
      <c r="H80" s="161">
        <f t="shared" si="27"/>
        <v>4016</v>
      </c>
      <c r="I80" s="250" t="s">
        <v>256</v>
      </c>
      <c r="J80" s="164">
        <f t="shared" si="24"/>
        <v>1.0003</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3.0005000000000002</v>
      </c>
      <c r="BB80" s="159" t="str">
        <f t="shared" si="28"/>
        <v>Italien</v>
      </c>
      <c r="BC80" s="201"/>
      <c r="BD80" s="202">
        <f t="shared" si="29"/>
        <v>3</v>
      </c>
      <c r="BE80" s="150">
        <f>IF($BA80="","",INDEX(E$78:E$83,MATCH($BA80,$J$78:$J$83,0)))</f>
        <v>4</v>
      </c>
      <c r="BF80" s="199" t="s">
        <v>12</v>
      </c>
      <c r="BG80" s="202">
        <f t="shared" si="26"/>
        <v>6</v>
      </c>
      <c r="BH80" s="150" t="str">
        <f t="shared" si="30"/>
        <v>E</v>
      </c>
      <c r="BI80" s="231">
        <f t="shared" si="31"/>
        <v>8</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3</v>
      </c>
      <c r="E81" s="160">
        <f>BE47</f>
        <v>6</v>
      </c>
      <c r="F81" s="199" t="s">
        <v>12</v>
      </c>
      <c r="G81" s="160">
        <f>BG47</f>
        <v>9</v>
      </c>
      <c r="H81" s="161">
        <f t="shared" si="27"/>
        <v>2976</v>
      </c>
      <c r="I81" s="250" t="s">
        <v>257</v>
      </c>
      <c r="J81" s="164">
        <f t="shared" si="24"/>
        <v>4.0004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4.0004</v>
      </c>
      <c r="BB81" s="159" t="str">
        <f t="shared" si="28"/>
        <v>Kroatien</v>
      </c>
      <c r="BC81" s="201"/>
      <c r="BD81" s="202">
        <f t="shared" si="29"/>
        <v>3</v>
      </c>
      <c r="BE81" s="150">
        <f>IF($BA81="","",INDEX(E$78:E$83,MATCH($BA81,$J$78:$J$83,0)))</f>
        <v>6</v>
      </c>
      <c r="BF81" s="199" t="s">
        <v>12</v>
      </c>
      <c r="BG81" s="202">
        <f t="shared" si="26"/>
        <v>9</v>
      </c>
      <c r="BH81" s="150" t="str">
        <f t="shared" si="30"/>
        <v>D</v>
      </c>
      <c r="BI81" s="231">
        <f t="shared" si="31"/>
        <v>4</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3</v>
      </c>
      <c r="E82" s="160">
        <f>BE58</f>
        <v>4</v>
      </c>
      <c r="F82" s="199" t="s">
        <v>12</v>
      </c>
      <c r="G82" s="160">
        <f>BG58</f>
        <v>6</v>
      </c>
      <c r="H82" s="161">
        <f t="shared" si="27"/>
        <v>2984</v>
      </c>
      <c r="I82" s="250" t="s">
        <v>258</v>
      </c>
      <c r="J82" s="164">
        <f t="shared" si="24"/>
        <v>3.0005000000000002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5.0000999999999998</v>
      </c>
      <c r="BB82" s="175" t="str">
        <f t="shared" si="28"/>
        <v>Schweiz</v>
      </c>
      <c r="BC82" s="163"/>
      <c r="BD82" s="145">
        <f t="shared" si="29"/>
        <v>3</v>
      </c>
      <c r="BE82" s="145">
        <f>IF($BA82="","",INDEX(E$78:E$83,MATCH($BA82,$J$78:$J$83,0)))</f>
        <v>3</v>
      </c>
      <c r="BF82" s="199" t="s">
        <v>12</v>
      </c>
      <c r="BG82" s="145">
        <f t="shared" si="26"/>
        <v>6</v>
      </c>
      <c r="BH82" s="145" t="str">
        <f t="shared" si="30"/>
        <v>A</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5</v>
      </c>
      <c r="F83" s="199" t="s">
        <v>12</v>
      </c>
      <c r="G83" s="160">
        <f>BG69</f>
        <v>10</v>
      </c>
      <c r="H83" s="161">
        <f t="shared" si="27"/>
        <v>2955</v>
      </c>
      <c r="I83" s="181" t="s">
        <v>259</v>
      </c>
      <c r="J83" s="164">
        <f t="shared" si="24"/>
        <v>6.0006000000000004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6.0006000000000004</v>
      </c>
      <c r="BB83" s="175" t="str">
        <f t="shared" si="28"/>
        <v>Ungarn</v>
      </c>
      <c r="BC83" s="163"/>
      <c r="BD83" s="145">
        <f t="shared" si="29"/>
        <v>3</v>
      </c>
      <c r="BE83" s="145">
        <f>IF($BA83="","",INDEX(E$78:E$83,MATCH($BA83,$J$78:$J$83,0)))</f>
        <v>5</v>
      </c>
      <c r="BF83" s="199" t="s">
        <v>12</v>
      </c>
      <c r="BG83" s="145">
        <f t="shared" si="26"/>
        <v>10</v>
      </c>
      <c r="BH83" s="145" t="str">
        <f t="shared" si="30"/>
        <v>F</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15</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Polen</v>
      </c>
      <c r="D86" s="458" t="str">
        <f>$C$81</f>
        <v>Kroatien</v>
      </c>
      <c r="E86" s="459"/>
      <c r="F86" s="479" t="str">
        <f>$C$78</f>
        <v>Schweiz</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171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Polen</v>
      </c>
      <c r="D87" s="471" t="str">
        <f>$C$78</f>
        <v>Schweiz</v>
      </c>
      <c r="E87" s="461"/>
      <c r="F87" s="470" t="str">
        <f>$C$79</f>
        <v>Slowakei</v>
      </c>
      <c r="G87" s="461"/>
      <c r="H87" s="246" t="str">
        <f>$C$82</f>
        <v>Italien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Polen</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Polen</v>
      </c>
      <c r="D88" s="471" t="str">
        <f>$C$78</f>
        <v>Schweiz</v>
      </c>
      <c r="E88" s="461"/>
      <c r="F88" s="470" t="str">
        <f>$C$79</f>
        <v>Slowakei</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Kroatien</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Schweiz</v>
      </c>
      <c r="E89" s="461"/>
      <c r="F89" s="470" t="str">
        <f>$C$79</f>
        <v>Slowakei</v>
      </c>
      <c r="G89" s="461"/>
      <c r="H89" s="246" t="str">
        <f>$C$82</f>
        <v>Italien</v>
      </c>
      <c r="I89" s="182"/>
      <c r="J89" s="85"/>
      <c r="K89" s="257" t="str">
        <f>BB34</f>
        <v>Nordirland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350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Schweiz</v>
      </c>
      <c r="E90" s="461"/>
      <c r="F90" s="470" t="str">
        <f>$C$79</f>
        <v>Slowakei</v>
      </c>
      <c r="G90" s="461"/>
      <c r="H90" s="247" t="str">
        <f>$C$83</f>
        <v>Ungarn</v>
      </c>
      <c r="I90" s="182"/>
      <c r="J90" s="85"/>
      <c r="K90" s="257" t="str">
        <f>BB45</f>
        <v>Tschechien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Italien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Schweiz</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Polen</v>
      </c>
      <c r="D92" s="458" t="str">
        <f>$C$81</f>
        <v>Kroatien</v>
      </c>
      <c r="E92" s="459"/>
      <c r="F92" s="471" t="str">
        <f>$C$78</f>
        <v>Schweiz</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521</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Polen</v>
      </c>
      <c r="D93" s="458" t="str">
        <f>$C$81</f>
        <v>Kroatien</v>
      </c>
      <c r="E93" s="459"/>
      <c r="F93" s="471" t="str">
        <f>$C$78</f>
        <v>Schweiz</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Polen</v>
      </c>
      <c r="D94" s="471" t="str">
        <f>$C$78</f>
        <v>Schweiz</v>
      </c>
      <c r="E94" s="461"/>
      <c r="F94" s="460" t="str">
        <f>$C$83</f>
        <v>Ungarn</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Schweiz</v>
      </c>
      <c r="E95" s="461"/>
      <c r="F95" s="460" t="str">
        <f>$C$83</f>
        <v>Ungarn</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Polen</v>
      </c>
      <c r="D96" s="458" t="str">
        <f>$C$81</f>
        <v>Kroatien</v>
      </c>
      <c r="E96" s="459"/>
      <c r="F96" s="470" t="str">
        <f>$C$79</f>
        <v>Slowakei</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Polen</v>
      </c>
      <c r="D97" s="458" t="str">
        <f>$C$81</f>
        <v>Kroatien</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Polen</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Kroatien</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Polen</v>
      </c>
      <c r="D100" s="458" t="str">
        <f>$C$81</f>
        <v>Kroatien</v>
      </c>
      <c r="E100" s="459"/>
      <c r="F100" s="460" t="str">
        <f>$C$83</f>
        <v>Ungarn</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380</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351</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479</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6</v>
      </c>
      <c r="AB12" s="182">
        <f>U18</f>
        <v>1</v>
      </c>
      <c r="AC12" s="182">
        <f>AA12-AB12</f>
        <v>5</v>
      </c>
      <c r="AD12" s="182">
        <f>IF(Z12&gt;Z13,-1,0)</f>
        <v>-1</v>
      </c>
      <c r="AE12" s="182">
        <f>IF(Z12&gt;Z14,-1,0)</f>
        <v>-1</v>
      </c>
      <c r="AF12" s="182">
        <f>IF(Z12&gt;Z15,-1,0)</f>
        <v>-1</v>
      </c>
      <c r="AG12" s="329">
        <f>10000-(AJ12*1000+AM12*10+AK12)</f>
        <v>944</v>
      </c>
      <c r="AH12" s="330">
        <f>RANK(AG12,AG12:AG15,1)</f>
        <v>1</v>
      </c>
      <c r="AI12" s="281" t="str">
        <f>C12</f>
        <v>Frankreich</v>
      </c>
      <c r="AJ12" s="281">
        <f t="shared" ref="AJ12:AL15" si="1">Z12</f>
        <v>9</v>
      </c>
      <c r="AK12" s="281">
        <f t="shared" si="1"/>
        <v>6</v>
      </c>
      <c r="AL12" s="281">
        <f t="shared" si="1"/>
        <v>1</v>
      </c>
      <c r="AM12" s="281">
        <f>AK12-AL12</f>
        <v>5</v>
      </c>
      <c r="AN12" s="337"/>
      <c r="AO12" s="329">
        <f>IF(Z13&lt;&gt;Z12,AG13,IF(G12&gt;E12,AG13-2000,AG13))</f>
        <v>9030</v>
      </c>
      <c r="AP12" s="329">
        <f>IF(Z14&lt;&gt;Z12,AG14,IF(G14&gt;E14,AG14-2000,AG14))</f>
        <v>9019</v>
      </c>
      <c r="AQ12" s="329">
        <f>IF(Z15&lt;&gt;Z12,AG15,IF(G16&gt;E16,AG15-2000,AG15))</f>
        <v>3998</v>
      </c>
      <c r="AR12" s="332">
        <f>AN16</f>
        <v>2832</v>
      </c>
      <c r="AS12" s="330">
        <f>RANK(AR12,AR12:AR15,1)</f>
        <v>1</v>
      </c>
      <c r="AT12" s="281" t="str">
        <f t="shared" ref="AT12:AW15" si="2">AI12</f>
        <v>Frankreich</v>
      </c>
      <c r="AU12" s="281">
        <f t="shared" si="2"/>
        <v>9</v>
      </c>
      <c r="AV12" s="281">
        <f t="shared" si="2"/>
        <v>6</v>
      </c>
      <c r="AW12" s="281">
        <f t="shared" si="2"/>
        <v>1</v>
      </c>
      <c r="AX12" s="182"/>
      <c r="AY12" s="182"/>
      <c r="AZ12" s="182"/>
      <c r="BA12" s="3">
        <v>1</v>
      </c>
      <c r="BB12" s="6" t="str">
        <f>VLOOKUP(1,AS12:AT15,2,FALSE)</f>
        <v>Frankreich</v>
      </c>
      <c r="BC12" s="2"/>
      <c r="BD12" s="5">
        <f>VLOOKUP(1,AS12:AW15,3,FALSE)</f>
        <v>9</v>
      </c>
      <c r="BE12" s="4">
        <f>VLOOKUP(1,AS12:AW15,4,FALSE)</f>
        <v>6</v>
      </c>
      <c r="BF12" s="199" t="s">
        <v>12</v>
      </c>
      <c r="BG12" s="4">
        <f>VLOOKUP(1,AS12:AW15,5,FALSE)</f>
        <v>1</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398">
        <v>0</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0</v>
      </c>
      <c r="F13" s="401" t="s">
        <v>12</v>
      </c>
      <c r="G13" s="398">
        <v>1</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0</v>
      </c>
      <c r="T13" s="182">
        <f>G13</f>
        <v>1</v>
      </c>
      <c r="U13" s="182"/>
      <c r="V13" s="182"/>
      <c r="W13" s="182">
        <f>G13</f>
        <v>1</v>
      </c>
      <c r="X13" s="182">
        <f>E13</f>
        <v>0</v>
      </c>
      <c r="Y13" s="182"/>
      <c r="Z13" s="182">
        <f>N18</f>
        <v>1</v>
      </c>
      <c r="AA13" s="182">
        <f>R18</f>
        <v>0</v>
      </c>
      <c r="AB13" s="182">
        <f>V18</f>
        <v>3</v>
      </c>
      <c r="AC13" s="182">
        <f>AA13-AB13</f>
        <v>-3</v>
      </c>
      <c r="AD13" s="182">
        <f>IF(Z13&gt;Z12,-1,0)</f>
        <v>0</v>
      </c>
      <c r="AE13" s="182">
        <f>IF(Z13&gt;Z14,-1,0)</f>
        <v>0</v>
      </c>
      <c r="AF13" s="182">
        <f>IF(Z13&gt;Z15,-1,0)</f>
        <v>0</v>
      </c>
      <c r="AG13" s="329">
        <f>10000-(AJ13*1000+AM13*10+AK13)</f>
        <v>9030</v>
      </c>
      <c r="AH13" s="330">
        <f>RANK(AG13,AG12:AG15,1)</f>
        <v>4</v>
      </c>
      <c r="AI13" s="281" t="str">
        <f>H12</f>
        <v>Rumänien</v>
      </c>
      <c r="AJ13" s="281">
        <f t="shared" si="1"/>
        <v>1</v>
      </c>
      <c r="AK13" s="281">
        <f t="shared" si="1"/>
        <v>0</v>
      </c>
      <c r="AL13" s="281">
        <f t="shared" si="1"/>
        <v>3</v>
      </c>
      <c r="AM13" s="281">
        <f>AK13-AL13</f>
        <v>-3</v>
      </c>
      <c r="AN13" s="329">
        <f>IF(Z12&lt;&gt;Z13,AG12,IF(E12&gt;G12,AG12-2000,AG12))</f>
        <v>944</v>
      </c>
      <c r="AO13" s="337"/>
      <c r="AP13" s="329">
        <f>IF(Z13&lt;&gt;Z14,AG14,IF(G17&gt;E17,AG14-2000,AG14))</f>
        <v>9019</v>
      </c>
      <c r="AQ13" s="329">
        <f>IF(Z15&lt;&gt;Z13,AG15,IF(G15&gt;E15,AG15-2000,AG15))</f>
        <v>3998</v>
      </c>
      <c r="AR13" s="333">
        <f>AO16</f>
        <v>27090</v>
      </c>
      <c r="AS13" s="330">
        <f>RANK(AR13,AR12:AR15,1)</f>
        <v>4</v>
      </c>
      <c r="AT13" s="281" t="str">
        <f t="shared" si="2"/>
        <v>Rumänien</v>
      </c>
      <c r="AU13" s="281">
        <f t="shared" si="2"/>
        <v>1</v>
      </c>
      <c r="AV13" s="281">
        <f t="shared" si="2"/>
        <v>0</v>
      </c>
      <c r="AW13" s="281">
        <f t="shared" si="2"/>
        <v>3</v>
      </c>
      <c r="AX13" s="182"/>
      <c r="AY13" s="182"/>
      <c r="AZ13" s="182"/>
      <c r="BA13" s="3">
        <v>2</v>
      </c>
      <c r="BB13" s="6" t="str">
        <f>VLOOKUP(2,AS12:AT15,2,FALSE)</f>
        <v>Schweiz</v>
      </c>
      <c r="BC13" s="2"/>
      <c r="BD13" s="5">
        <f>VLOOKUP(2,AS12:AW15,3,FALSE)</f>
        <v>6</v>
      </c>
      <c r="BE13" s="4">
        <f>VLOOKUP(2,AS12:AW15,4,FALSE)</f>
        <v>2</v>
      </c>
      <c r="BF13" s="199" t="s">
        <v>12</v>
      </c>
      <c r="BG13" s="4">
        <f>VLOOKUP(2,AS12:AW15,5,FALSE)</f>
        <v>2</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3</v>
      </c>
      <c r="BN13" s="61">
        <f>IF(E13=Spielplan!E13,Punktemodus!$B$7,0)</f>
        <v>1</v>
      </c>
      <c r="BO13" s="61">
        <f>IF(G13=Spielplan!G13,Punktemodus!$B$7,0)</f>
        <v>1</v>
      </c>
      <c r="BP13" s="81">
        <f>IF(Spielplan!E13="",0,SUM(BJ13:BO13))</f>
        <v>15</v>
      </c>
      <c r="BQ13" s="182"/>
      <c r="BR13" s="213"/>
      <c r="BS13" s="147" t="s">
        <v>240</v>
      </c>
      <c r="BT13" s="158" t="str">
        <f>BB35</f>
        <v>Polen</v>
      </c>
      <c r="BU13" s="163"/>
      <c r="BV13" s="398">
        <v>1</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1</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1</v>
      </c>
      <c r="T14" s="182"/>
      <c r="U14" s="182">
        <f>G14</f>
        <v>1</v>
      </c>
      <c r="V14" s="182"/>
      <c r="W14" s="182">
        <f>E14</f>
        <v>2</v>
      </c>
      <c r="X14" s="182"/>
      <c r="Y14" s="182"/>
      <c r="Z14" s="182">
        <f>O18</f>
        <v>1</v>
      </c>
      <c r="AA14" s="182">
        <f>S18</f>
        <v>1</v>
      </c>
      <c r="AB14" s="182">
        <f>W18</f>
        <v>3</v>
      </c>
      <c r="AC14" s="182">
        <f>AA14-AB14</f>
        <v>-2</v>
      </c>
      <c r="AD14" s="182">
        <f>IF(Z14&gt;Z12,-1,0)</f>
        <v>0</v>
      </c>
      <c r="AE14" s="182">
        <f>IF(Z14&gt;Z13,-1,0)</f>
        <v>0</v>
      </c>
      <c r="AF14" s="182">
        <f>IF(Z14&gt;Z15,-1,0)</f>
        <v>0</v>
      </c>
      <c r="AG14" s="329">
        <f>10000-(AJ14*1000+AM14*10+AK14)</f>
        <v>9019</v>
      </c>
      <c r="AH14" s="330">
        <f>RANK(AG14,AG12:AG15,1)</f>
        <v>3</v>
      </c>
      <c r="AI14" s="281" t="str">
        <f>C13</f>
        <v>Albanien</v>
      </c>
      <c r="AJ14" s="281">
        <f t="shared" si="1"/>
        <v>1</v>
      </c>
      <c r="AK14" s="281">
        <f t="shared" si="1"/>
        <v>1</v>
      </c>
      <c r="AL14" s="281">
        <f t="shared" si="1"/>
        <v>3</v>
      </c>
      <c r="AM14" s="281">
        <f>AK14-AL14</f>
        <v>-2</v>
      </c>
      <c r="AN14" s="329">
        <f>IF(Z12&lt;&gt;Z14,AG12,IF(E14&gt;G14,AG12-2000,AG12))</f>
        <v>944</v>
      </c>
      <c r="AO14" s="329">
        <f>IF(Z13&lt;&gt;Z14,AG13,IF(E17&gt;G17,AG13-2000,AG13))</f>
        <v>9030</v>
      </c>
      <c r="AP14" s="337"/>
      <c r="AQ14" s="329">
        <f>IF(Z15&lt;&gt;Z14,AG15,IF(G13&gt;E13,AG15-2000,AG15))</f>
        <v>3998</v>
      </c>
      <c r="AR14" s="333">
        <f>AP16</f>
        <v>27057</v>
      </c>
      <c r="AS14" s="330">
        <f>RANK(AR14,AR12:AR15,1)</f>
        <v>3</v>
      </c>
      <c r="AT14" s="281" t="str">
        <f t="shared" si="2"/>
        <v>Albanien</v>
      </c>
      <c r="AU14" s="281">
        <f t="shared" si="2"/>
        <v>1</v>
      </c>
      <c r="AV14" s="281">
        <f t="shared" si="2"/>
        <v>1</v>
      </c>
      <c r="AW14" s="281">
        <f t="shared" si="2"/>
        <v>3</v>
      </c>
      <c r="AX14" s="182"/>
      <c r="AY14" s="182"/>
      <c r="AZ14" s="182"/>
      <c r="BA14" s="162">
        <v>3</v>
      </c>
      <c r="BB14" s="175" t="str">
        <f>VLOOKUP(3,AS12:AT15,2,FALSE)</f>
        <v>Albanien</v>
      </c>
      <c r="BC14" s="163"/>
      <c r="BD14" s="145">
        <f>VLOOKUP(3,AS12:AW15,3,FALSE)</f>
        <v>1</v>
      </c>
      <c r="BE14" s="145">
        <f>VLOOKUP(3,AS12:AW15,4,FALSE)</f>
        <v>1</v>
      </c>
      <c r="BF14" s="199" t="s">
        <v>12</v>
      </c>
      <c r="BG14" s="145">
        <f>VLOOKUP(3,AS12:AW15,5,FALSE)</f>
        <v>3</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1</v>
      </c>
      <c r="BO14" s="61">
        <f>IF(G14=Spielplan!G14,Punktemodus!$B$7,0)</f>
        <v>0</v>
      </c>
      <c r="BP14" s="81">
        <f>IF(Spielplan!E14="",0,SUM(BJ14:BO14))</f>
        <v>11</v>
      </c>
      <c r="BQ14" s="182"/>
      <c r="BR14" s="213"/>
      <c r="BS14" s="182"/>
      <c r="BT14" s="182"/>
      <c r="BU14" s="182"/>
      <c r="BV14" s="399"/>
      <c r="BW14" s="182"/>
      <c r="BX14" s="182"/>
      <c r="BY14" s="182"/>
      <c r="BZ14" s="144">
        <v>49</v>
      </c>
      <c r="CA14" s="158" t="str">
        <f>IF(BX12="",IF(BV12&gt;BV13,BT12,BT13),IF(BX12&gt;BX13,BT12,BT13))</f>
        <v>Polen</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6</v>
      </c>
      <c r="AA15" s="182">
        <f>T18</f>
        <v>2</v>
      </c>
      <c r="AB15" s="182">
        <f>X18</f>
        <v>2</v>
      </c>
      <c r="AC15" s="182">
        <f>AA15-AB15</f>
        <v>0</v>
      </c>
      <c r="AD15" s="182">
        <f>IF(Z15&gt;Z12,-1,0)</f>
        <v>0</v>
      </c>
      <c r="AE15" s="182">
        <f>IF(Z15&gt;Z13,-1,0)</f>
        <v>-1</v>
      </c>
      <c r="AF15" s="182">
        <f>IF(Z15&gt;Z14,-1,0)</f>
        <v>-1</v>
      </c>
      <c r="AG15" s="329">
        <f>10000-(AJ15*1000+AM15*10+AK15)</f>
        <v>3998</v>
      </c>
      <c r="AH15" s="330">
        <f>RANK(AG15,AG12:AG15,1)</f>
        <v>2</v>
      </c>
      <c r="AI15" s="281" t="str">
        <f>H13</f>
        <v>Schweiz</v>
      </c>
      <c r="AJ15" s="281">
        <f t="shared" si="1"/>
        <v>6</v>
      </c>
      <c r="AK15" s="281">
        <f t="shared" si="1"/>
        <v>2</v>
      </c>
      <c r="AL15" s="281">
        <f t="shared" si="1"/>
        <v>2</v>
      </c>
      <c r="AM15" s="281">
        <f>AK15-AL15</f>
        <v>0</v>
      </c>
      <c r="AN15" s="329">
        <f>IF(Z12&lt;&gt;Z15,AG12,IF(E16&gt;G16,AG12-2000,AG12))</f>
        <v>944</v>
      </c>
      <c r="AO15" s="329">
        <f>IF(Z13&lt;&gt;Z15,AG13,IF(E15&gt;G15,AG13-2000,AG13))</f>
        <v>9030</v>
      </c>
      <c r="AP15" s="329">
        <f>IF(Z14&lt;&gt;Z15,AG14,IF(E13&gt;G13,AG14-2000,AG14))</f>
        <v>9019</v>
      </c>
      <c r="AQ15" s="337"/>
      <c r="AR15" s="333">
        <f>AQ16</f>
        <v>11994</v>
      </c>
      <c r="AS15" s="330">
        <f>RANK(AR15,AR12:AR15,1)</f>
        <v>2</v>
      </c>
      <c r="AT15" s="281" t="str">
        <f t="shared" si="2"/>
        <v>Schweiz</v>
      </c>
      <c r="AU15" s="281">
        <f t="shared" si="2"/>
        <v>6</v>
      </c>
      <c r="AV15" s="281">
        <f t="shared" si="2"/>
        <v>2</v>
      </c>
      <c r="AW15" s="281">
        <f t="shared" si="2"/>
        <v>2</v>
      </c>
      <c r="AX15" s="182"/>
      <c r="AY15" s="182"/>
      <c r="AZ15" s="182"/>
      <c r="BA15" s="68">
        <v>4</v>
      </c>
      <c r="BB15" s="69" t="str">
        <f>VLOOKUP(4,AS12:AT15,2,FALSE)</f>
        <v>Rumänien</v>
      </c>
      <c r="BC15" s="70"/>
      <c r="BD15" s="71">
        <f>VLOOKUP(4,AS12:AW15,3,FALSE)</f>
        <v>1</v>
      </c>
      <c r="BE15" s="71">
        <f>VLOOKUP(4,AS12:AW15,4,FALSE)</f>
        <v>0</v>
      </c>
      <c r="BF15" s="199" t="s">
        <v>12</v>
      </c>
      <c r="BG15" s="71">
        <f>VLOOKUP(4,AS12:AW15,5,FALSE)</f>
        <v>3</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399"/>
      <c r="BW15" s="182"/>
      <c r="BX15" s="182"/>
      <c r="BY15" s="182"/>
      <c r="BZ15" s="144">
        <v>50</v>
      </c>
      <c r="CA15" s="158" t="str">
        <f>IF(BX16="",IF(BV16&gt;BV17,BT16,BT17),IF(BX16&gt;BX17,BT16,BT17))</f>
        <v>Spanien</v>
      </c>
      <c r="CB15" s="163"/>
      <c r="CC15" s="39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0</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0</v>
      </c>
      <c r="U16" s="182">
        <f>G16</f>
        <v>0</v>
      </c>
      <c r="V16" s="182"/>
      <c r="W16" s="182"/>
      <c r="X16" s="182">
        <f>E16</f>
        <v>2</v>
      </c>
      <c r="Y16" s="182"/>
      <c r="Z16" s="182"/>
      <c r="AA16" s="182"/>
      <c r="AB16" s="182"/>
      <c r="AC16" s="182"/>
      <c r="AD16" s="182"/>
      <c r="AE16" s="182"/>
      <c r="AF16" s="182"/>
      <c r="AG16" s="281"/>
      <c r="AH16" s="281"/>
      <c r="AI16" s="281"/>
      <c r="AJ16" s="281"/>
      <c r="AK16" s="281"/>
      <c r="AL16" s="281"/>
      <c r="AM16" s="281"/>
      <c r="AN16" s="334">
        <f>SUM(AN12:AN15)</f>
        <v>2832</v>
      </c>
      <c r="AO16" s="335">
        <f>SUM(AO12:AO15)</f>
        <v>27090</v>
      </c>
      <c r="AP16" s="335">
        <f>SUM(AP12:AP15)</f>
        <v>27057</v>
      </c>
      <c r="AQ16" s="335">
        <f>SUM(AQ12:AQ15)</f>
        <v>11994</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398">
        <v>2</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0</v>
      </c>
      <c r="F17" s="401" t="s">
        <v>12</v>
      </c>
      <c r="G17" s="398">
        <v>0</v>
      </c>
      <c r="H17" s="38" t="str">
        <f>C13</f>
        <v>Albanien</v>
      </c>
      <c r="I17" s="39"/>
      <c r="J17" s="182"/>
      <c r="K17" s="182" t="s">
        <v>54</v>
      </c>
      <c r="L17" s="182">
        <f t="shared" si="0"/>
        <v>0</v>
      </c>
      <c r="M17" s="182"/>
      <c r="N17" s="182">
        <f>IF($E17="",0,IF($E17&gt;$G17,3,IF($E17=$G17,1,0)))</f>
        <v>1</v>
      </c>
      <c r="O17" s="182">
        <f>IF($G17="",0,IF($E17&gt;$G17,0,IF($E17=$G17,1,3)))</f>
        <v>1</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str">
        <f>"3"&amp;BD90</f>
        <v>3E</v>
      </c>
      <c r="BT17" s="158" t="str">
        <f>BB90</f>
        <v>Schweden</v>
      </c>
      <c r="BU17" s="163"/>
      <c r="BV17" s="398">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1</v>
      </c>
      <c r="O18" s="182">
        <f t="shared" si="3"/>
        <v>1</v>
      </c>
      <c r="P18" s="182">
        <f t="shared" si="3"/>
        <v>6</v>
      </c>
      <c r="Q18" s="182">
        <f t="shared" si="3"/>
        <v>6</v>
      </c>
      <c r="R18" s="182">
        <f t="shared" si="3"/>
        <v>0</v>
      </c>
      <c r="S18" s="182">
        <f t="shared" si="3"/>
        <v>1</v>
      </c>
      <c r="T18" s="182">
        <f t="shared" si="3"/>
        <v>2</v>
      </c>
      <c r="U18" s="182">
        <f t="shared" si="3"/>
        <v>1</v>
      </c>
      <c r="V18" s="182">
        <f t="shared" si="3"/>
        <v>3</v>
      </c>
      <c r="W18" s="182">
        <f t="shared" si="3"/>
        <v>3</v>
      </c>
      <c r="X18" s="182">
        <f t="shared" si="3"/>
        <v>2</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40</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63">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Portugal</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2</v>
      </c>
      <c r="BW20" s="182"/>
      <c r="BX20" s="63"/>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Albanien</v>
      </c>
      <c r="BU21" s="163"/>
      <c r="BV21" s="398">
        <v>0</v>
      </c>
      <c r="BW21" s="182"/>
      <c r="BX21" s="63"/>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England</v>
      </c>
      <c r="CB22" s="163"/>
      <c r="CC22" s="398">
        <v>1</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1</v>
      </c>
      <c r="F23" s="401" t="s">
        <v>12</v>
      </c>
      <c r="G23" s="398">
        <v>1</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1</v>
      </c>
      <c r="R23" s="182">
        <f>G23</f>
        <v>1</v>
      </c>
      <c r="S23" s="182"/>
      <c r="T23" s="182"/>
      <c r="U23" s="182">
        <f>G23</f>
        <v>1</v>
      </c>
      <c r="V23" s="182">
        <f>E23</f>
        <v>1</v>
      </c>
      <c r="W23" s="182"/>
      <c r="X23" s="182"/>
      <c r="Y23" s="182"/>
      <c r="Z23" s="182">
        <f>M29</f>
        <v>1</v>
      </c>
      <c r="AA23" s="182">
        <f>Q29</f>
        <v>2</v>
      </c>
      <c r="AB23" s="182">
        <f>U29</f>
        <v>4</v>
      </c>
      <c r="AC23" s="182">
        <f>AA23-AB23</f>
        <v>-2</v>
      </c>
      <c r="AD23" s="182">
        <f>IF(Z23&gt;Z24,-1,0)</f>
        <v>0</v>
      </c>
      <c r="AE23" s="182">
        <f>IF(Z23&gt;Z25,-1,0)</f>
        <v>0</v>
      </c>
      <c r="AF23" s="182">
        <f>IF(Z23&gt;Z26,-1,0)</f>
        <v>0</v>
      </c>
      <c r="AG23" s="329">
        <f>10000-(AJ23*1000+AM23*10+AK23)</f>
        <v>9018</v>
      </c>
      <c r="AH23" s="330">
        <f>RANK(AG23,AG23:AG26,1)</f>
        <v>3</v>
      </c>
      <c r="AI23" s="281" t="str">
        <f>C23</f>
        <v>Wales</v>
      </c>
      <c r="AJ23" s="281">
        <f t="shared" ref="AJ23:AL26" si="5">Z23</f>
        <v>1</v>
      </c>
      <c r="AK23" s="281">
        <f t="shared" si="5"/>
        <v>2</v>
      </c>
      <c r="AL23" s="281">
        <f t="shared" si="5"/>
        <v>4</v>
      </c>
      <c r="AM23" s="281">
        <f>AK23-AL23</f>
        <v>-2</v>
      </c>
      <c r="AN23" s="337"/>
      <c r="AO23" s="329">
        <f>IF(Z24&lt;&gt;Z23,AG24,IF(G23&gt;E23,AG24-2000,AG24))</f>
        <v>9028</v>
      </c>
      <c r="AP23" s="329">
        <f>IF(Z25&lt;&gt;Z23,AG25,IF(G25&gt;E25,AG25-2000,AG25))</f>
        <v>942</v>
      </c>
      <c r="AQ23" s="329">
        <f>IF(Z26&lt;&gt;Z23,AG26,IF(G27&gt;E27,AG26-2000,AG26))</f>
        <v>3997</v>
      </c>
      <c r="AR23" s="332">
        <f>AN27</f>
        <v>27054</v>
      </c>
      <c r="AS23" s="330">
        <f>RANK(AR23,AR23:AR26,1)</f>
        <v>3</v>
      </c>
      <c r="AT23" s="281" t="str">
        <f t="shared" ref="AT23:AW26" si="6">AI23</f>
        <v>Wales</v>
      </c>
      <c r="AU23" s="281">
        <f t="shared" si="6"/>
        <v>1</v>
      </c>
      <c r="AV23" s="281">
        <f t="shared" si="6"/>
        <v>2</v>
      </c>
      <c r="AW23" s="281">
        <f t="shared" si="6"/>
        <v>4</v>
      </c>
      <c r="AX23" s="182"/>
      <c r="AY23" s="182"/>
      <c r="AZ23" s="182"/>
      <c r="BA23" s="54">
        <v>1</v>
      </c>
      <c r="BB23" s="52" t="str">
        <f>VLOOKUP(1,AS23:AT26,2,FALSE)</f>
        <v>England</v>
      </c>
      <c r="BC23" s="53"/>
      <c r="BD23" s="55">
        <f>VLOOKUP(1,AS23:AW26,3,FALSE)</f>
        <v>9</v>
      </c>
      <c r="BE23" s="56">
        <f>VLOOKUP(1,AS23:AW26,4,FALSE)</f>
        <v>8</v>
      </c>
      <c r="BF23" s="199" t="s">
        <v>12</v>
      </c>
      <c r="BG23" s="56">
        <f>VLOOKUP(1,AS23:AW26,5,FALSE)</f>
        <v>3</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399"/>
      <c r="BW23" s="182"/>
      <c r="BX23" s="182"/>
      <c r="BY23" s="182"/>
      <c r="BZ23" s="144">
        <v>54</v>
      </c>
      <c r="CA23" s="158" t="str">
        <f>IF(BX24="",IF(BV24&gt;BV25,BT24,BT25),IF(BX24&gt;BX25,BT24,BT25))</f>
        <v>Portugal</v>
      </c>
      <c r="CB23" s="163"/>
      <c r="CC23" s="398">
        <v>2</v>
      </c>
      <c r="CD23" s="182"/>
      <c r="CE23" s="63"/>
      <c r="CF23" s="182"/>
      <c r="CG23" s="182"/>
      <c r="CH23" s="182"/>
      <c r="CI23" s="182"/>
      <c r="CJ23" s="144" t="s">
        <v>93</v>
      </c>
      <c r="CK23" s="158" t="str">
        <f>IF(CJ18="",IF(CH18&gt;CH19,CF18,CF19),IF(CJ18&gt;CJ19,CF18,CF19))</f>
        <v>Spanien</v>
      </c>
      <c r="CL23" s="163"/>
      <c r="CM23" s="63">
        <v>1</v>
      </c>
      <c r="CN23" s="182"/>
      <c r="CO23" s="63"/>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398">
        <v>3</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3</v>
      </c>
      <c r="T24" s="182">
        <f>G24</f>
        <v>1</v>
      </c>
      <c r="U24" s="182"/>
      <c r="V24" s="182"/>
      <c r="W24" s="182">
        <f>G24</f>
        <v>1</v>
      </c>
      <c r="X24" s="182">
        <f>E24</f>
        <v>3</v>
      </c>
      <c r="Y24" s="182"/>
      <c r="Z24" s="182">
        <f>N29</f>
        <v>1</v>
      </c>
      <c r="AA24" s="182">
        <f>R29</f>
        <v>2</v>
      </c>
      <c r="AB24" s="182">
        <f>V29</f>
        <v>5</v>
      </c>
      <c r="AC24" s="182">
        <f>AA24-AB24</f>
        <v>-3</v>
      </c>
      <c r="AD24" s="182">
        <f>IF(Z24&gt;Z23,-1,0)</f>
        <v>0</v>
      </c>
      <c r="AE24" s="182">
        <f>IF(Z24&gt;Z25,-1,0)</f>
        <v>0</v>
      </c>
      <c r="AF24" s="182">
        <f>IF(Z24&gt;Z26,-1,0)</f>
        <v>0</v>
      </c>
      <c r="AG24" s="329">
        <f>10000-(AJ24*1000+AM24*10+AK24)</f>
        <v>9028</v>
      </c>
      <c r="AH24" s="330">
        <f>RANK(AG24,AG23:AG26,1)</f>
        <v>4</v>
      </c>
      <c r="AI24" s="281" t="str">
        <f>H23</f>
        <v>Slowakei</v>
      </c>
      <c r="AJ24" s="281">
        <f t="shared" si="5"/>
        <v>1</v>
      </c>
      <c r="AK24" s="281">
        <f t="shared" si="5"/>
        <v>2</v>
      </c>
      <c r="AL24" s="281">
        <f t="shared" si="5"/>
        <v>5</v>
      </c>
      <c r="AM24" s="281">
        <f>AK24-AL24</f>
        <v>-3</v>
      </c>
      <c r="AN24" s="329">
        <f>IF(Z23&lt;&gt;Z24,AG23,IF(E23&gt;G23,AG23-2000,AG23))</f>
        <v>9018</v>
      </c>
      <c r="AO24" s="337"/>
      <c r="AP24" s="329">
        <f>IF(Z24&lt;&gt;Z25,AG25,IF(G28&gt;E28,AG25-2000,AG25))</f>
        <v>942</v>
      </c>
      <c r="AQ24" s="329">
        <f>IF(Z26&lt;&gt;Z24,AG26,IF(G26&gt;E26,AG26-2000,AG26))</f>
        <v>3997</v>
      </c>
      <c r="AR24" s="333">
        <f>AO27</f>
        <v>27084</v>
      </c>
      <c r="AS24" s="330">
        <f>RANK(AR24,AR23:AR26,1)</f>
        <v>4</v>
      </c>
      <c r="AT24" s="281" t="str">
        <f t="shared" si="6"/>
        <v>Slowakei</v>
      </c>
      <c r="AU24" s="281">
        <f t="shared" si="6"/>
        <v>1</v>
      </c>
      <c r="AV24" s="281">
        <f t="shared" si="6"/>
        <v>2</v>
      </c>
      <c r="AW24" s="281">
        <f t="shared" si="6"/>
        <v>5</v>
      </c>
      <c r="AX24" s="182"/>
      <c r="AY24" s="182"/>
      <c r="AZ24" s="182"/>
      <c r="BA24" s="54">
        <v>2</v>
      </c>
      <c r="BB24" s="52" t="str">
        <f>VLOOKUP(2,AS23:AT26,2,FALSE)</f>
        <v>Russland</v>
      </c>
      <c r="BC24" s="53"/>
      <c r="BD24" s="55">
        <f>VLOOKUP(2,AS23:AW26,3,FALSE)</f>
        <v>6</v>
      </c>
      <c r="BE24" s="56">
        <f>VLOOKUP(2,AS23:AW26,4,FALSE)</f>
        <v>3</v>
      </c>
      <c r="BF24" s="199" t="s">
        <v>12</v>
      </c>
      <c r="BG24" s="56">
        <f>VLOOKUP(2,AS23:AW26,5,FALSE)</f>
        <v>3</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1</v>
      </c>
      <c r="BW24" s="182"/>
      <c r="BX24" s="63"/>
      <c r="BY24" s="182"/>
      <c r="BZ24" s="182"/>
      <c r="CA24" s="182"/>
      <c r="CB24" s="182"/>
      <c r="CC24" s="399"/>
      <c r="CD24" s="182"/>
      <c r="CE24" s="182"/>
      <c r="CF24" s="182"/>
      <c r="CG24" s="182"/>
      <c r="CH24" s="182"/>
      <c r="CI24" s="182"/>
      <c r="CJ24" s="144" t="s">
        <v>94</v>
      </c>
      <c r="CK24" s="158" t="str">
        <f>IF(CJ34="",IF(CH34&gt;CH35,CF34,CF35),IF(CJ34&gt;CJ35,CF34,CF35))</f>
        <v>Deutschland</v>
      </c>
      <c r="CL24" s="163"/>
      <c r="CM24" s="63">
        <v>2</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2</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2</v>
      </c>
      <c r="T25" s="182"/>
      <c r="U25" s="182">
        <f>G25</f>
        <v>2</v>
      </c>
      <c r="V25" s="182"/>
      <c r="W25" s="182">
        <f>E25</f>
        <v>1</v>
      </c>
      <c r="X25" s="182"/>
      <c r="Y25" s="182"/>
      <c r="Z25" s="182">
        <f>O29</f>
        <v>9</v>
      </c>
      <c r="AA25" s="182">
        <f>S29</f>
        <v>8</v>
      </c>
      <c r="AB25" s="182">
        <f>W29</f>
        <v>3</v>
      </c>
      <c r="AC25" s="182">
        <f>AA25-AB25</f>
        <v>5</v>
      </c>
      <c r="AD25" s="182">
        <f>IF(Z25&gt;Z23,-1,0)</f>
        <v>-1</v>
      </c>
      <c r="AE25" s="182">
        <f>IF(Z25&gt;Z24,-1,0)</f>
        <v>-1</v>
      </c>
      <c r="AF25" s="182">
        <f>IF(Z25&gt;Z26,-1,0)</f>
        <v>-1</v>
      </c>
      <c r="AG25" s="329">
        <f>10000-(AJ25*1000+AM25*10+AK25)</f>
        <v>942</v>
      </c>
      <c r="AH25" s="330">
        <f>RANK(AG25,AG23:AG26,1)</f>
        <v>1</v>
      </c>
      <c r="AI25" s="281" t="str">
        <f>C24</f>
        <v>England</v>
      </c>
      <c r="AJ25" s="281">
        <f t="shared" si="5"/>
        <v>9</v>
      </c>
      <c r="AK25" s="281">
        <f t="shared" si="5"/>
        <v>8</v>
      </c>
      <c r="AL25" s="281">
        <f t="shared" si="5"/>
        <v>3</v>
      </c>
      <c r="AM25" s="281">
        <f>AK25-AL25</f>
        <v>5</v>
      </c>
      <c r="AN25" s="329">
        <f>IF(Z23&lt;&gt;Z25,AG23,IF(E25&gt;G25,AG23-2000,AG23))</f>
        <v>9018</v>
      </c>
      <c r="AO25" s="329">
        <f>IF(Z24&lt;&gt;Z25,AG24,IF(E28&gt;G28,AG24-2000,AG24))</f>
        <v>9028</v>
      </c>
      <c r="AP25" s="337"/>
      <c r="AQ25" s="329">
        <f>IF(Z26&lt;&gt;Z25,AG26,IF(G24&gt;E24,AG26-2000,AG26))</f>
        <v>3997</v>
      </c>
      <c r="AR25" s="333">
        <f>AP27</f>
        <v>2826</v>
      </c>
      <c r="AS25" s="330">
        <f>RANK(AR25,AR23:AR26,1)</f>
        <v>1</v>
      </c>
      <c r="AT25" s="281" t="str">
        <f t="shared" si="6"/>
        <v>England</v>
      </c>
      <c r="AU25" s="281">
        <f t="shared" si="6"/>
        <v>9</v>
      </c>
      <c r="AV25" s="281">
        <f t="shared" si="6"/>
        <v>8</v>
      </c>
      <c r="AW25" s="281">
        <f t="shared" si="6"/>
        <v>3</v>
      </c>
      <c r="AX25" s="182"/>
      <c r="AY25" s="182"/>
      <c r="AZ25" s="182"/>
      <c r="BA25" s="162">
        <v>3</v>
      </c>
      <c r="BB25" s="175" t="str">
        <f>VLOOKUP(3,AS23:AT26,2,FALSE)</f>
        <v>Wales</v>
      </c>
      <c r="BC25" s="163"/>
      <c r="BD25" s="145">
        <f>VLOOKUP(3,AS23:AW26,3,FALSE)</f>
        <v>1</v>
      </c>
      <c r="BE25" s="145">
        <f>VLOOKUP(3,AS23:AW26,4,FALSE)</f>
        <v>2</v>
      </c>
      <c r="BF25" s="199" t="s">
        <v>12</v>
      </c>
      <c r="BG25" s="145">
        <f>VLOOKUP(3,AS23:AW26,5,FALSE)</f>
        <v>4</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3</v>
      </c>
      <c r="BN25" s="61">
        <f>IF(E25=Spielplan!E25,Punktemodus!$B$7,0)</f>
        <v>1</v>
      </c>
      <c r="BO25" s="61">
        <f>IF(G25=Spielplan!G25,Punktemodus!$B$7,0)</f>
        <v>1</v>
      </c>
      <c r="BP25" s="81">
        <f>IF(Spielplan!E25="",0,SUM(BJ25:BO25))</f>
        <v>15</v>
      </c>
      <c r="BQ25" s="182"/>
      <c r="BR25" s="213"/>
      <c r="BS25" s="153" t="s">
        <v>246</v>
      </c>
      <c r="BT25" s="158" t="str">
        <f>BB57</f>
        <v>Belgien</v>
      </c>
      <c r="BU25" s="163"/>
      <c r="BV25" s="398">
        <v>0</v>
      </c>
      <c r="BW25" s="182"/>
      <c r="BX25" s="63"/>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1</v>
      </c>
      <c r="H26" s="45" t="str">
        <f>H24</f>
        <v>Russland</v>
      </c>
      <c r="I26" s="51"/>
      <c r="J26" s="182"/>
      <c r="K26" s="182" t="s">
        <v>60</v>
      </c>
      <c r="L26" s="182">
        <f t="shared" si="4"/>
        <v>-1</v>
      </c>
      <c r="M26" s="182"/>
      <c r="N26" s="182">
        <f>IF($E26="",0,IF($E26&gt;$G26,3,IF($E26=$G26,1,0)))</f>
        <v>0</v>
      </c>
      <c r="O26" s="182"/>
      <c r="P26" s="182">
        <f>IF($G26="",0,IF($E26&gt;$G26,0,IF($E26=$G26,1,3)))</f>
        <v>3</v>
      </c>
      <c r="Q26" s="182"/>
      <c r="R26" s="182">
        <f>E26</f>
        <v>0</v>
      </c>
      <c r="S26" s="182"/>
      <c r="T26" s="182">
        <f>G26</f>
        <v>1</v>
      </c>
      <c r="U26" s="182"/>
      <c r="V26" s="182">
        <f>G26</f>
        <v>1</v>
      </c>
      <c r="W26" s="182"/>
      <c r="X26" s="182">
        <f>E26</f>
        <v>0</v>
      </c>
      <c r="Y26" s="182"/>
      <c r="Z26" s="182">
        <f>P29</f>
        <v>6</v>
      </c>
      <c r="AA26" s="182">
        <f>T29</f>
        <v>3</v>
      </c>
      <c r="AB26" s="182">
        <f>X29</f>
        <v>3</v>
      </c>
      <c r="AC26" s="182">
        <f>AA26-AB26</f>
        <v>0</v>
      </c>
      <c r="AD26" s="182">
        <f>IF(Z26&gt;Z23,-1,0)</f>
        <v>-1</v>
      </c>
      <c r="AE26" s="182">
        <f>IF(Z26&gt;Z24,-1,0)</f>
        <v>-1</v>
      </c>
      <c r="AF26" s="182">
        <f>IF(Z26&gt;Z25,-1,0)</f>
        <v>0</v>
      </c>
      <c r="AG26" s="329">
        <f>10000-(AJ26*1000+AM26*10+AK26)</f>
        <v>3997</v>
      </c>
      <c r="AH26" s="330">
        <f>RANK(AG26,AG23:AG26,1)</f>
        <v>2</v>
      </c>
      <c r="AI26" s="281" t="str">
        <f>H24</f>
        <v>Russland</v>
      </c>
      <c r="AJ26" s="281">
        <f t="shared" si="5"/>
        <v>6</v>
      </c>
      <c r="AK26" s="281">
        <f t="shared" si="5"/>
        <v>3</v>
      </c>
      <c r="AL26" s="281">
        <f t="shared" si="5"/>
        <v>3</v>
      </c>
      <c r="AM26" s="281">
        <f>AK26-AL26</f>
        <v>0</v>
      </c>
      <c r="AN26" s="329">
        <f>IF(Z23&lt;&gt;Z26,AG23,IF(E27&gt;G27,AG23-2000,AG23))</f>
        <v>9018</v>
      </c>
      <c r="AO26" s="329">
        <f>IF(Z24&lt;&gt;Z26,AG24,IF(E26&gt;G26,AG24-2000,AG24))</f>
        <v>9028</v>
      </c>
      <c r="AP26" s="329">
        <f>IF(Z25&lt;&gt;Z26,AG25,IF(E24&gt;G24,AG25-2000,AG25))</f>
        <v>942</v>
      </c>
      <c r="AQ26" s="337"/>
      <c r="AR26" s="333">
        <f>AQ27</f>
        <v>11991</v>
      </c>
      <c r="AS26" s="330">
        <f>RANK(AR26,AR23:AR26,1)</f>
        <v>2</v>
      </c>
      <c r="AT26" s="281" t="str">
        <f t="shared" si="6"/>
        <v>Russland</v>
      </c>
      <c r="AU26" s="281">
        <f t="shared" si="6"/>
        <v>6</v>
      </c>
      <c r="AV26" s="281">
        <f t="shared" si="6"/>
        <v>3</v>
      </c>
      <c r="AW26" s="281">
        <f t="shared" si="6"/>
        <v>3</v>
      </c>
      <c r="AX26" s="182"/>
      <c r="AY26" s="182"/>
      <c r="AZ26" s="182"/>
      <c r="BA26" s="68">
        <v>4</v>
      </c>
      <c r="BB26" s="69" t="str">
        <f>VLOOKUP(4,AS23:AT26,2,FALSE)</f>
        <v>Slowakei</v>
      </c>
      <c r="BC26" s="70"/>
      <c r="BD26" s="71">
        <f>VLOOKUP(4,AS23:AW26,3,FALSE)</f>
        <v>1</v>
      </c>
      <c r="BE26" s="71">
        <f>VLOOKUP(4,AS23:AW26,4,FALSE)</f>
        <v>2</v>
      </c>
      <c r="BF26" s="199" t="s">
        <v>12</v>
      </c>
      <c r="BG26" s="71">
        <f>VLOOKUP(4,AS23:AW26,5,FALSE)</f>
        <v>5</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399"/>
      <c r="BW26" s="182"/>
      <c r="BX26" s="182"/>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0</v>
      </c>
      <c r="F27" s="401" t="s">
        <v>12</v>
      </c>
      <c r="G27" s="398">
        <v>1</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1</v>
      </c>
      <c r="U27" s="182">
        <f>G27</f>
        <v>1</v>
      </c>
      <c r="V27" s="182"/>
      <c r="W27" s="182"/>
      <c r="X27" s="182">
        <f>E27</f>
        <v>0</v>
      </c>
      <c r="Y27" s="182"/>
      <c r="Z27" s="182"/>
      <c r="AA27" s="182"/>
      <c r="AB27" s="182"/>
      <c r="AC27" s="182"/>
      <c r="AD27" s="182"/>
      <c r="AE27" s="182"/>
      <c r="AF27" s="182"/>
      <c r="AG27" s="281"/>
      <c r="AH27" s="281"/>
      <c r="AI27" s="281"/>
      <c r="AJ27" s="281"/>
      <c r="AK27" s="281"/>
      <c r="AL27" s="281"/>
      <c r="AM27" s="281"/>
      <c r="AN27" s="334">
        <f>SUM(AN23:AN26)</f>
        <v>27054</v>
      </c>
      <c r="AO27" s="335">
        <f>SUM(AO23:AO26)</f>
        <v>27084</v>
      </c>
      <c r="AP27" s="335">
        <f>SUM(AP23:AP26)</f>
        <v>2826</v>
      </c>
      <c r="AQ27" s="335">
        <f>SUM(AQ23:AQ26)</f>
        <v>11991</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182"/>
      <c r="BX27" s="182"/>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1</v>
      </c>
      <c r="F28" s="401" t="s">
        <v>12</v>
      </c>
      <c r="G28" s="398">
        <v>3</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3</v>
      </c>
      <c r="T28" s="182"/>
      <c r="U28" s="182"/>
      <c r="V28" s="182">
        <f>G28</f>
        <v>3</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398">
        <v>3</v>
      </c>
      <c r="BW28" s="182"/>
      <c r="BX28" s="63"/>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1</v>
      </c>
      <c r="N29" s="182">
        <f t="shared" si="7"/>
        <v>1</v>
      </c>
      <c r="O29" s="182">
        <f t="shared" si="7"/>
        <v>9</v>
      </c>
      <c r="P29" s="182">
        <f t="shared" si="7"/>
        <v>6</v>
      </c>
      <c r="Q29" s="182">
        <f t="shared" si="7"/>
        <v>2</v>
      </c>
      <c r="R29" s="182">
        <f t="shared" si="7"/>
        <v>2</v>
      </c>
      <c r="S29" s="182">
        <f t="shared" si="7"/>
        <v>8</v>
      </c>
      <c r="T29" s="182">
        <f t="shared" si="7"/>
        <v>3</v>
      </c>
      <c r="U29" s="182">
        <f t="shared" si="7"/>
        <v>4</v>
      </c>
      <c r="V29" s="182">
        <f t="shared" si="7"/>
        <v>5</v>
      </c>
      <c r="W29" s="182">
        <f t="shared" si="7"/>
        <v>3</v>
      </c>
      <c r="X29" s="182">
        <f t="shared" si="7"/>
        <v>3</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18</v>
      </c>
      <c r="BQ29" s="182"/>
      <c r="BR29" s="213"/>
      <c r="BS29" s="150" t="str">
        <f>"3"&amp;BD89</f>
        <v>3B</v>
      </c>
      <c r="BT29" s="158" t="str">
        <f>BB89</f>
        <v>Wales</v>
      </c>
      <c r="BU29" s="163"/>
      <c r="BV29" s="398">
        <v>0</v>
      </c>
      <c r="BW29" s="182"/>
      <c r="BX29" s="63"/>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2</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Italien</v>
      </c>
      <c r="CB31" s="163"/>
      <c r="CC31" s="398">
        <v>0</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Italien</v>
      </c>
      <c r="BU32" s="163"/>
      <c r="BV32" s="398">
        <v>0</v>
      </c>
      <c r="BW32" s="182"/>
      <c r="BX32" s="63">
        <v>3</v>
      </c>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0</v>
      </c>
      <c r="BW33" s="182"/>
      <c r="BX33" s="63">
        <v>2</v>
      </c>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1</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1</v>
      </c>
      <c r="R34" s="182">
        <f>G34</f>
        <v>0</v>
      </c>
      <c r="S34" s="182"/>
      <c r="T34" s="182"/>
      <c r="U34" s="182">
        <f>G34</f>
        <v>0</v>
      </c>
      <c r="V34" s="182">
        <f>E34</f>
        <v>1</v>
      </c>
      <c r="W34" s="182"/>
      <c r="X34" s="182"/>
      <c r="Y34" s="182"/>
      <c r="Z34" s="182">
        <f>M40</f>
        <v>6</v>
      </c>
      <c r="AA34" s="182">
        <f>Q40</f>
        <v>4</v>
      </c>
      <c r="AB34" s="182">
        <f>U40</f>
        <v>3</v>
      </c>
      <c r="AC34" s="182">
        <f>AA34-AB34</f>
        <v>1</v>
      </c>
      <c r="AD34" s="182">
        <f>IF(Z34&gt;Z35,-1,0)</f>
        <v>-1</v>
      </c>
      <c r="AE34" s="182">
        <f>IF(Z34&gt;Z36,-1,0)</f>
        <v>0</v>
      </c>
      <c r="AF34" s="182">
        <f>IF(Z34&gt;Z37,-1,0)</f>
        <v>-1</v>
      </c>
      <c r="AG34" s="329">
        <f>10000-(AJ34*1000+AM34*10+AK34)</f>
        <v>3986</v>
      </c>
      <c r="AH34" s="330">
        <f>RANK(AG34,AG34:AG37,1)</f>
        <v>2</v>
      </c>
      <c r="AI34" s="281" t="str">
        <f>C34</f>
        <v>Polen</v>
      </c>
      <c r="AJ34" s="281">
        <f t="shared" ref="AJ34:AL37" si="9">Z34</f>
        <v>6</v>
      </c>
      <c r="AK34" s="281">
        <f t="shared" si="9"/>
        <v>4</v>
      </c>
      <c r="AL34" s="281">
        <f t="shared" si="9"/>
        <v>3</v>
      </c>
      <c r="AM34" s="281">
        <f>AK34-AL34</f>
        <v>1</v>
      </c>
      <c r="AN34" s="337"/>
      <c r="AO34" s="329">
        <f>IF(Z35&lt;&gt;Z34,AG35,IF(G34&gt;E34,AG35-2000,AG35))</f>
        <v>9039</v>
      </c>
      <c r="AP34" s="329">
        <f>IF(Z36&lt;&gt;Z34,AG36,IF(G36&gt;E36,AG36-2000,AG36))</f>
        <v>922</v>
      </c>
      <c r="AQ34" s="329">
        <f>IF(Z37&lt;&gt;Z34,AG37,IF(G38&gt;E38,AG37-2000,AG37))</f>
        <v>9038</v>
      </c>
      <c r="AR34" s="332">
        <f>AN38</f>
        <v>11958</v>
      </c>
      <c r="AS34" s="330">
        <f>RANK(AR34,AR34:AR37,1)</f>
        <v>2</v>
      </c>
      <c r="AT34" s="281" t="str">
        <f t="shared" ref="AT34:AW37" si="10">AI34</f>
        <v>Polen</v>
      </c>
      <c r="AU34" s="281">
        <f t="shared" si="10"/>
        <v>6</v>
      </c>
      <c r="AV34" s="281">
        <f t="shared" si="10"/>
        <v>4</v>
      </c>
      <c r="AW34" s="281">
        <f t="shared" si="10"/>
        <v>3</v>
      </c>
      <c r="AX34" s="182"/>
      <c r="AY34" s="182"/>
      <c r="AZ34" s="182"/>
      <c r="BA34" s="17">
        <v>1</v>
      </c>
      <c r="BB34" s="18" t="str">
        <f>VLOOKUP(1,AS34:AT37,2,FALSE)</f>
        <v>Deutschland</v>
      </c>
      <c r="BC34" s="16"/>
      <c r="BD34" s="19">
        <f>VLOOKUP(1,AS34:AW37,3,FALSE)</f>
        <v>9</v>
      </c>
      <c r="BE34" s="20">
        <f>VLOOKUP(1,AS34:AW37,4,FALSE)</f>
        <v>8</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3</v>
      </c>
      <c r="BN34" s="61">
        <f>IF(E34=Spielplan!E34,Punktemodus!$B$7,0)</f>
        <v>1</v>
      </c>
      <c r="BO34" s="61">
        <f>IF(G34=Spielplan!G34,Punktemodus!$B$7,0)</f>
        <v>1</v>
      </c>
      <c r="BP34" s="81">
        <f>IF(Spielplan!E34="",0,SUM(BJ34:BO34))</f>
        <v>15</v>
      </c>
      <c r="BQ34" s="183"/>
      <c r="BR34" s="213"/>
      <c r="BS34" s="182"/>
      <c r="BT34" s="182"/>
      <c r="BU34" s="182"/>
      <c r="BV34" s="399"/>
      <c r="BW34" s="182"/>
      <c r="BX34" s="182"/>
      <c r="BY34" s="182"/>
      <c r="BZ34" s="182"/>
      <c r="CA34" s="182"/>
      <c r="CB34" s="182"/>
      <c r="CC34" s="399"/>
      <c r="CD34" s="182"/>
      <c r="CE34" s="144">
        <v>59</v>
      </c>
      <c r="CF34" s="158" t="str">
        <f>IF(CE30="",IF(CC30&gt;CC31,CA30,CA31),IF(CE30&gt;CE31,CA30,CA31))</f>
        <v>Deutschland</v>
      </c>
      <c r="CG34" s="163"/>
      <c r="CH34" s="63">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3</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0</v>
      </c>
      <c r="U35" s="182"/>
      <c r="V35" s="182"/>
      <c r="W35" s="182">
        <f>G35</f>
        <v>0</v>
      </c>
      <c r="X35" s="182">
        <f>E35</f>
        <v>3</v>
      </c>
      <c r="Y35" s="182"/>
      <c r="Z35" s="182">
        <f>N40</f>
        <v>1</v>
      </c>
      <c r="AA35" s="182">
        <f>R40</f>
        <v>1</v>
      </c>
      <c r="AB35" s="182">
        <f>V40</f>
        <v>5</v>
      </c>
      <c r="AC35" s="182">
        <f>AA35-AB35</f>
        <v>-4</v>
      </c>
      <c r="AD35" s="182">
        <f>IF(Z35&gt;Z34,-1,0)</f>
        <v>0</v>
      </c>
      <c r="AE35" s="182">
        <f>IF(Z35&gt;Z36,-1,0)</f>
        <v>0</v>
      </c>
      <c r="AF35" s="182">
        <f>IF(Z35&gt;Z37,-1,0)</f>
        <v>0</v>
      </c>
      <c r="AG35" s="329">
        <f>10000-(AJ35*1000+AM35*10+AK35)</f>
        <v>9039</v>
      </c>
      <c r="AH35" s="330">
        <f>RANK(AG35,AG34:AG37,1)</f>
        <v>4</v>
      </c>
      <c r="AI35" s="281" t="str">
        <f>H34</f>
        <v>Nordirland</v>
      </c>
      <c r="AJ35" s="281">
        <f t="shared" si="9"/>
        <v>1</v>
      </c>
      <c r="AK35" s="281">
        <f t="shared" si="9"/>
        <v>1</v>
      </c>
      <c r="AL35" s="281">
        <f t="shared" si="9"/>
        <v>5</v>
      </c>
      <c r="AM35" s="281">
        <f>AK35-AL35</f>
        <v>-4</v>
      </c>
      <c r="AN35" s="329">
        <f>IF(Z34&lt;&gt;Z35,AG34,IF(E34&gt;G34,AG34-2000,AG34))</f>
        <v>3986</v>
      </c>
      <c r="AO35" s="337"/>
      <c r="AP35" s="329">
        <f>IF(Z35&lt;&gt;Z36,AG36,IF(G39&gt;E39,AG36-2000,AG36))</f>
        <v>922</v>
      </c>
      <c r="AQ35" s="329">
        <f>IF(Z37&lt;&gt;Z35,AG37,IF(G37&gt;E37,AG37-2000,AG37))</f>
        <v>9038</v>
      </c>
      <c r="AR35" s="333">
        <f>AO38</f>
        <v>27117</v>
      </c>
      <c r="AS35" s="330">
        <f>RANK(AR35,AR34:AR37,1)</f>
        <v>4</v>
      </c>
      <c r="AT35" s="281" t="str">
        <f t="shared" si="10"/>
        <v>Nordirland</v>
      </c>
      <c r="AU35" s="281">
        <f t="shared" si="10"/>
        <v>1</v>
      </c>
      <c r="AV35" s="281">
        <f t="shared" si="10"/>
        <v>1</v>
      </c>
      <c r="AW35" s="281">
        <f t="shared" si="10"/>
        <v>5</v>
      </c>
      <c r="AX35" s="182"/>
      <c r="AY35" s="182"/>
      <c r="AZ35" s="182"/>
      <c r="BA35" s="17">
        <v>2</v>
      </c>
      <c r="BB35" s="18" t="str">
        <f>VLOOKUP(2,AS34:AT37,2,FALSE)</f>
        <v>Polen</v>
      </c>
      <c r="BC35" s="16"/>
      <c r="BD35" s="19">
        <f>VLOOKUP(2,AS34:AW37,3,FALSE)</f>
        <v>6</v>
      </c>
      <c r="BE35" s="20">
        <f>VLOOKUP(2,AS34:AW37,4,FALSE)</f>
        <v>4</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399"/>
      <c r="BW35" s="182"/>
      <c r="BX35" s="182"/>
      <c r="BY35" s="182"/>
      <c r="BZ35" s="182"/>
      <c r="CA35" s="182"/>
      <c r="CB35" s="182"/>
      <c r="CC35" s="399"/>
      <c r="CD35" s="182"/>
      <c r="CE35" s="144">
        <v>60</v>
      </c>
      <c r="CF35" s="158" t="str">
        <f>IF(CE38="",IF(CC38&gt;CC39,CA38,CA39),IF(CE38&gt;CE39,CA38,CA39))</f>
        <v>Österreich</v>
      </c>
      <c r="CG35" s="163"/>
      <c r="CH35" s="63">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8</v>
      </c>
      <c r="AB36" s="182">
        <f>W40</f>
        <v>1</v>
      </c>
      <c r="AC36" s="182">
        <f>AA36-AB36</f>
        <v>7</v>
      </c>
      <c r="AD36" s="182">
        <f>IF(Z36&gt;Z34,-1,0)</f>
        <v>-1</v>
      </c>
      <c r="AE36" s="182">
        <f>IF(Z36&gt;Z35,-1,0)</f>
        <v>-1</v>
      </c>
      <c r="AF36" s="182">
        <f>IF(Z36&gt;Z37,-1,0)</f>
        <v>-1</v>
      </c>
      <c r="AG36" s="329">
        <f>10000-(AJ36*1000+AM36*10+AK36)</f>
        <v>922</v>
      </c>
      <c r="AH36" s="330">
        <f>RANK(AG36,AG34:AG37,1)</f>
        <v>1</v>
      </c>
      <c r="AI36" s="281" t="str">
        <f>C35</f>
        <v>Deutschland</v>
      </c>
      <c r="AJ36" s="281">
        <f t="shared" si="9"/>
        <v>9</v>
      </c>
      <c r="AK36" s="281">
        <f t="shared" si="9"/>
        <v>8</v>
      </c>
      <c r="AL36" s="281">
        <f t="shared" si="9"/>
        <v>1</v>
      </c>
      <c r="AM36" s="281">
        <f>AK36-AL36</f>
        <v>7</v>
      </c>
      <c r="AN36" s="329">
        <f>IF(Z34&lt;&gt;Z36,AG34,IF(E36&gt;G36,AG34-2000,AG34))</f>
        <v>3986</v>
      </c>
      <c r="AO36" s="329">
        <f>IF(Z35&lt;&gt;Z36,AG35,IF(E39&gt;G39,AG35-2000,AG35))</f>
        <v>9039</v>
      </c>
      <c r="AP36" s="337"/>
      <c r="AQ36" s="329">
        <f>IF(Z37&lt;&gt;Z36,AG37,IF(G35&gt;E35,AG37-2000,AG37))</f>
        <v>9038</v>
      </c>
      <c r="AR36" s="333">
        <f>AP38</f>
        <v>2766</v>
      </c>
      <c r="AS36" s="330">
        <f>RANK(AR36,AR34:AR37,1)</f>
        <v>1</v>
      </c>
      <c r="AT36" s="281" t="str">
        <f t="shared" si="10"/>
        <v>Deutschland</v>
      </c>
      <c r="AU36" s="281">
        <f t="shared" si="10"/>
        <v>9</v>
      </c>
      <c r="AV36" s="281">
        <f t="shared" si="10"/>
        <v>8</v>
      </c>
      <c r="AW36" s="281">
        <f t="shared" si="10"/>
        <v>1</v>
      </c>
      <c r="AX36" s="182"/>
      <c r="AY36" s="182"/>
      <c r="AZ36" s="182"/>
      <c r="BA36" s="162">
        <v>3</v>
      </c>
      <c r="BB36" s="175" t="str">
        <f>VLOOKUP(3,AS34:AT37,2,FALSE)</f>
        <v>Ukraine</v>
      </c>
      <c r="BC36" s="163"/>
      <c r="BD36" s="145">
        <f>VLOOKUP(3,AS34:AW37,3,FALSE)</f>
        <v>1</v>
      </c>
      <c r="BE36" s="145">
        <f>VLOOKUP(3,AS34:AW37,4,FALSE)</f>
        <v>2</v>
      </c>
      <c r="BF36" s="199" t="s">
        <v>12</v>
      </c>
      <c r="BG36" s="145">
        <f>VLOOKUP(3,AS34:AW37,5,FALSE)</f>
        <v>6</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398">
        <v>2</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2</v>
      </c>
      <c r="AB37" s="182">
        <f>X40</f>
        <v>6</v>
      </c>
      <c r="AC37" s="182">
        <f>AA37-AB37</f>
        <v>-4</v>
      </c>
      <c r="AD37" s="182">
        <f>IF(Z37&gt;Z34,-1,0)</f>
        <v>0</v>
      </c>
      <c r="AE37" s="182">
        <f>IF(Z37&gt;Z35,-1,0)</f>
        <v>0</v>
      </c>
      <c r="AF37" s="182">
        <f>IF(Z37&gt;Z36,-1,0)</f>
        <v>0</v>
      </c>
      <c r="AG37" s="329">
        <f>10000-(AJ37*1000+AM37*10+AK37)</f>
        <v>9038</v>
      </c>
      <c r="AH37" s="330">
        <f>RANK(AG37,AG34:AG37,1)</f>
        <v>3</v>
      </c>
      <c r="AI37" s="281" t="str">
        <f>H35</f>
        <v>Ukraine</v>
      </c>
      <c r="AJ37" s="281">
        <f t="shared" si="9"/>
        <v>1</v>
      </c>
      <c r="AK37" s="281">
        <f t="shared" si="9"/>
        <v>2</v>
      </c>
      <c r="AL37" s="281">
        <f t="shared" si="9"/>
        <v>6</v>
      </c>
      <c r="AM37" s="281">
        <f>AK37-AL37</f>
        <v>-4</v>
      </c>
      <c r="AN37" s="329">
        <f>IF(Z34&lt;&gt;Z37,AG34,IF(E38&gt;G38,AG34-2000,AG34))</f>
        <v>3986</v>
      </c>
      <c r="AO37" s="329">
        <f>IF(Z35&lt;&gt;Z37,AG35,IF(E37&gt;G37,AG35-2000,AG35))</f>
        <v>9039</v>
      </c>
      <c r="AP37" s="329">
        <f>IF(Z36&lt;&gt;Z37,AG36,IF(E35&gt;G35,AG36-2000,AG36))</f>
        <v>922</v>
      </c>
      <c r="AQ37" s="337"/>
      <c r="AR37" s="333">
        <f>AQ38</f>
        <v>27114</v>
      </c>
      <c r="AS37" s="330">
        <f>RANK(AR37,AR34:AR37,1)</f>
        <v>3</v>
      </c>
      <c r="AT37" s="281" t="str">
        <f t="shared" si="10"/>
        <v>Ukraine</v>
      </c>
      <c r="AU37" s="281">
        <f t="shared" si="10"/>
        <v>1</v>
      </c>
      <c r="AV37" s="281">
        <f t="shared" si="10"/>
        <v>2</v>
      </c>
      <c r="AW37" s="281">
        <f t="shared" si="10"/>
        <v>6</v>
      </c>
      <c r="AX37" s="182"/>
      <c r="AY37" s="182"/>
      <c r="AZ37" s="182"/>
      <c r="BA37" s="68">
        <v>4</v>
      </c>
      <c r="BB37" s="69" t="str">
        <f>VLOOKUP(4,AS34:AT37,2,FALSE)</f>
        <v>Nordirland</v>
      </c>
      <c r="BC37" s="70"/>
      <c r="BD37" s="71">
        <f>VLOOKUP(4,AS34:AW37,3,FALSE)</f>
        <v>1</v>
      </c>
      <c r="BE37" s="71">
        <f>VLOOKUP(4,AS34:AW37,4,FALSE)</f>
        <v>1</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Tschechien</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1</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1</v>
      </c>
      <c r="U38" s="182">
        <f>G38</f>
        <v>1</v>
      </c>
      <c r="V38" s="182"/>
      <c r="W38" s="182"/>
      <c r="X38" s="182">
        <f>E38</f>
        <v>2</v>
      </c>
      <c r="Y38" s="182"/>
      <c r="Z38" s="182"/>
      <c r="AA38" s="182"/>
      <c r="AB38" s="182"/>
      <c r="AC38" s="182"/>
      <c r="AD38" s="182"/>
      <c r="AE38" s="182"/>
      <c r="AF38" s="182"/>
      <c r="AG38" s="281"/>
      <c r="AH38" s="281"/>
      <c r="AI38" s="281"/>
      <c r="AJ38" s="281"/>
      <c r="AK38" s="281"/>
      <c r="AL38" s="281"/>
      <c r="AM38" s="281"/>
      <c r="AN38" s="334">
        <f>SUM(AN34:AN37)</f>
        <v>11958</v>
      </c>
      <c r="AO38" s="335">
        <f>SUM(AO34:AO37)</f>
        <v>27117</v>
      </c>
      <c r="AP38" s="335">
        <f>SUM(AP34:AP37)</f>
        <v>2766</v>
      </c>
      <c r="AQ38" s="335">
        <f>SUM(AQ34:AQ37)</f>
        <v>27114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v>2</v>
      </c>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182"/>
      <c r="BX39" s="182"/>
      <c r="BY39" s="182"/>
      <c r="BZ39" s="144">
        <v>56</v>
      </c>
      <c r="CA39" s="158" t="str">
        <f>IF(BX40="",IF(BV40&gt;BV41,BT40,BT41),IF(BX40&gt;BX41,BT40,BT41))</f>
        <v>Österreich</v>
      </c>
      <c r="CB39" s="163"/>
      <c r="CC39" s="398">
        <v>1</v>
      </c>
      <c r="CD39" s="182"/>
      <c r="CE39" s="63">
        <v>4</v>
      </c>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1</v>
      </c>
      <c r="O40" s="182">
        <f t="shared" si="11"/>
        <v>9</v>
      </c>
      <c r="P40" s="182">
        <f t="shared" si="11"/>
        <v>1</v>
      </c>
      <c r="Q40" s="182">
        <f t="shared" si="11"/>
        <v>4</v>
      </c>
      <c r="R40" s="182">
        <f t="shared" si="11"/>
        <v>1</v>
      </c>
      <c r="S40" s="182">
        <f t="shared" si="11"/>
        <v>8</v>
      </c>
      <c r="T40" s="182">
        <f t="shared" si="11"/>
        <v>2</v>
      </c>
      <c r="U40" s="182">
        <f t="shared" si="11"/>
        <v>3</v>
      </c>
      <c r="V40" s="182">
        <f t="shared" si="11"/>
        <v>5</v>
      </c>
      <c r="W40" s="182">
        <f t="shared" si="11"/>
        <v>1</v>
      </c>
      <c r="X40" s="182">
        <f t="shared" si="11"/>
        <v>6</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47</v>
      </c>
      <c r="BQ40" s="182"/>
      <c r="BR40" s="213"/>
      <c r="BS40" s="151" t="s">
        <v>252</v>
      </c>
      <c r="BT40" s="158" t="str">
        <f>BB24</f>
        <v>Russland</v>
      </c>
      <c r="BU40" s="163"/>
      <c r="BV40" s="398">
        <v>0</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1</v>
      </c>
      <c r="AA45" s="182">
        <f>Q51</f>
        <v>1</v>
      </c>
      <c r="AB45" s="182">
        <f>U51</f>
        <v>4</v>
      </c>
      <c r="AC45" s="182">
        <f>AA45-AB45</f>
        <v>-3</v>
      </c>
      <c r="AD45" s="182">
        <f>IF(Z45&gt;Z46,-1,0)</f>
        <v>0</v>
      </c>
      <c r="AE45" s="182">
        <f>IF(Z45&gt;Z47,-1,0)</f>
        <v>0</v>
      </c>
      <c r="AF45" s="182">
        <f>IF(Z45&gt;Z48,-1,0)</f>
        <v>0</v>
      </c>
      <c r="AG45" s="329">
        <f>10000-(AJ45*1000+AM45*10+AK45)</f>
        <v>9029</v>
      </c>
      <c r="AH45" s="330">
        <f>RANK(AG45,AG45:AG48,1)</f>
        <v>4</v>
      </c>
      <c r="AI45" s="281" t="str">
        <f>C45</f>
        <v>Türkei</v>
      </c>
      <c r="AJ45" s="281">
        <f t="shared" ref="AJ45:AL48" si="13">Z45</f>
        <v>1</v>
      </c>
      <c r="AK45" s="281">
        <f t="shared" si="13"/>
        <v>1</v>
      </c>
      <c r="AL45" s="281">
        <f t="shared" si="13"/>
        <v>4</v>
      </c>
      <c r="AM45" s="281">
        <f>AK45-AL45</f>
        <v>-3</v>
      </c>
      <c r="AN45" s="337"/>
      <c r="AO45" s="329">
        <f>IF(Z46&lt;&gt;Z45,AG46,IF(G45&gt;E45,AG46-2000,AG46))</f>
        <v>5997</v>
      </c>
      <c r="AP45" s="329">
        <f>IF(Z47&lt;&gt;Z45,AG47,IF(G47&gt;E47,AG47-2000,AG47))</f>
        <v>934</v>
      </c>
      <c r="AQ45" s="329">
        <f>IF(Z48&lt;&gt;Z45,AG48,IF(G49&gt;E49,AG48-2000,AG48))</f>
        <v>8029</v>
      </c>
      <c r="AR45" s="332">
        <f>AN49</f>
        <v>27087</v>
      </c>
      <c r="AS45" s="330">
        <f>RANK(AR45,AR45:AR48,1)</f>
        <v>4</v>
      </c>
      <c r="AT45" s="281" t="str">
        <f t="shared" ref="AT45:AW48" si="14">AI45</f>
        <v>Türkei</v>
      </c>
      <c r="AU45" s="281">
        <f t="shared" si="14"/>
        <v>1</v>
      </c>
      <c r="AV45" s="281">
        <f t="shared" si="14"/>
        <v>1</v>
      </c>
      <c r="AW45" s="281">
        <f t="shared" si="14"/>
        <v>4</v>
      </c>
      <c r="AX45" s="182"/>
      <c r="AY45" s="182"/>
      <c r="AZ45" s="182"/>
      <c r="BA45" s="42">
        <v>1</v>
      </c>
      <c r="BB45" s="40" t="str">
        <f>VLOOKUP(1,AS45:AT48,2,FALSE)</f>
        <v>Spanien</v>
      </c>
      <c r="BC45" s="41"/>
      <c r="BD45" s="43">
        <f>VLOOKUP(1,AS45:AW48,3,FALSE)</f>
        <v>9</v>
      </c>
      <c r="BE45" s="44">
        <f>VLOOKUP(1,AS45:AW48,4,FALSE)</f>
        <v>6</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3</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3</v>
      </c>
      <c r="T46" s="182">
        <f>G46</f>
        <v>0</v>
      </c>
      <c r="U46" s="182"/>
      <c r="V46" s="182"/>
      <c r="W46" s="182">
        <f>G46</f>
        <v>0</v>
      </c>
      <c r="X46" s="182">
        <f>E46</f>
        <v>3</v>
      </c>
      <c r="Y46" s="182"/>
      <c r="Z46" s="182">
        <f>N51</f>
        <v>4</v>
      </c>
      <c r="AA46" s="182">
        <f>R51</f>
        <v>3</v>
      </c>
      <c r="AB46" s="182">
        <f>V51</f>
        <v>3</v>
      </c>
      <c r="AC46" s="182">
        <f>AA46-AB46</f>
        <v>0</v>
      </c>
      <c r="AD46" s="182">
        <f>IF(Z46&gt;Z45,-1,0)</f>
        <v>-1</v>
      </c>
      <c r="AE46" s="182">
        <f>IF(Z46&gt;Z47,-1,0)</f>
        <v>0</v>
      </c>
      <c r="AF46" s="182">
        <f>IF(Z46&gt;Z48,-1,0)</f>
        <v>-1</v>
      </c>
      <c r="AG46" s="329">
        <f>10000-(AJ46*1000+AM46*10+AK46)</f>
        <v>5997</v>
      </c>
      <c r="AH46" s="330">
        <f>RANK(AG46,AG45:AG48,1)</f>
        <v>2</v>
      </c>
      <c r="AI46" s="281" t="str">
        <f>H45</f>
        <v>Kroatien</v>
      </c>
      <c r="AJ46" s="281">
        <f t="shared" si="13"/>
        <v>4</v>
      </c>
      <c r="AK46" s="281">
        <f t="shared" si="13"/>
        <v>3</v>
      </c>
      <c r="AL46" s="281">
        <f t="shared" si="13"/>
        <v>3</v>
      </c>
      <c r="AM46" s="281">
        <f>AK46-AL46</f>
        <v>0</v>
      </c>
      <c r="AN46" s="329">
        <f>IF(Z45&lt;&gt;Z46,AG45,IF(E45&gt;G45,AG45-2000,AG45))</f>
        <v>9029</v>
      </c>
      <c r="AO46" s="337"/>
      <c r="AP46" s="329">
        <f>IF(Z46&lt;&gt;Z47,AG47,IF(G50&gt;E50,AG47-2000,AG47))</f>
        <v>934</v>
      </c>
      <c r="AQ46" s="329">
        <f>IF(Z48&lt;&gt;Z46,AG48,IF(G48&gt;E48,AG48-2000,AG48))</f>
        <v>8029</v>
      </c>
      <c r="AR46" s="333">
        <f>AO49</f>
        <v>17991</v>
      </c>
      <c r="AS46" s="330">
        <f>RANK(AR46,AR45:AR48,1)</f>
        <v>2</v>
      </c>
      <c r="AT46" s="281" t="str">
        <f t="shared" si="14"/>
        <v>Kroatien</v>
      </c>
      <c r="AU46" s="281">
        <f t="shared" si="14"/>
        <v>4</v>
      </c>
      <c r="AV46" s="281">
        <f t="shared" si="14"/>
        <v>3</v>
      </c>
      <c r="AW46" s="281">
        <f t="shared" si="14"/>
        <v>3</v>
      </c>
      <c r="AX46" s="182"/>
      <c r="AY46" s="182"/>
      <c r="AZ46" s="182"/>
      <c r="BA46" s="42">
        <v>2</v>
      </c>
      <c r="BB46" s="40" t="str">
        <f>VLOOKUP(2,AS45:AT48,2,FALSE)</f>
        <v>Kroatien</v>
      </c>
      <c r="BC46" s="41"/>
      <c r="BD46" s="43">
        <f>VLOOKUP(2,AS45:AW48,3,FALSE)</f>
        <v>4</v>
      </c>
      <c r="BE46" s="44">
        <f>VLOOKUP(2,AS45:AW48,4,FALSE)</f>
        <v>3</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2</v>
      </c>
      <c r="T47" s="182"/>
      <c r="U47" s="182">
        <f>G47</f>
        <v>2</v>
      </c>
      <c r="V47" s="182"/>
      <c r="W47" s="182">
        <f>E47</f>
        <v>0</v>
      </c>
      <c r="X47" s="182"/>
      <c r="Y47" s="182"/>
      <c r="Z47" s="182">
        <f>O51</f>
        <v>9</v>
      </c>
      <c r="AA47" s="182">
        <f>S51</f>
        <v>6</v>
      </c>
      <c r="AB47" s="182">
        <f>W51</f>
        <v>0</v>
      </c>
      <c r="AC47" s="182">
        <f>AA47-AB47</f>
        <v>6</v>
      </c>
      <c r="AD47" s="182">
        <f>IF(Z47&gt;Z45,-1,0)</f>
        <v>-1</v>
      </c>
      <c r="AE47" s="182">
        <f>IF(Z47&gt;Z46,-1,0)</f>
        <v>-1</v>
      </c>
      <c r="AF47" s="182">
        <f>IF(Z47&gt;Z48,-1,0)</f>
        <v>-1</v>
      </c>
      <c r="AG47" s="329">
        <f>10000-(AJ47*1000+AM47*10+AK47)</f>
        <v>934</v>
      </c>
      <c r="AH47" s="330">
        <f>RANK(AG47,AG45:AG48,1)</f>
        <v>1</v>
      </c>
      <c r="AI47" s="281" t="str">
        <f>C46</f>
        <v>Spanien</v>
      </c>
      <c r="AJ47" s="281">
        <f t="shared" si="13"/>
        <v>9</v>
      </c>
      <c r="AK47" s="281">
        <f t="shared" si="13"/>
        <v>6</v>
      </c>
      <c r="AL47" s="281">
        <f t="shared" si="13"/>
        <v>0</v>
      </c>
      <c r="AM47" s="281">
        <f>AK47-AL47</f>
        <v>6</v>
      </c>
      <c r="AN47" s="329">
        <f>IF(Z45&lt;&gt;Z47,AG45,IF(E47&gt;G47,AG45-2000,AG45))</f>
        <v>9029</v>
      </c>
      <c r="AO47" s="329">
        <f>IF(Z46&lt;&gt;Z47,AG46,IF(E50&gt;G50,AG46-2000,AG46))</f>
        <v>5997</v>
      </c>
      <c r="AP47" s="337"/>
      <c r="AQ47" s="329">
        <f>IF(Z48&lt;&gt;Z47,AG48,IF(G46&gt;E46,AG48-2000,AG48))</f>
        <v>8029</v>
      </c>
      <c r="AR47" s="333">
        <f>AP49</f>
        <v>2802</v>
      </c>
      <c r="AS47" s="330">
        <f>RANK(AR47,AR45:AR48,1)</f>
        <v>1</v>
      </c>
      <c r="AT47" s="281" t="str">
        <f t="shared" si="14"/>
        <v>Spanien</v>
      </c>
      <c r="AU47" s="281">
        <f t="shared" si="14"/>
        <v>9</v>
      </c>
      <c r="AV47" s="281">
        <f t="shared" si="14"/>
        <v>6</v>
      </c>
      <c r="AW47" s="281">
        <f t="shared" si="14"/>
        <v>0</v>
      </c>
      <c r="AX47" s="182"/>
      <c r="AY47" s="182"/>
      <c r="AZ47" s="182"/>
      <c r="BA47" s="162">
        <v>3</v>
      </c>
      <c r="BB47" s="175" t="str">
        <f>VLOOKUP(3,AS45:AT48,2,FALSE)</f>
        <v>Tschechien</v>
      </c>
      <c r="BC47" s="163"/>
      <c r="BD47" s="145">
        <f>VLOOKUP(3,AS45:AW48,3,FALSE)</f>
        <v>2</v>
      </c>
      <c r="BE47" s="145">
        <f>VLOOKUP(3,AS45:AW48,4,FALSE)</f>
        <v>1</v>
      </c>
      <c r="BF47" s="199" t="s">
        <v>12</v>
      </c>
      <c r="BG47" s="145">
        <f>VLOOKUP(3,AS45:AW48,5,FALSE)</f>
        <v>4</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1</v>
      </c>
      <c r="BO47" s="61">
        <f>IF(G47=Spielplan!G47,Punktemodus!$B$7,0)</f>
        <v>0</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1</v>
      </c>
      <c r="H48" s="125" t="str">
        <f>H46</f>
        <v>Tschechien</v>
      </c>
      <c r="I48" s="126"/>
      <c r="J48" s="182"/>
      <c r="K48" s="182" t="s">
        <v>73</v>
      </c>
      <c r="L48" s="182">
        <f t="shared" si="12"/>
        <v>0</v>
      </c>
      <c r="M48" s="182"/>
      <c r="N48" s="182">
        <f>IF($E48="",0,IF($E48&gt;$G48,3,IF($E48=$G48,1,0)))</f>
        <v>1</v>
      </c>
      <c r="O48" s="182"/>
      <c r="P48" s="182">
        <f>IF($G48="",0,IF($E48&gt;$G48,0,IF($E48=$G48,1,3)))</f>
        <v>1</v>
      </c>
      <c r="Q48" s="182"/>
      <c r="R48" s="182">
        <f>E48</f>
        <v>1</v>
      </c>
      <c r="S48" s="182"/>
      <c r="T48" s="182">
        <f>G48</f>
        <v>1</v>
      </c>
      <c r="U48" s="182"/>
      <c r="V48" s="182">
        <f>G48</f>
        <v>1</v>
      </c>
      <c r="W48" s="182"/>
      <c r="X48" s="182">
        <f>E48</f>
        <v>1</v>
      </c>
      <c r="Y48" s="182"/>
      <c r="Z48" s="182">
        <f>P51</f>
        <v>2</v>
      </c>
      <c r="AA48" s="182">
        <f>T51</f>
        <v>1</v>
      </c>
      <c r="AB48" s="182">
        <f>X51</f>
        <v>4</v>
      </c>
      <c r="AC48" s="182">
        <f>AA48-AB48</f>
        <v>-3</v>
      </c>
      <c r="AD48" s="182">
        <f>IF(Z48&gt;Z45,-1,0)</f>
        <v>-1</v>
      </c>
      <c r="AE48" s="182">
        <f>IF(Z48&gt;Z46,-1,0)</f>
        <v>0</v>
      </c>
      <c r="AF48" s="182">
        <f>IF(Z48&gt;Z47,-1,0)</f>
        <v>0</v>
      </c>
      <c r="AG48" s="329">
        <f>10000-(AJ48*1000+AM48*10+AK48)</f>
        <v>8029</v>
      </c>
      <c r="AH48" s="330">
        <f>RANK(AG48,AG45:AG48,1)</f>
        <v>3</v>
      </c>
      <c r="AI48" s="281" t="str">
        <f>H46</f>
        <v>Tschechien</v>
      </c>
      <c r="AJ48" s="281">
        <f t="shared" si="13"/>
        <v>2</v>
      </c>
      <c r="AK48" s="281">
        <f t="shared" si="13"/>
        <v>1</v>
      </c>
      <c r="AL48" s="281">
        <f t="shared" si="13"/>
        <v>4</v>
      </c>
      <c r="AM48" s="281">
        <f>AK48-AL48</f>
        <v>-3</v>
      </c>
      <c r="AN48" s="329">
        <f>IF(Z45&lt;&gt;Z48,AG45,IF(E49&gt;G49,AG45-2000,AG45))</f>
        <v>9029</v>
      </c>
      <c r="AO48" s="329">
        <f>IF(Z46&lt;&gt;Z48,AG46,IF(E48&gt;G48,AG46-2000,AG46))</f>
        <v>5997</v>
      </c>
      <c r="AP48" s="329">
        <f>IF(Z47&lt;&gt;Z48,AG47,IF(E46&gt;G46,AG47-2000,AG47))</f>
        <v>934</v>
      </c>
      <c r="AQ48" s="337"/>
      <c r="AR48" s="333">
        <f>AQ49</f>
        <v>24087</v>
      </c>
      <c r="AS48" s="330">
        <f>RANK(AR48,AR45:AR48,1)</f>
        <v>3</v>
      </c>
      <c r="AT48" s="281" t="str">
        <f t="shared" si="14"/>
        <v>Tschechien</v>
      </c>
      <c r="AU48" s="281">
        <f t="shared" si="14"/>
        <v>2</v>
      </c>
      <c r="AV48" s="281">
        <f t="shared" si="14"/>
        <v>1</v>
      </c>
      <c r="AW48" s="281">
        <f t="shared" si="14"/>
        <v>4</v>
      </c>
      <c r="AX48" s="182"/>
      <c r="AY48" s="182"/>
      <c r="AZ48" s="182"/>
      <c r="BA48" s="68">
        <v>4</v>
      </c>
      <c r="BB48" s="69" t="str">
        <f>VLOOKUP(4,AS45:AT48,2,FALSE)</f>
        <v>Türkei</v>
      </c>
      <c r="BC48" s="70"/>
      <c r="BD48" s="71">
        <f>VLOOKUP(4,AS45:AW48,3,FALSE)</f>
        <v>1</v>
      </c>
      <c r="BE48" s="71">
        <f>VLOOKUP(4,AS45:AW48,4,FALSE)</f>
        <v>1</v>
      </c>
      <c r="BF48" s="199" t="s">
        <v>12</v>
      </c>
      <c r="BG48" s="71">
        <f>VLOOKUP(4,AS45:AW48,5,FALSE)</f>
        <v>4</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0</v>
      </c>
      <c r="F49" s="401" t="s">
        <v>12</v>
      </c>
      <c r="G49" s="398">
        <v>0</v>
      </c>
      <c r="H49" s="40" t="str">
        <f>H46</f>
        <v>Tschechien</v>
      </c>
      <c r="I49" s="41"/>
      <c r="J49" s="182"/>
      <c r="K49" s="182" t="s">
        <v>74</v>
      </c>
      <c r="L49" s="182">
        <f t="shared" si="12"/>
        <v>0</v>
      </c>
      <c r="M49" s="182">
        <f>IF($E49="",0,IF($E49&gt;$G49,3,IF($E49=G49,1,0)))</f>
        <v>1</v>
      </c>
      <c r="N49" s="182"/>
      <c r="O49" s="182"/>
      <c r="P49" s="182">
        <f>IF($G49="",0,IF($E49&gt;$G49,0,IF($E49=$G49,1,3)))</f>
        <v>1</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27087</v>
      </c>
      <c r="AO49" s="335">
        <f>SUM(AO45:AO48)</f>
        <v>17991</v>
      </c>
      <c r="AP49" s="335">
        <f>SUM(AP45:AP48)</f>
        <v>2802</v>
      </c>
      <c r="AQ49" s="335">
        <f>SUM(AQ45:AQ48)</f>
        <v>24087</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0</v>
      </c>
      <c r="F50" s="401" t="s">
        <v>12</v>
      </c>
      <c r="G50" s="398">
        <v>1</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1</v>
      </c>
      <c r="T50" s="182"/>
      <c r="U50" s="182"/>
      <c r="V50" s="182">
        <f>G50</f>
        <v>1</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1</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1</v>
      </c>
      <c r="N51" s="182">
        <f t="shared" si="15"/>
        <v>4</v>
      </c>
      <c r="O51" s="182">
        <f t="shared" si="15"/>
        <v>9</v>
      </c>
      <c r="P51" s="182">
        <f t="shared" si="15"/>
        <v>2</v>
      </c>
      <c r="Q51" s="182">
        <f t="shared" si="15"/>
        <v>1</v>
      </c>
      <c r="R51" s="182">
        <f t="shared" si="15"/>
        <v>3</v>
      </c>
      <c r="S51" s="182">
        <f t="shared" si="15"/>
        <v>6</v>
      </c>
      <c r="T51" s="182">
        <f t="shared" si="15"/>
        <v>1</v>
      </c>
      <c r="U51" s="182">
        <f t="shared" si="15"/>
        <v>4</v>
      </c>
      <c r="V51" s="182">
        <f t="shared" si="15"/>
        <v>3</v>
      </c>
      <c r="W51" s="182">
        <f t="shared" si="15"/>
        <v>0</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0</v>
      </c>
      <c r="AA56" s="182">
        <f>Q62</f>
        <v>2</v>
      </c>
      <c r="AB56" s="182">
        <f>U62</f>
        <v>7</v>
      </c>
      <c r="AC56" s="182">
        <f>AA56-AB56</f>
        <v>-5</v>
      </c>
      <c r="AD56" s="182">
        <f>IF(Z56&gt;Z57,-1,0)</f>
        <v>0</v>
      </c>
      <c r="AE56" s="182">
        <f>IF(Z56&gt;Z58,-1,0)</f>
        <v>0</v>
      </c>
      <c r="AF56" s="182">
        <f>IF(Z56&gt;Z59,-1,0)</f>
        <v>0</v>
      </c>
      <c r="AG56" s="329">
        <f>10000-(AJ56*1000+AM56*10+AK56)</f>
        <v>10048</v>
      </c>
      <c r="AH56" s="330">
        <f>RANK(AG56,AG56:AG59,1)</f>
        <v>4</v>
      </c>
      <c r="AI56" s="281" t="str">
        <f>C56</f>
        <v>Irland</v>
      </c>
      <c r="AJ56" s="281">
        <f t="shared" ref="AJ56:AL59" si="17">Z56</f>
        <v>0</v>
      </c>
      <c r="AK56" s="281">
        <f t="shared" si="17"/>
        <v>2</v>
      </c>
      <c r="AL56" s="281">
        <f t="shared" si="17"/>
        <v>7</v>
      </c>
      <c r="AM56" s="281">
        <f>AK56-AL56</f>
        <v>-5</v>
      </c>
      <c r="AN56" s="337"/>
      <c r="AO56" s="329">
        <f>IF(Z57&lt;&gt;Z56,AG57,IF(G56&gt;E56,AG57-2000,AG57))</f>
        <v>7008</v>
      </c>
      <c r="AP56" s="329">
        <f>IF(Z58&lt;&gt;Z56,AG58,IF(G58&gt;E58,AG58-2000,AG58))</f>
        <v>2967</v>
      </c>
      <c r="AQ56" s="329">
        <f>IF(Z59&lt;&gt;Z56,AG59,IF(G60&gt;E60,AG59-2000,AG59))</f>
        <v>2966</v>
      </c>
      <c r="AR56" s="332">
        <f>AN60</f>
        <v>30144</v>
      </c>
      <c r="AS56" s="330">
        <f>RANK(AR56,AR56:AR59,1)</f>
        <v>4</v>
      </c>
      <c r="AT56" s="281" t="str">
        <f t="shared" ref="AT56:AW59" si="18">AI56</f>
        <v>Irland</v>
      </c>
      <c r="AU56" s="281">
        <f t="shared" si="18"/>
        <v>0</v>
      </c>
      <c r="AV56" s="281">
        <f t="shared" si="18"/>
        <v>2</v>
      </c>
      <c r="AW56" s="281">
        <f t="shared" si="18"/>
        <v>7</v>
      </c>
      <c r="AX56" s="182"/>
      <c r="AY56" s="182"/>
      <c r="AZ56" s="182"/>
      <c r="BA56" s="112">
        <v>1</v>
      </c>
      <c r="BB56" s="108" t="str">
        <f>VLOOKUP(1,AS56:AT59,2,FALSE)</f>
        <v>Italien</v>
      </c>
      <c r="BC56" s="113"/>
      <c r="BD56" s="114">
        <f>VLOOKUP(1,AS56:AW59,3,FALSE)</f>
        <v>7</v>
      </c>
      <c r="BE56" s="115">
        <f>VLOOKUP(1,AS56:AW59,4,FALSE)</f>
        <v>4</v>
      </c>
      <c r="BF56" s="199" t="s">
        <v>12</v>
      </c>
      <c r="BG56" s="115">
        <f>VLOOKUP(1,AS56:AW59,5,FALSE)</f>
        <v>1</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0</v>
      </c>
      <c r="F57" s="401" t="s">
        <v>12</v>
      </c>
      <c r="G57" s="398">
        <v>0</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0</v>
      </c>
      <c r="T57" s="182">
        <f>G57</f>
        <v>0</v>
      </c>
      <c r="U57" s="182"/>
      <c r="V57" s="182"/>
      <c r="W57" s="182">
        <f>G57</f>
        <v>0</v>
      </c>
      <c r="X57" s="182">
        <f>E57</f>
        <v>0</v>
      </c>
      <c r="Y57" s="182"/>
      <c r="Z57" s="182">
        <f>N62</f>
        <v>3</v>
      </c>
      <c r="AA57" s="182">
        <f>R62</f>
        <v>2</v>
      </c>
      <c r="AB57" s="182">
        <f>V62</f>
        <v>3</v>
      </c>
      <c r="AC57" s="182">
        <f>AA57-AB57</f>
        <v>-1</v>
      </c>
      <c r="AD57" s="182">
        <f>IF(Z57&gt;Z56,-1,0)</f>
        <v>-1</v>
      </c>
      <c r="AE57" s="182">
        <f>IF(Z57&gt;Z58,-1,0)</f>
        <v>0</v>
      </c>
      <c r="AF57" s="182">
        <f>IF(Z57&gt;Z59,-1,0)</f>
        <v>0</v>
      </c>
      <c r="AG57" s="329">
        <f>10000-(AJ57*1000+AM57*10+AK57)</f>
        <v>7008</v>
      </c>
      <c r="AH57" s="330">
        <f>RANK(AG57,AG56:AG59,1)</f>
        <v>3</v>
      </c>
      <c r="AI57" s="281" t="str">
        <f>H56</f>
        <v>Schweden</v>
      </c>
      <c r="AJ57" s="281">
        <f t="shared" si="17"/>
        <v>3</v>
      </c>
      <c r="AK57" s="281">
        <f t="shared" si="17"/>
        <v>2</v>
      </c>
      <c r="AL57" s="281">
        <f t="shared" si="17"/>
        <v>3</v>
      </c>
      <c r="AM57" s="281">
        <f>AK57-AL57</f>
        <v>-1</v>
      </c>
      <c r="AN57" s="329">
        <f>IF(Z56&lt;&gt;Z57,AG56,IF(E56&gt;G56,AG56-2000,AG56))</f>
        <v>10048</v>
      </c>
      <c r="AO57" s="337"/>
      <c r="AP57" s="329">
        <f>IF(Z57&lt;&gt;Z58,AG58,IF(G61&gt;E61,AG58-2000,AG58))</f>
        <v>2967</v>
      </c>
      <c r="AQ57" s="329">
        <f>IF(Z59&lt;&gt;Z57,AG59,IF(G59&gt;E59,AG59-2000,AG59))</f>
        <v>2966</v>
      </c>
      <c r="AR57" s="333">
        <f>AO60</f>
        <v>21024</v>
      </c>
      <c r="AS57" s="330">
        <f>RANK(AR57,AR56:AR59,1)</f>
        <v>3</v>
      </c>
      <c r="AT57" s="281" t="str">
        <f t="shared" si="18"/>
        <v>Schweden</v>
      </c>
      <c r="AU57" s="281">
        <f t="shared" si="18"/>
        <v>3</v>
      </c>
      <c r="AV57" s="281">
        <f t="shared" si="18"/>
        <v>2</v>
      </c>
      <c r="AW57" s="281">
        <f t="shared" si="18"/>
        <v>3</v>
      </c>
      <c r="AX57" s="182"/>
      <c r="AY57" s="182"/>
      <c r="AZ57" s="182"/>
      <c r="BA57" s="112">
        <v>2</v>
      </c>
      <c r="BB57" s="108" t="str">
        <f>VLOOKUP(2,AS56:AT59,2,FALSE)</f>
        <v>Belgien</v>
      </c>
      <c r="BC57" s="113"/>
      <c r="BD57" s="114">
        <f>VLOOKUP(2,AS56:AW59,3,FALSE)</f>
        <v>7</v>
      </c>
      <c r="BE57" s="115">
        <f>VLOOKUP(2,AS56:AW59,4,FALSE)</f>
        <v>3</v>
      </c>
      <c r="BF57" s="199" t="s">
        <v>12</v>
      </c>
      <c r="BG57" s="115">
        <f>VLOOKUP(2,AS56:AW59,5,FALSE)</f>
        <v>0</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7</v>
      </c>
      <c r="AA58" s="182">
        <f>S62</f>
        <v>3</v>
      </c>
      <c r="AB58" s="182">
        <f>W62</f>
        <v>0</v>
      </c>
      <c r="AC58" s="182">
        <f>AA58-AB58</f>
        <v>3</v>
      </c>
      <c r="AD58" s="182">
        <f>IF(Z58&gt;Z56,-1,0)</f>
        <v>-1</v>
      </c>
      <c r="AE58" s="182">
        <f>IF(Z58&gt;Z57,-1,0)</f>
        <v>-1</v>
      </c>
      <c r="AF58" s="182">
        <f>IF(Z58&gt;Z59,-1,0)</f>
        <v>0</v>
      </c>
      <c r="AG58" s="329">
        <f>10000-(AJ58*1000+AM58*10+AK58)</f>
        <v>2967</v>
      </c>
      <c r="AH58" s="330">
        <f>RANK(AG58,AG56:AG59,1)</f>
        <v>2</v>
      </c>
      <c r="AI58" s="281" t="str">
        <f>C57</f>
        <v>Belgien</v>
      </c>
      <c r="AJ58" s="281">
        <f t="shared" si="17"/>
        <v>7</v>
      </c>
      <c r="AK58" s="281">
        <f t="shared" si="17"/>
        <v>3</v>
      </c>
      <c r="AL58" s="281">
        <f t="shared" si="17"/>
        <v>0</v>
      </c>
      <c r="AM58" s="281">
        <f>AK58-AL58</f>
        <v>3</v>
      </c>
      <c r="AN58" s="329">
        <f>IF(Z56&lt;&gt;Z58,AG56,IF(E58&gt;G58,AG56-2000,AG56))</f>
        <v>10048</v>
      </c>
      <c r="AO58" s="329">
        <f>IF(Z57&lt;&gt;Z58,AG57,IF(E61&gt;G61,AG57-2000,AG57))</f>
        <v>7008</v>
      </c>
      <c r="AP58" s="337"/>
      <c r="AQ58" s="329">
        <f>IF(Z59&lt;&gt;Z58,AG59,IF(G57&gt;E57,AG59-2000,AG59))</f>
        <v>2966</v>
      </c>
      <c r="AR58" s="333">
        <f>AP60</f>
        <v>8901</v>
      </c>
      <c r="AS58" s="330">
        <f>RANK(AR58,AR56:AR59,1)</f>
        <v>2</v>
      </c>
      <c r="AT58" s="281" t="str">
        <f t="shared" si="18"/>
        <v>Belgien</v>
      </c>
      <c r="AU58" s="281">
        <f t="shared" si="18"/>
        <v>7</v>
      </c>
      <c r="AV58" s="281">
        <f t="shared" si="18"/>
        <v>3</v>
      </c>
      <c r="AW58" s="281">
        <f t="shared" si="18"/>
        <v>0</v>
      </c>
      <c r="AX58" s="182"/>
      <c r="AY58" s="182"/>
      <c r="AZ58" s="182"/>
      <c r="BA58" s="162">
        <v>3</v>
      </c>
      <c r="BB58" s="175" t="str">
        <f>VLOOKUP(3,AS56:AT59,2,FALSE)</f>
        <v>Schweden</v>
      </c>
      <c r="BC58" s="163"/>
      <c r="BD58" s="145">
        <f>VLOOKUP(3,AS56:AW59,3,FALSE)</f>
        <v>3</v>
      </c>
      <c r="BE58" s="145">
        <f>VLOOKUP(3,AS56:AW59,4,FALSE)</f>
        <v>2</v>
      </c>
      <c r="BF58" s="199" t="s">
        <v>12</v>
      </c>
      <c r="BG58" s="145">
        <f>VLOOKUP(3,AS56:AW59,5,FALSE)</f>
        <v>3</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0</v>
      </c>
      <c r="F59" s="401" t="s">
        <v>12</v>
      </c>
      <c r="G59" s="398">
        <v>1</v>
      </c>
      <c r="H59" s="110" t="str">
        <f>H57</f>
        <v>Italien</v>
      </c>
      <c r="I59" s="111"/>
      <c r="J59" s="182"/>
      <c r="K59" s="182" t="s">
        <v>80</v>
      </c>
      <c r="L59" s="182">
        <f t="shared" si="16"/>
        <v>-1</v>
      </c>
      <c r="M59" s="182"/>
      <c r="N59" s="182">
        <f>IF($E59="",0,IF($E59&gt;$G59,3,IF($E59=$G59,1,0)))</f>
        <v>0</v>
      </c>
      <c r="O59" s="182"/>
      <c r="P59" s="182">
        <f>IF($G59="",0,IF($E59&gt;$G59,0,IF($E59=$G59,1,3)))</f>
        <v>3</v>
      </c>
      <c r="Q59" s="182"/>
      <c r="R59" s="182">
        <f>E59</f>
        <v>0</v>
      </c>
      <c r="S59" s="182"/>
      <c r="T59" s="182">
        <f>G59</f>
        <v>1</v>
      </c>
      <c r="U59" s="182"/>
      <c r="V59" s="182">
        <f>G59</f>
        <v>1</v>
      </c>
      <c r="W59" s="182"/>
      <c r="X59" s="182">
        <f>E59</f>
        <v>0</v>
      </c>
      <c r="Y59" s="182"/>
      <c r="Z59" s="182">
        <f>P62</f>
        <v>7</v>
      </c>
      <c r="AA59" s="182">
        <f>T62</f>
        <v>4</v>
      </c>
      <c r="AB59" s="182">
        <f>X62</f>
        <v>1</v>
      </c>
      <c r="AC59" s="182">
        <f>AA59-AB59</f>
        <v>3</v>
      </c>
      <c r="AD59" s="182">
        <f>IF(Z59&gt;Z56,-1,0)</f>
        <v>-1</v>
      </c>
      <c r="AE59" s="182">
        <f>IF(Z59&gt;Z57,-1,0)</f>
        <v>-1</v>
      </c>
      <c r="AF59" s="182">
        <f>IF(Z59&gt;Z58,-1,0)</f>
        <v>0</v>
      </c>
      <c r="AG59" s="329">
        <f>10000-(AJ59*1000+AM59*10+AK59)</f>
        <v>2966</v>
      </c>
      <c r="AH59" s="330">
        <f>RANK(AG59,AG56:AG59,1)</f>
        <v>1</v>
      </c>
      <c r="AI59" s="281" t="str">
        <f>H57</f>
        <v>Italien</v>
      </c>
      <c r="AJ59" s="281">
        <f t="shared" si="17"/>
        <v>7</v>
      </c>
      <c r="AK59" s="281">
        <f t="shared" si="17"/>
        <v>4</v>
      </c>
      <c r="AL59" s="281">
        <f t="shared" si="17"/>
        <v>1</v>
      </c>
      <c r="AM59" s="281">
        <f>AK59-AL59</f>
        <v>3</v>
      </c>
      <c r="AN59" s="329">
        <f>IF(Z56&lt;&gt;Z59,AG56,IF(E60&gt;G60,AG56-2000,AG56))</f>
        <v>10048</v>
      </c>
      <c r="AO59" s="329">
        <f>IF(Z57&lt;&gt;Z59,AG57,IF(E59&gt;G59,AG57-2000,AG57))</f>
        <v>7008</v>
      </c>
      <c r="AP59" s="329">
        <f>IF(Z58&lt;&gt;Z59,AG58,IF(E57&gt;G57,AG58-2000,AG58))</f>
        <v>2967</v>
      </c>
      <c r="AQ59" s="337"/>
      <c r="AR59" s="333">
        <f>AQ60</f>
        <v>8898</v>
      </c>
      <c r="AS59" s="330">
        <f>RANK(AR59,AR56:AR59,1)</f>
        <v>1</v>
      </c>
      <c r="AT59" s="281" t="str">
        <f t="shared" si="18"/>
        <v>Italien</v>
      </c>
      <c r="AU59" s="281">
        <f t="shared" si="18"/>
        <v>7</v>
      </c>
      <c r="AV59" s="281">
        <f t="shared" si="18"/>
        <v>4</v>
      </c>
      <c r="AW59" s="281">
        <f t="shared" si="18"/>
        <v>1</v>
      </c>
      <c r="AX59" s="182"/>
      <c r="AY59" s="182"/>
      <c r="AZ59" s="182"/>
      <c r="BA59" s="68">
        <v>4</v>
      </c>
      <c r="BB59" s="69" t="str">
        <f>VLOOKUP(4,AS56:AT59,2,FALSE)</f>
        <v>Irland</v>
      </c>
      <c r="BC59" s="70"/>
      <c r="BD59" s="71">
        <f>VLOOKUP(4,AS56:AW59,3,FALSE)</f>
        <v>0</v>
      </c>
      <c r="BE59" s="71">
        <f>VLOOKUP(4,AS56:AW59,4,FALSE)</f>
        <v>2</v>
      </c>
      <c r="BF59" s="199" t="s">
        <v>12</v>
      </c>
      <c r="BG59" s="71">
        <f>VLOOKUP(4,AS56:AW59,5,FALSE)</f>
        <v>7</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3</v>
      </c>
      <c r="BN59" s="61">
        <f>IF(E59=Spielplan!E59,Punktemodus!$B$7,0)</f>
        <v>1</v>
      </c>
      <c r="BO59" s="61">
        <f>IF(G59=Spielplan!G59,Punktemodus!$B$7,0)</f>
        <v>1</v>
      </c>
      <c r="BP59" s="81">
        <f>IF(Spielplan!E59="",0,SUM(BJ59:BO59))</f>
        <v>15</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3</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3</v>
      </c>
      <c r="U60" s="182">
        <f>G60</f>
        <v>3</v>
      </c>
      <c r="V60" s="182"/>
      <c r="W60" s="182"/>
      <c r="X60" s="182">
        <f>E60</f>
        <v>1</v>
      </c>
      <c r="Y60" s="182"/>
      <c r="Z60" s="182"/>
      <c r="AA60" s="182"/>
      <c r="AB60" s="182"/>
      <c r="AC60" s="182"/>
      <c r="AD60" s="182"/>
      <c r="AE60" s="182"/>
      <c r="AF60" s="182"/>
      <c r="AG60" s="281"/>
      <c r="AH60" s="281"/>
      <c r="AI60" s="281"/>
      <c r="AJ60" s="281"/>
      <c r="AK60" s="281"/>
      <c r="AL60" s="281"/>
      <c r="AM60" s="281"/>
      <c r="AN60" s="334">
        <f>SUM(AN56:AN59)</f>
        <v>30144</v>
      </c>
      <c r="AO60" s="335">
        <f>SUM(AO56:AO59)</f>
        <v>21024</v>
      </c>
      <c r="AP60" s="335">
        <f>SUM(AP56:AP59)</f>
        <v>8901</v>
      </c>
      <c r="AQ60" s="335">
        <f>SUM(AQ56:AQ59)</f>
        <v>8898</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0</v>
      </c>
      <c r="F61" s="401" t="s">
        <v>12</v>
      </c>
      <c r="G61" s="398">
        <v>1</v>
      </c>
      <c r="H61" s="110" t="str">
        <f>C57</f>
        <v>Belgien</v>
      </c>
      <c r="I61" s="111"/>
      <c r="J61" s="182"/>
      <c r="K61" s="182" t="s">
        <v>81</v>
      </c>
      <c r="L61" s="182">
        <f t="shared" si="16"/>
        <v>-1</v>
      </c>
      <c r="M61" s="182"/>
      <c r="N61" s="182">
        <f>IF($E61="",0,IF($E61&gt;$G61,3,IF($E61=$G61,1,0)))</f>
        <v>0</v>
      </c>
      <c r="O61" s="182">
        <f>IF($G61="",0,IF($E61&gt;$G61,0,IF($E61=$G61,1,3)))</f>
        <v>3</v>
      </c>
      <c r="P61" s="182"/>
      <c r="Q61" s="182"/>
      <c r="R61" s="182">
        <f>E61</f>
        <v>0</v>
      </c>
      <c r="S61" s="182">
        <f>G61</f>
        <v>1</v>
      </c>
      <c r="T61" s="182"/>
      <c r="U61" s="182"/>
      <c r="V61" s="182">
        <f>G61</f>
        <v>1</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3</v>
      </c>
      <c r="BN61" s="61">
        <f>IF(E61=Spielplan!E61,Punktemodus!$B$7,0)</f>
        <v>1</v>
      </c>
      <c r="BO61" s="61">
        <f>IF(G61=Spielplan!G61,Punktemodus!$B$7,0)</f>
        <v>1</v>
      </c>
      <c r="BP61" s="81">
        <f>IF(Spielplan!E61="",0,SUM(BJ61:BO61))</f>
        <v>15</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0</v>
      </c>
      <c r="N62" s="182">
        <f t="shared" si="19"/>
        <v>3</v>
      </c>
      <c r="O62" s="182">
        <f t="shared" si="19"/>
        <v>7</v>
      </c>
      <c r="P62" s="182">
        <f t="shared" si="19"/>
        <v>7</v>
      </c>
      <c r="Q62" s="182">
        <f t="shared" si="19"/>
        <v>2</v>
      </c>
      <c r="R62" s="182">
        <f t="shared" si="19"/>
        <v>2</v>
      </c>
      <c r="S62" s="182">
        <f t="shared" si="19"/>
        <v>3</v>
      </c>
      <c r="T62" s="182">
        <f t="shared" si="19"/>
        <v>4</v>
      </c>
      <c r="U62" s="182">
        <f t="shared" si="19"/>
        <v>7</v>
      </c>
      <c r="V62" s="182">
        <f t="shared" si="19"/>
        <v>3</v>
      </c>
      <c r="W62" s="182">
        <f t="shared" si="19"/>
        <v>0</v>
      </c>
      <c r="X62" s="182">
        <f t="shared" si="19"/>
        <v>1</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44</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0</v>
      </c>
      <c r="S67" s="182"/>
      <c r="T67" s="182"/>
      <c r="U67" s="182">
        <f>G67</f>
        <v>0</v>
      </c>
      <c r="V67" s="182">
        <f>E67</f>
        <v>2</v>
      </c>
      <c r="W67" s="182"/>
      <c r="X67" s="182"/>
      <c r="Y67" s="182"/>
      <c r="Z67" s="182">
        <f>M73</f>
        <v>6</v>
      </c>
      <c r="AA67" s="182">
        <f>Q73</f>
        <v>4</v>
      </c>
      <c r="AB67" s="182">
        <f>U73</f>
        <v>2</v>
      </c>
      <c r="AC67" s="182">
        <f>AA67-AB67</f>
        <v>2</v>
      </c>
      <c r="AD67" s="182">
        <f>IF(Z67&gt;Z68,-1,0)</f>
        <v>-1</v>
      </c>
      <c r="AE67" s="182">
        <f>IF(Z67&gt;Z69,-1,0)</f>
        <v>0</v>
      </c>
      <c r="AF67" s="182">
        <f>IF(Z67&gt;Z70,-1,0)</f>
        <v>-1</v>
      </c>
      <c r="AG67" s="329">
        <f>10000-(AJ67*1000+AM67*10+AK67)</f>
        <v>3976</v>
      </c>
      <c r="AH67" s="330">
        <f>RANK(AG67,AG67:AG70,1)</f>
        <v>2</v>
      </c>
      <c r="AI67" s="281" t="str">
        <f>C67</f>
        <v>Österreich</v>
      </c>
      <c r="AJ67" s="281">
        <f t="shared" ref="AJ67:AL70" si="21">Z67</f>
        <v>6</v>
      </c>
      <c r="AK67" s="281">
        <f t="shared" si="21"/>
        <v>4</v>
      </c>
      <c r="AL67" s="281">
        <f t="shared" si="21"/>
        <v>2</v>
      </c>
      <c r="AM67" s="281">
        <f>AK67-AL67</f>
        <v>2</v>
      </c>
      <c r="AN67" s="337"/>
      <c r="AO67" s="329">
        <f>IF(Z68&lt;&gt;Z67,AG68,IF(G67&gt;E67,AG68-2000,AG68))</f>
        <v>9039</v>
      </c>
      <c r="AP67" s="329">
        <f>IF(Z69&lt;&gt;Z67,AG69,IF(G69&gt;E69,AG69-2000,AG69))</f>
        <v>934</v>
      </c>
      <c r="AQ67" s="329">
        <f>IF(Z70&lt;&gt;Z67,AG70,IF(G71&gt;E71,AG70-2000,AG70))</f>
        <v>9038</v>
      </c>
      <c r="AR67" s="332">
        <f>AN71</f>
        <v>11928</v>
      </c>
      <c r="AS67" s="330">
        <f>RANK(AR67,AR67:AR70,1)</f>
        <v>2</v>
      </c>
      <c r="AT67" s="281" t="str">
        <f t="shared" ref="AT67:AW70" si="22">AI67</f>
        <v>Österreich</v>
      </c>
      <c r="AU67" s="281">
        <f t="shared" si="22"/>
        <v>6</v>
      </c>
      <c r="AV67" s="281">
        <f t="shared" si="22"/>
        <v>4</v>
      </c>
      <c r="AW67" s="281">
        <f t="shared" si="22"/>
        <v>2</v>
      </c>
      <c r="AX67" s="182"/>
      <c r="AY67" s="182"/>
      <c r="AZ67" s="182"/>
      <c r="BA67" s="119">
        <v>1</v>
      </c>
      <c r="BB67" s="117" t="str">
        <f>VLOOKUP(1,AS67:AT70,2,FALSE)</f>
        <v>Portugal</v>
      </c>
      <c r="BC67" s="118"/>
      <c r="BD67" s="120">
        <f>VLOOKUP(1,AS67:AW70,3,FALSE)</f>
        <v>9</v>
      </c>
      <c r="BE67" s="121">
        <f>VLOOKUP(1,AS67:AW70,4,FALSE)</f>
        <v>6</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0</v>
      </c>
      <c r="U68" s="182"/>
      <c r="V68" s="182"/>
      <c r="W68" s="182">
        <f>G68</f>
        <v>0</v>
      </c>
      <c r="X68" s="182">
        <f>E68</f>
        <v>3</v>
      </c>
      <c r="Y68" s="182"/>
      <c r="Z68" s="182">
        <f>N73</f>
        <v>1</v>
      </c>
      <c r="AA68" s="182">
        <f>R73</f>
        <v>1</v>
      </c>
      <c r="AB68" s="182">
        <f>V73</f>
        <v>5</v>
      </c>
      <c r="AC68" s="182">
        <f>AA68-AB68</f>
        <v>-4</v>
      </c>
      <c r="AD68" s="182">
        <f>IF(Z68&gt;Z67,-1,0)</f>
        <v>0</v>
      </c>
      <c r="AE68" s="182">
        <f>IF(Z68&gt;Z69,-1,0)</f>
        <v>0</v>
      </c>
      <c r="AF68" s="182">
        <f>IF(Z68&gt;Z70,-1,0)</f>
        <v>0</v>
      </c>
      <c r="AG68" s="329">
        <f>10000-(AJ68*1000+AM68*10+AK68)</f>
        <v>9039</v>
      </c>
      <c r="AH68" s="330">
        <f>RANK(AG68,AG67:AG70,1)</f>
        <v>4</v>
      </c>
      <c r="AI68" s="281" t="str">
        <f>H67</f>
        <v>Ungarn</v>
      </c>
      <c r="AJ68" s="281">
        <f t="shared" si="21"/>
        <v>1</v>
      </c>
      <c r="AK68" s="281">
        <f t="shared" si="21"/>
        <v>1</v>
      </c>
      <c r="AL68" s="281">
        <f t="shared" si="21"/>
        <v>5</v>
      </c>
      <c r="AM68" s="281">
        <f>AK68-AL68</f>
        <v>-4</v>
      </c>
      <c r="AN68" s="329">
        <f>IF(Z67&lt;&gt;Z68,AG67,IF(E67&gt;G67,AG67-2000,AG67))</f>
        <v>3976</v>
      </c>
      <c r="AO68" s="337"/>
      <c r="AP68" s="329">
        <f>IF(Z68&lt;&gt;Z69,AG69,IF(G72&gt;E72,AG69-2000,AG69))</f>
        <v>934</v>
      </c>
      <c r="AQ68" s="329">
        <f>IF(Z70&lt;&gt;Z68,AG70,IF(G70&gt;E70,AG70-2000,AG70))</f>
        <v>9038</v>
      </c>
      <c r="AR68" s="333">
        <f>AO71</f>
        <v>27117</v>
      </c>
      <c r="AS68" s="330">
        <f>RANK(AR68,AR67:AR70,1)</f>
        <v>4</v>
      </c>
      <c r="AT68" s="281" t="str">
        <f t="shared" si="22"/>
        <v>Ungarn</v>
      </c>
      <c r="AU68" s="281">
        <f t="shared" si="22"/>
        <v>1</v>
      </c>
      <c r="AV68" s="281">
        <f t="shared" si="22"/>
        <v>1</v>
      </c>
      <c r="AW68" s="281">
        <f t="shared" si="22"/>
        <v>5</v>
      </c>
      <c r="AX68" s="182"/>
      <c r="AY68" s="182"/>
      <c r="AZ68" s="182"/>
      <c r="BA68" s="119">
        <v>2</v>
      </c>
      <c r="BB68" s="117" t="str">
        <f>VLOOKUP(2,AS67:AT70,2,FALSE)</f>
        <v>Österreich</v>
      </c>
      <c r="BC68" s="118"/>
      <c r="BD68" s="120">
        <f>VLOOKUP(2,AS67:AW70,3,FALSE)</f>
        <v>6</v>
      </c>
      <c r="BE68" s="121">
        <f>VLOOKUP(2,AS67:AW70,4,FALSE)</f>
        <v>4</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1</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1</v>
      </c>
      <c r="T69" s="182"/>
      <c r="U69" s="182">
        <f>G69</f>
        <v>1</v>
      </c>
      <c r="V69" s="182"/>
      <c r="W69" s="182">
        <f>E69</f>
        <v>0</v>
      </c>
      <c r="X69" s="182"/>
      <c r="Y69" s="182"/>
      <c r="Z69" s="182">
        <f>O73</f>
        <v>9</v>
      </c>
      <c r="AA69" s="182">
        <f>S73</f>
        <v>6</v>
      </c>
      <c r="AB69" s="182">
        <f>W73</f>
        <v>0</v>
      </c>
      <c r="AC69" s="182">
        <f>AA69-AB69</f>
        <v>6</v>
      </c>
      <c r="AD69" s="182">
        <f>IF(Z69&gt;Z67,-1,0)</f>
        <v>-1</v>
      </c>
      <c r="AE69" s="182">
        <f>IF(Z69&gt;Z68,-1,0)</f>
        <v>-1</v>
      </c>
      <c r="AF69" s="182">
        <f>IF(Z69&gt;Z70,-1,0)</f>
        <v>-1</v>
      </c>
      <c r="AG69" s="329">
        <f>10000-(AJ69*1000+AM69*10+AK69)</f>
        <v>934</v>
      </c>
      <c r="AH69" s="330">
        <f>RANK(AG69,AG67:AG70,1)</f>
        <v>1</v>
      </c>
      <c r="AI69" s="281" t="str">
        <f>C68</f>
        <v>Portugal</v>
      </c>
      <c r="AJ69" s="281">
        <f t="shared" si="21"/>
        <v>9</v>
      </c>
      <c r="AK69" s="281">
        <f t="shared" si="21"/>
        <v>6</v>
      </c>
      <c r="AL69" s="281">
        <f t="shared" si="21"/>
        <v>0</v>
      </c>
      <c r="AM69" s="281">
        <f>AK69-AL69</f>
        <v>6</v>
      </c>
      <c r="AN69" s="329">
        <f>IF(Z67&lt;&gt;Z69,AG67,IF(E69&gt;G69,AG67-2000,AG67))</f>
        <v>3976</v>
      </c>
      <c r="AO69" s="329">
        <f>IF(Z68&lt;&gt;Z69,AG68,IF(E72&gt;G72,AG68-2000,AG68))</f>
        <v>9039</v>
      </c>
      <c r="AP69" s="337"/>
      <c r="AQ69" s="329">
        <f>IF(Z70&lt;&gt;Z69,AG70,IF(G68&gt;E68,AG70-2000,AG70))</f>
        <v>9038</v>
      </c>
      <c r="AR69" s="333">
        <f>AP71</f>
        <v>2802</v>
      </c>
      <c r="AS69" s="330">
        <f>RANK(AR69,AR67:AR70,1)</f>
        <v>1</v>
      </c>
      <c r="AT69" s="281" t="str">
        <f t="shared" si="22"/>
        <v>Portugal</v>
      </c>
      <c r="AU69" s="281">
        <f t="shared" si="22"/>
        <v>9</v>
      </c>
      <c r="AV69" s="281">
        <f t="shared" si="22"/>
        <v>6</v>
      </c>
      <c r="AW69" s="281">
        <f t="shared" si="22"/>
        <v>0</v>
      </c>
      <c r="AX69" s="182"/>
      <c r="AY69" s="182"/>
      <c r="AZ69" s="182"/>
      <c r="BA69" s="162">
        <v>3</v>
      </c>
      <c r="BB69" s="175" t="str">
        <f>VLOOKUP(3,AS67:AT70,2,FALSE)</f>
        <v>Island</v>
      </c>
      <c r="BC69" s="163"/>
      <c r="BD69" s="145">
        <f>VLOOKUP(3,AS67:AW70,3,FALSE)</f>
        <v>1</v>
      </c>
      <c r="BE69" s="145">
        <f>VLOOKUP(3,AS67:AW70,4,FALSE)</f>
        <v>2</v>
      </c>
      <c r="BF69" s="199" t="s">
        <v>12</v>
      </c>
      <c r="BG69" s="145">
        <f>VLOOKUP(3,AS67:AW70,5,FALSE)</f>
        <v>6</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1</v>
      </c>
      <c r="H70" s="123" t="str">
        <f>H68</f>
        <v>Island</v>
      </c>
      <c r="I70" s="124"/>
      <c r="J70" s="182"/>
      <c r="K70" s="182" t="s">
        <v>85</v>
      </c>
      <c r="L70" s="182">
        <f t="shared" si="20"/>
        <v>0</v>
      </c>
      <c r="M70" s="182"/>
      <c r="N70" s="182">
        <f>IF($E70="",0,IF($E70&gt;$G70,3,IF($E70=$G70,1,0)))</f>
        <v>1</v>
      </c>
      <c r="O70" s="182"/>
      <c r="P70" s="182">
        <f>IF($G70="",0,IF($E70&gt;$G70,0,IF($E70=$G70,1,3)))</f>
        <v>1</v>
      </c>
      <c r="Q70" s="182"/>
      <c r="R70" s="182">
        <f>E70</f>
        <v>1</v>
      </c>
      <c r="S70" s="182"/>
      <c r="T70" s="182">
        <f>G70</f>
        <v>1</v>
      </c>
      <c r="U70" s="182"/>
      <c r="V70" s="182">
        <f>G70</f>
        <v>1</v>
      </c>
      <c r="W70" s="182"/>
      <c r="X70" s="182">
        <f>E70</f>
        <v>1</v>
      </c>
      <c r="Y70" s="182"/>
      <c r="Z70" s="182">
        <f>P73</f>
        <v>1</v>
      </c>
      <c r="AA70" s="182">
        <f>T73</f>
        <v>2</v>
      </c>
      <c r="AB70" s="182">
        <f>X73</f>
        <v>6</v>
      </c>
      <c r="AC70" s="182">
        <f>AA70-AB70</f>
        <v>-4</v>
      </c>
      <c r="AD70" s="182">
        <f>IF(Z70&gt;Z67,-1,0)</f>
        <v>0</v>
      </c>
      <c r="AE70" s="182">
        <f>IF(Z70&gt;Z68,-1,0)</f>
        <v>0</v>
      </c>
      <c r="AF70" s="182">
        <f>IF(Z70&gt;Z69,-1,0)</f>
        <v>0</v>
      </c>
      <c r="AG70" s="329">
        <f>10000-(AJ70*1000+AM70*10+AK70)</f>
        <v>9038</v>
      </c>
      <c r="AH70" s="330">
        <f>RANK(AG70,AG67:AG70,1)</f>
        <v>3</v>
      </c>
      <c r="AI70" s="281" t="str">
        <f>H68</f>
        <v>Island</v>
      </c>
      <c r="AJ70" s="281">
        <f t="shared" si="21"/>
        <v>1</v>
      </c>
      <c r="AK70" s="281">
        <f t="shared" si="21"/>
        <v>2</v>
      </c>
      <c r="AL70" s="281">
        <f t="shared" si="21"/>
        <v>6</v>
      </c>
      <c r="AM70" s="281">
        <f>AK70-AL70</f>
        <v>-4</v>
      </c>
      <c r="AN70" s="329">
        <f>IF(Z67&lt;&gt;Z70,AG67,IF(E71&gt;G71,AG67-2000,AG67))</f>
        <v>3976</v>
      </c>
      <c r="AO70" s="329">
        <f>IF(Z68&lt;&gt;Z70,AG68,IF(E70&gt;G70,AG68-2000,AG68))</f>
        <v>9039</v>
      </c>
      <c r="AP70" s="329">
        <f>IF(Z69&lt;&gt;Z70,AG69,IF(E68&gt;G68,AG69-2000,AG69))</f>
        <v>934</v>
      </c>
      <c r="AQ70" s="337"/>
      <c r="AR70" s="333">
        <f>AQ71</f>
        <v>27114</v>
      </c>
      <c r="AS70" s="330">
        <f>RANK(AR70,AR67:AR70,1)</f>
        <v>3</v>
      </c>
      <c r="AT70" s="281" t="str">
        <f t="shared" si="22"/>
        <v>Island</v>
      </c>
      <c r="AU70" s="281">
        <f t="shared" si="22"/>
        <v>1</v>
      </c>
      <c r="AV70" s="281">
        <f t="shared" si="22"/>
        <v>2</v>
      </c>
      <c r="AW70" s="281">
        <f t="shared" si="22"/>
        <v>6</v>
      </c>
      <c r="AX70" s="182"/>
      <c r="AY70" s="182"/>
      <c r="AZ70" s="182"/>
      <c r="BA70" s="68">
        <v>4</v>
      </c>
      <c r="BB70" s="69" t="str">
        <f>VLOOKUP(4,AS67:AT70,2,FALSE)</f>
        <v>Ungarn</v>
      </c>
      <c r="BC70" s="70"/>
      <c r="BD70" s="71">
        <f>VLOOKUP(4,AS67:AW70,3,FALSE)</f>
        <v>1</v>
      </c>
      <c r="BE70" s="71">
        <f>VLOOKUP(4,AS67:AW70,4,FALSE)</f>
        <v>1</v>
      </c>
      <c r="BF70" s="199" t="s">
        <v>12</v>
      </c>
      <c r="BG70" s="71">
        <f>VLOOKUP(4,AS67:AW70,5,FALSE)</f>
        <v>5</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3</v>
      </c>
      <c r="BN70" s="61">
        <f>IF(E70=Spielplan!E70,Punktemodus!$B$7,0)</f>
        <v>1</v>
      </c>
      <c r="BO70" s="61">
        <f>IF(G70=Spielplan!G70,Punktemodus!$B$7,0)</f>
        <v>1</v>
      </c>
      <c r="BP70" s="81">
        <f>IF(Spielplan!E70="",0,SUM(BJ70:BO70))</f>
        <v>15</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1</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1</v>
      </c>
      <c r="U71" s="182">
        <f>G71</f>
        <v>1</v>
      </c>
      <c r="V71" s="182"/>
      <c r="W71" s="182"/>
      <c r="X71" s="182">
        <f>E71</f>
        <v>2</v>
      </c>
      <c r="Y71" s="182"/>
      <c r="Z71" s="182"/>
      <c r="AA71" s="182"/>
      <c r="AB71" s="182"/>
      <c r="AC71" s="182"/>
      <c r="AD71" s="182"/>
      <c r="AE71" s="182"/>
      <c r="AF71" s="182"/>
      <c r="AG71" s="281"/>
      <c r="AH71" s="281"/>
      <c r="AI71" s="281"/>
      <c r="AJ71" s="281"/>
      <c r="AK71" s="281"/>
      <c r="AL71" s="281"/>
      <c r="AM71" s="281"/>
      <c r="AN71" s="334">
        <f>SUM(AN67:AN70)</f>
        <v>11928</v>
      </c>
      <c r="AO71" s="335">
        <f>SUM(AO67:AO70)</f>
        <v>27117</v>
      </c>
      <c r="AP71" s="335">
        <f>SUM(AP67:AP70)</f>
        <v>2802</v>
      </c>
      <c r="AQ71" s="335">
        <f>SUM(AQ67:AQ70)</f>
        <v>27114</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1</v>
      </c>
      <c r="O73" s="182">
        <f t="shared" si="23"/>
        <v>9</v>
      </c>
      <c r="P73" s="182">
        <f t="shared" si="23"/>
        <v>1</v>
      </c>
      <c r="Q73" s="182">
        <f t="shared" si="23"/>
        <v>4</v>
      </c>
      <c r="R73" s="182">
        <f t="shared" si="23"/>
        <v>1</v>
      </c>
      <c r="S73" s="182">
        <f t="shared" si="23"/>
        <v>6</v>
      </c>
      <c r="T73" s="182">
        <f t="shared" si="23"/>
        <v>2</v>
      </c>
      <c r="U73" s="182">
        <f t="shared" si="23"/>
        <v>2</v>
      </c>
      <c r="V73" s="182">
        <f t="shared" si="23"/>
        <v>5</v>
      </c>
      <c r="W73" s="182">
        <f t="shared" si="23"/>
        <v>0</v>
      </c>
      <c r="X73" s="182">
        <f t="shared" si="23"/>
        <v>6</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16</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2</v>
      </c>
      <c r="O74" s="182">
        <f t="shared" si="23"/>
        <v>18</v>
      </c>
      <c r="P74" s="182">
        <f t="shared" si="23"/>
        <v>2</v>
      </c>
      <c r="Q74" s="182">
        <f t="shared" si="23"/>
        <v>6</v>
      </c>
      <c r="R74" s="182">
        <f t="shared" si="23"/>
        <v>2</v>
      </c>
      <c r="S74" s="182">
        <f t="shared" si="23"/>
        <v>12</v>
      </c>
      <c r="T74" s="182">
        <f t="shared" si="23"/>
        <v>4</v>
      </c>
      <c r="U74" s="182">
        <f t="shared" si="23"/>
        <v>4</v>
      </c>
      <c r="V74" s="182">
        <f t="shared" si="23"/>
        <v>8</v>
      </c>
      <c r="W74" s="182">
        <f t="shared" si="23"/>
        <v>0</v>
      </c>
      <c r="X74" s="182">
        <f t="shared" si="23"/>
        <v>12</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209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1</v>
      </c>
      <c r="E78" s="160">
        <f>BE14</f>
        <v>1</v>
      </c>
      <c r="F78" s="199" t="s">
        <v>12</v>
      </c>
      <c r="G78" s="160">
        <f>BG14</f>
        <v>3</v>
      </c>
      <c r="H78" s="161">
        <f>D78*1000+(E78-G78)*10+E78</f>
        <v>981</v>
      </c>
      <c r="I78" s="249" t="s">
        <v>254</v>
      </c>
      <c r="J78" s="164">
        <f t="shared" ref="J78:J83" si="24">IF(H78="","",RANK(H78,H$78:H$83,0)+ROW(A1)%%)</f>
        <v>4.0000999999999998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Schweden</v>
      </c>
      <c r="BC78" s="201"/>
      <c r="BD78" s="202">
        <f>IF($BA78="","",INDEX(D$78:D$83,MATCH($BA78,$J$78:$J$83,0)))</f>
        <v>3</v>
      </c>
      <c r="BE78" s="150">
        <f>IF($BA78="","",INDEX(E$78:E$83,MATCH($BA78,$J$78:$J$83,0)))</f>
        <v>2</v>
      </c>
      <c r="BF78" s="199" t="s">
        <v>12</v>
      </c>
      <c r="BG78" s="202">
        <f t="shared" ref="BG78:BG83" si="26">IF($BA78="","",INDEX(G$78:G$83,MATCH($BA78,$J$78:$J$83,0)))</f>
        <v>3</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3</v>
      </c>
      <c r="BN78" s="61">
        <f>IF(E78=Spielplan!E78,Punktemodus!$B$7,0)</f>
        <v>1</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Wales</v>
      </c>
      <c r="D79" s="160">
        <f>BD25</f>
        <v>1</v>
      </c>
      <c r="E79" s="160">
        <f>BE25</f>
        <v>2</v>
      </c>
      <c r="F79" s="199" t="s">
        <v>12</v>
      </c>
      <c r="G79" s="160">
        <f>BG25</f>
        <v>4</v>
      </c>
      <c r="H79" s="161">
        <f t="shared" ref="H79:H83" si="27">D79*1000+(E79-G79)*10+E79</f>
        <v>982</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2.0004</v>
      </c>
      <c r="BB79" s="159" t="str">
        <f t="shared" ref="BB79:BB83" si="28">IF($BA79="","",INDEX(C$78:C$83,MATCH($BA79,$J$78:$J$83,0)))</f>
        <v>Tschechien</v>
      </c>
      <c r="BC79" s="201"/>
      <c r="BD79" s="202">
        <f t="shared" ref="BD79:BD83" si="29">IF($BA79="","",INDEX(D$78:D$83,MATCH($BA79,$J$78:$J$83,0)))</f>
        <v>2</v>
      </c>
      <c r="BE79" s="150">
        <f>IF($BA79="","",INDEX(E$78:E$83,MATCH($BA79,$J$78:$J$83,0)))</f>
        <v>1</v>
      </c>
      <c r="BF79" s="199" t="s">
        <v>12</v>
      </c>
      <c r="BG79" s="202">
        <f t="shared" si="26"/>
        <v>4</v>
      </c>
      <c r="BH79" s="150" t="str">
        <f t="shared" ref="BH79:BH83" si="30">IF($BA79="","",INDEX(I$78:I$83,MATCH($BA79,$J$78:$J$83,0)))</f>
        <v>D</v>
      </c>
      <c r="BI79" s="231">
        <f t="shared" ref="BI79:BI81" si="31">IF(BH79="A",0,IF(BH79="B",1,IF(BH79="C",2,IF(BH79="D",4,IF(BH79="E",8,IF(BH79="F",16,777777777))))))</f>
        <v>4</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1</v>
      </c>
      <c r="E80" s="160">
        <f>BE36</f>
        <v>2</v>
      </c>
      <c r="F80" s="199" t="s">
        <v>12</v>
      </c>
      <c r="G80" s="160">
        <f>BG36</f>
        <v>6</v>
      </c>
      <c r="H80" s="161">
        <f t="shared" si="27"/>
        <v>962</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3.0002</v>
      </c>
      <c r="BB80" s="159" t="str">
        <f t="shared" si="28"/>
        <v>Wales</v>
      </c>
      <c r="BC80" s="201"/>
      <c r="BD80" s="202">
        <f t="shared" si="29"/>
        <v>1</v>
      </c>
      <c r="BE80" s="150">
        <f>IF($BA80="","",INDEX(E$78:E$83,MATCH($BA80,$J$78:$J$83,0)))</f>
        <v>2</v>
      </c>
      <c r="BF80" s="199" t="s">
        <v>12</v>
      </c>
      <c r="BG80" s="202">
        <f t="shared" si="26"/>
        <v>4</v>
      </c>
      <c r="BH80" s="150" t="str">
        <f t="shared" si="30"/>
        <v>B</v>
      </c>
      <c r="BI80" s="231">
        <f t="shared" si="31"/>
        <v>1</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1</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2</v>
      </c>
      <c r="E81" s="160">
        <f>BE47</f>
        <v>1</v>
      </c>
      <c r="F81" s="199" t="s">
        <v>12</v>
      </c>
      <c r="G81" s="160">
        <f>BG47</f>
        <v>4</v>
      </c>
      <c r="H81" s="161">
        <f t="shared" si="27"/>
        <v>1971</v>
      </c>
      <c r="I81" s="250" t="s">
        <v>257</v>
      </c>
      <c r="J81" s="164">
        <f t="shared" si="24"/>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4.0000999999999998</v>
      </c>
      <c r="BB81" s="159" t="str">
        <f t="shared" si="28"/>
        <v>Albanien</v>
      </c>
      <c r="BC81" s="201"/>
      <c r="BD81" s="202">
        <f t="shared" si="29"/>
        <v>1</v>
      </c>
      <c r="BE81" s="150">
        <f>IF($BA81="","",INDEX(E$78:E$83,MATCH($BA81,$J$78:$J$83,0)))</f>
        <v>1</v>
      </c>
      <c r="BF81" s="199" t="s">
        <v>12</v>
      </c>
      <c r="BG81" s="202">
        <f t="shared" si="26"/>
        <v>3</v>
      </c>
      <c r="BH81" s="150" t="str">
        <f t="shared" si="30"/>
        <v>A</v>
      </c>
      <c r="BI81" s="231">
        <f t="shared" si="31"/>
        <v>0</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1</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3</v>
      </c>
      <c r="E82" s="160">
        <f>BE58</f>
        <v>2</v>
      </c>
      <c r="F82" s="199" t="s">
        <v>12</v>
      </c>
      <c r="G82" s="160">
        <f>BG58</f>
        <v>3</v>
      </c>
      <c r="H82" s="161">
        <f t="shared" si="27"/>
        <v>2992</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Ukraine</v>
      </c>
      <c r="BC82" s="163"/>
      <c r="BD82" s="145">
        <f t="shared" si="29"/>
        <v>1</v>
      </c>
      <c r="BE82" s="145">
        <f>IF($BA82="","",INDEX(E$78:E$83,MATCH($BA82,$J$78:$J$83,0)))</f>
        <v>2</v>
      </c>
      <c r="BF82" s="199" t="s">
        <v>12</v>
      </c>
      <c r="BG82" s="145">
        <f t="shared" si="26"/>
        <v>6</v>
      </c>
      <c r="BH82" s="145" t="str">
        <f t="shared" si="30"/>
        <v>C</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1</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1</v>
      </c>
      <c r="E83" s="160">
        <f>BE69</f>
        <v>2</v>
      </c>
      <c r="F83" s="199" t="s">
        <v>12</v>
      </c>
      <c r="G83" s="160">
        <f>BG69</f>
        <v>6</v>
      </c>
      <c r="H83" s="161">
        <f t="shared" si="27"/>
        <v>962</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5.0006000000000004</v>
      </c>
      <c r="BB83" s="175" t="str">
        <f t="shared" si="28"/>
        <v>Island</v>
      </c>
      <c r="BC83" s="163"/>
      <c r="BD83" s="145">
        <f t="shared" si="29"/>
        <v>1</v>
      </c>
      <c r="BE83" s="145">
        <f>IF($BA83="","",INDEX(E$78:E$83,MATCH($BA83,$J$78:$J$83,0)))</f>
        <v>2</v>
      </c>
      <c r="BF83" s="199" t="s">
        <v>12</v>
      </c>
      <c r="BG83" s="145">
        <f t="shared" si="26"/>
        <v>6</v>
      </c>
      <c r="BH83" s="145" t="str">
        <f t="shared" si="30"/>
        <v>F</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Tschechien</v>
      </c>
      <c r="E86" s="459"/>
      <c r="F86" s="479" t="str">
        <f>$C$78</f>
        <v>Albanien</v>
      </c>
      <c r="G86" s="459"/>
      <c r="H86" s="245" t="str">
        <f>$C$79</f>
        <v>Wales</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209</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Wales</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Tschechien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Wales</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Albanien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Albanien</v>
      </c>
      <c r="E89" s="461"/>
      <c r="F89" s="470" t="str">
        <f>$C$79</f>
        <v>Wales</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Wales</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270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Albanien</v>
      </c>
      <c r="E90" s="461"/>
      <c r="F90" s="470" t="str">
        <f>$C$79</f>
        <v>Wales</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Schweden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Albanien</v>
      </c>
      <c r="E91" s="461"/>
      <c r="F91" s="470" t="str">
        <f>$C$79</f>
        <v>Wales</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Tschechien</v>
      </c>
      <c r="E92" s="459"/>
      <c r="F92" s="471" t="str">
        <f>$C$78</f>
        <v>Albanien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479</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Tschechien</v>
      </c>
      <c r="E93" s="459"/>
      <c r="F93" s="471" t="str">
        <f>$C$78</f>
        <v>Albanien</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Island</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Albanien</v>
      </c>
      <c r="E95" s="461"/>
      <c r="F95" s="460" t="str">
        <f>$C$83</f>
        <v>Island</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Tschechien</v>
      </c>
      <c r="E96" s="459"/>
      <c r="F96" s="470" t="str">
        <f>$C$79</f>
        <v>Wales</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Tschechien</v>
      </c>
      <c r="E97" s="459"/>
      <c r="F97" s="470" t="str">
        <f>$C$79</f>
        <v>Wales</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Ukraine</v>
      </c>
      <c r="E98" s="461"/>
      <c r="F98" s="470" t="str">
        <f>$C$79</f>
        <v>Wales</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Tschechien</v>
      </c>
      <c r="E99" s="459"/>
      <c r="F99" s="470" t="str">
        <f>$C$79</f>
        <v>Wales</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Tschechien</v>
      </c>
      <c r="E100" s="459"/>
      <c r="F100" s="460" t="str">
        <f>$C$83</f>
        <v>Island</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FF99"/>
  </sheetPr>
  <dimension ref="A1:M39"/>
  <sheetViews>
    <sheetView workbookViewId="0"/>
  </sheetViews>
  <sheetFormatPr baseColWidth="10" defaultRowHeight="12.75" x14ac:dyDescent="0.2"/>
  <cols>
    <col min="1" max="1" width="2.7109375" customWidth="1"/>
    <col min="3" max="3" width="3.42578125" customWidth="1"/>
    <col min="9" max="9" width="15.7109375" customWidth="1"/>
    <col min="11" max="11" width="5.85546875" customWidth="1"/>
    <col min="13" max="13" width="3.140625" customWidth="1"/>
  </cols>
  <sheetData>
    <row r="1" spans="1:13" ht="36.75" customHeight="1" x14ac:dyDescent="0.4">
      <c r="A1" s="80"/>
      <c r="B1" s="363" t="s">
        <v>39</v>
      </c>
      <c r="C1" s="80"/>
      <c r="D1" s="91"/>
      <c r="E1" s="80"/>
      <c r="F1" s="91"/>
      <c r="G1" s="80"/>
      <c r="H1" s="80"/>
      <c r="I1" s="80"/>
      <c r="J1" s="80"/>
      <c r="K1" s="80"/>
      <c r="L1" s="65"/>
      <c r="M1" s="133"/>
    </row>
    <row r="2" spans="1:13" ht="13.5" thickBot="1" x14ac:dyDescent="0.25">
      <c r="A2" s="80"/>
      <c r="B2" s="80"/>
      <c r="C2" s="80"/>
      <c r="D2" s="91"/>
      <c r="E2" s="80"/>
      <c r="F2" s="91"/>
      <c r="G2" s="80"/>
      <c r="H2" s="80"/>
      <c r="I2" s="80"/>
      <c r="J2" s="80"/>
      <c r="K2" s="80"/>
      <c r="L2" s="30"/>
      <c r="M2" s="133"/>
    </row>
    <row r="3" spans="1:13" ht="18.75" thickBot="1" x14ac:dyDescent="0.3">
      <c r="A3" s="80"/>
      <c r="B3" s="131">
        <v>10</v>
      </c>
      <c r="C3" s="80"/>
      <c r="D3" s="364" t="s">
        <v>40</v>
      </c>
      <c r="E3" s="80"/>
      <c r="F3" s="91"/>
      <c r="G3" s="80"/>
      <c r="H3" s="80"/>
      <c r="I3" s="80"/>
      <c r="J3" s="80"/>
      <c r="K3" s="80"/>
      <c r="L3" s="107">
        <v>10</v>
      </c>
      <c r="M3" s="133"/>
    </row>
    <row r="4" spans="1:13" ht="13.5" thickBot="1" x14ac:dyDescent="0.25">
      <c r="A4" s="80"/>
      <c r="B4" s="96"/>
      <c r="C4" s="80"/>
      <c r="D4" s="80"/>
      <c r="E4" s="80"/>
      <c r="F4" s="91"/>
      <c r="G4" s="80"/>
      <c r="H4" s="80"/>
      <c r="I4" s="80"/>
      <c r="J4" s="80"/>
      <c r="K4" s="80"/>
      <c r="L4" s="30"/>
      <c r="M4" s="133"/>
    </row>
    <row r="5" spans="1:13" ht="18.75" thickBot="1" x14ac:dyDescent="0.3">
      <c r="A5" s="80"/>
      <c r="B5" s="131">
        <v>3</v>
      </c>
      <c r="C5" s="80"/>
      <c r="D5" s="364" t="s">
        <v>41</v>
      </c>
      <c r="E5" s="80"/>
      <c r="F5" s="91"/>
      <c r="G5" s="80"/>
      <c r="H5" s="80"/>
      <c r="I5" s="132"/>
      <c r="J5" s="366"/>
      <c r="K5" s="80"/>
      <c r="L5" s="107">
        <v>3</v>
      </c>
      <c r="M5" s="133"/>
    </row>
    <row r="6" spans="1:13" ht="16.5" thickBot="1" x14ac:dyDescent="0.3">
      <c r="A6" s="80"/>
      <c r="B6" s="96"/>
      <c r="C6" s="80"/>
      <c r="D6" s="80"/>
      <c r="E6" s="80"/>
      <c r="F6" s="91"/>
      <c r="G6" s="80"/>
      <c r="H6" s="80"/>
      <c r="I6" s="132"/>
      <c r="J6" s="367" t="s">
        <v>320</v>
      </c>
      <c r="K6" s="80"/>
      <c r="L6" s="30"/>
      <c r="M6" s="133"/>
    </row>
    <row r="7" spans="1:13" ht="18.75" thickBot="1" x14ac:dyDescent="0.3">
      <c r="A7" s="80"/>
      <c r="B7" s="131">
        <v>1</v>
      </c>
      <c r="C7" s="80"/>
      <c r="D7" s="364" t="s">
        <v>319</v>
      </c>
      <c r="E7" s="80"/>
      <c r="F7" s="91"/>
      <c r="G7" s="80"/>
      <c r="H7" s="80"/>
      <c r="I7" s="132"/>
      <c r="J7" s="368">
        <f>B3+B5+B7*2</f>
        <v>15</v>
      </c>
      <c r="K7" s="80"/>
      <c r="L7" s="107">
        <v>1</v>
      </c>
      <c r="M7" s="133"/>
    </row>
    <row r="8" spans="1:13" ht="15.75" x14ac:dyDescent="0.25">
      <c r="A8" s="80"/>
      <c r="B8" s="80"/>
      <c r="C8" s="80"/>
      <c r="D8" s="91"/>
      <c r="E8" s="80"/>
      <c r="F8" s="91"/>
      <c r="G8" s="80"/>
      <c r="H8" s="80"/>
      <c r="I8" s="132"/>
      <c r="J8" s="367" t="s">
        <v>321</v>
      </c>
      <c r="K8" s="80"/>
      <c r="L8" s="30"/>
      <c r="M8" s="133"/>
    </row>
    <row r="9" spans="1:13" ht="20.25" x14ac:dyDescent="0.3">
      <c r="A9" s="80"/>
      <c r="B9" s="363" t="s">
        <v>42</v>
      </c>
      <c r="C9" s="80"/>
      <c r="D9" s="91"/>
      <c r="E9" s="80"/>
      <c r="F9" s="91"/>
      <c r="G9" s="80"/>
      <c r="H9" s="80"/>
      <c r="I9" s="132"/>
      <c r="J9" s="366"/>
      <c r="K9" s="80"/>
      <c r="L9" s="30"/>
      <c r="M9" s="133"/>
    </row>
    <row r="10" spans="1:13" ht="13.5" thickBot="1" x14ac:dyDescent="0.25">
      <c r="A10" s="80"/>
      <c r="B10" s="80"/>
      <c r="C10" s="80"/>
      <c r="D10" s="91"/>
      <c r="E10" s="80"/>
      <c r="F10" s="91"/>
      <c r="G10" s="80"/>
      <c r="H10" s="80"/>
      <c r="I10" s="80"/>
      <c r="J10" s="80"/>
      <c r="K10" s="80"/>
      <c r="L10" s="30"/>
      <c r="M10" s="133"/>
    </row>
    <row r="11" spans="1:13" ht="18.75" thickBot="1" x14ac:dyDescent="0.3">
      <c r="A11" s="80"/>
      <c r="B11" s="131">
        <v>10</v>
      </c>
      <c r="C11" s="80"/>
      <c r="D11" s="364" t="s">
        <v>343</v>
      </c>
      <c r="E11" s="80"/>
      <c r="F11" s="91"/>
      <c r="G11" s="80"/>
      <c r="H11" s="80"/>
      <c r="I11" s="80"/>
      <c r="J11" s="80"/>
      <c r="K11" s="80"/>
      <c r="L11" s="107">
        <v>10</v>
      </c>
      <c r="M11" s="133"/>
    </row>
    <row r="12" spans="1:13" x14ac:dyDescent="0.2">
      <c r="A12" s="80"/>
      <c r="B12" s="96"/>
      <c r="C12" s="80"/>
      <c r="D12" s="80"/>
      <c r="E12" s="80"/>
      <c r="F12" s="91"/>
      <c r="G12" s="80"/>
      <c r="H12" s="80"/>
      <c r="I12" s="80"/>
      <c r="J12" s="80"/>
      <c r="K12" s="80"/>
      <c r="L12" s="30"/>
      <c r="M12" s="133"/>
    </row>
    <row r="13" spans="1:13" ht="15.75" x14ac:dyDescent="0.25">
      <c r="A13" s="80"/>
      <c r="B13" s="364"/>
      <c r="C13" s="80"/>
      <c r="D13" s="364"/>
      <c r="E13" s="80"/>
      <c r="F13" s="91"/>
      <c r="G13" s="80"/>
      <c r="H13" s="80"/>
      <c r="I13" s="80"/>
      <c r="J13" s="80"/>
      <c r="K13" s="80"/>
      <c r="L13" s="30"/>
      <c r="M13" s="133"/>
    </row>
    <row r="14" spans="1:13" ht="13.5" thickBot="1" x14ac:dyDescent="0.25">
      <c r="A14" s="80"/>
      <c r="B14" s="80"/>
      <c r="C14" s="80"/>
      <c r="D14" s="91"/>
      <c r="E14" s="80"/>
      <c r="F14" s="91"/>
      <c r="G14" s="80"/>
      <c r="H14" s="80"/>
      <c r="I14" s="80"/>
      <c r="J14" s="80"/>
      <c r="K14" s="80"/>
      <c r="L14" s="30"/>
      <c r="M14" s="133"/>
    </row>
    <row r="15" spans="1:13" ht="18.75" thickBot="1" x14ac:dyDescent="0.3">
      <c r="A15" s="80"/>
      <c r="B15" s="131">
        <v>20</v>
      </c>
      <c r="C15" s="80"/>
      <c r="D15" s="364" t="s">
        <v>344</v>
      </c>
      <c r="E15" s="80"/>
      <c r="F15" s="91"/>
      <c r="G15" s="80"/>
      <c r="H15" s="80"/>
      <c r="I15" s="80"/>
      <c r="J15" s="80"/>
      <c r="K15" s="80"/>
      <c r="L15" s="107">
        <v>20</v>
      </c>
      <c r="M15" s="133"/>
    </row>
    <row r="16" spans="1:13" x14ac:dyDescent="0.2">
      <c r="A16" s="80"/>
      <c r="B16" s="96"/>
      <c r="C16" s="80"/>
      <c r="D16" s="80"/>
      <c r="E16" s="80"/>
      <c r="F16" s="91"/>
      <c r="G16" s="80"/>
      <c r="H16" s="80"/>
      <c r="I16" s="80"/>
      <c r="J16" s="80"/>
      <c r="K16" s="80"/>
      <c r="L16" s="30"/>
      <c r="M16" s="133"/>
    </row>
    <row r="17" spans="1:13" ht="15.75" x14ac:dyDescent="0.25">
      <c r="A17" s="80"/>
      <c r="B17" s="364"/>
      <c r="C17" s="80"/>
      <c r="D17" s="364"/>
      <c r="E17" s="80"/>
      <c r="F17" s="91"/>
      <c r="G17" s="80"/>
      <c r="H17" s="80"/>
      <c r="I17" s="80"/>
      <c r="J17" s="80"/>
      <c r="K17" s="80"/>
      <c r="L17" s="30"/>
      <c r="M17" s="133"/>
    </row>
    <row r="18" spans="1:13" ht="13.5" thickBot="1" x14ac:dyDescent="0.25">
      <c r="A18" s="80"/>
      <c r="B18" s="96"/>
      <c r="C18" s="80"/>
      <c r="D18" s="80"/>
      <c r="E18" s="80"/>
      <c r="F18" s="91"/>
      <c r="G18" s="80"/>
      <c r="H18" s="80"/>
      <c r="I18" s="80"/>
      <c r="J18" s="80"/>
      <c r="K18" s="80"/>
      <c r="L18" s="30"/>
      <c r="M18" s="133"/>
    </row>
    <row r="19" spans="1:13" ht="18.75" thickBot="1" x14ac:dyDescent="0.3">
      <c r="A19" s="80"/>
      <c r="B19" s="131">
        <v>30</v>
      </c>
      <c r="C19" s="80"/>
      <c r="D19" s="364" t="s">
        <v>345</v>
      </c>
      <c r="E19" s="80"/>
      <c r="F19" s="91"/>
      <c r="G19" s="80"/>
      <c r="H19" s="80"/>
      <c r="I19" s="80"/>
      <c r="J19" s="80"/>
      <c r="K19" s="80"/>
      <c r="L19" s="107">
        <v>30</v>
      </c>
      <c r="M19" s="133"/>
    </row>
    <row r="20" spans="1:13" ht="13.5" thickBot="1" x14ac:dyDescent="0.25">
      <c r="A20" s="80"/>
      <c r="B20" s="96"/>
      <c r="C20" s="80"/>
      <c r="D20" s="80"/>
      <c r="E20" s="80"/>
      <c r="F20" s="91"/>
      <c r="G20" s="80"/>
      <c r="H20" s="80"/>
      <c r="I20" s="80"/>
      <c r="J20" s="80"/>
      <c r="K20" s="80"/>
      <c r="L20" s="30"/>
      <c r="M20" s="133"/>
    </row>
    <row r="21" spans="1:13" ht="18.75" thickBot="1" x14ac:dyDescent="0.3">
      <c r="A21" s="80"/>
      <c r="B21" s="131">
        <v>40</v>
      </c>
      <c r="C21" s="80"/>
      <c r="D21" s="364" t="s">
        <v>346</v>
      </c>
      <c r="E21" s="80"/>
      <c r="F21" s="91"/>
      <c r="G21" s="80"/>
      <c r="H21" s="80"/>
      <c r="I21" s="80"/>
      <c r="J21" s="80"/>
      <c r="K21" s="80"/>
      <c r="L21" s="107">
        <v>40</v>
      </c>
      <c r="M21" s="133"/>
    </row>
    <row r="22" spans="1:13" ht="16.5" thickBot="1" x14ac:dyDescent="0.3">
      <c r="A22" s="80"/>
      <c r="B22" s="96"/>
      <c r="C22" s="80"/>
      <c r="D22" s="364"/>
      <c r="E22" s="80"/>
      <c r="F22" s="91"/>
      <c r="G22" s="80"/>
      <c r="H22" s="80"/>
      <c r="I22" s="80"/>
      <c r="J22" s="80"/>
      <c r="K22" s="80"/>
      <c r="L22" s="30"/>
      <c r="M22" s="133"/>
    </row>
    <row r="23" spans="1:13" ht="18.75" thickBot="1" x14ac:dyDescent="0.3">
      <c r="A23" s="80"/>
      <c r="B23" s="131">
        <v>50</v>
      </c>
      <c r="C23" s="80"/>
      <c r="D23" s="364" t="s">
        <v>352</v>
      </c>
      <c r="E23" s="80"/>
      <c r="F23" s="91"/>
      <c r="G23" s="80"/>
      <c r="H23" s="80"/>
      <c r="I23" s="80"/>
      <c r="J23" s="80"/>
      <c r="K23" s="80"/>
      <c r="L23" s="107">
        <v>50</v>
      </c>
      <c r="M23" s="133"/>
    </row>
    <row r="24" spans="1:13" x14ac:dyDescent="0.2">
      <c r="A24" s="80"/>
      <c r="B24" s="96"/>
      <c r="C24" s="80"/>
      <c r="D24" s="80"/>
      <c r="E24" s="80"/>
      <c r="F24" s="91"/>
      <c r="G24" s="80"/>
      <c r="H24" s="80"/>
      <c r="I24" s="80"/>
      <c r="J24" s="80"/>
      <c r="K24" s="80"/>
      <c r="L24" s="30"/>
      <c r="M24" s="133"/>
    </row>
    <row r="25" spans="1:13" ht="20.25" customHeight="1" x14ac:dyDescent="0.2">
      <c r="A25" s="80"/>
      <c r="B25" s="80"/>
      <c r="C25" s="80"/>
      <c r="D25" s="80"/>
      <c r="E25" s="80"/>
      <c r="F25" s="80"/>
      <c r="G25" s="80"/>
      <c r="H25" s="80"/>
      <c r="I25" s="80"/>
      <c r="J25" s="80"/>
      <c r="K25" s="80"/>
      <c r="L25" s="30"/>
      <c r="M25" s="133"/>
    </row>
    <row r="26" spans="1:13" x14ac:dyDescent="0.2">
      <c r="A26" s="30"/>
      <c r="B26" s="30"/>
      <c r="C26" s="30"/>
      <c r="D26" s="64"/>
      <c r="E26" s="30"/>
      <c r="F26" s="30"/>
      <c r="G26" s="30"/>
      <c r="H26" s="30"/>
      <c r="I26" s="30"/>
      <c r="J26" s="30"/>
      <c r="K26" s="30"/>
      <c r="L26" s="30"/>
      <c r="M26" s="133"/>
    </row>
    <row r="27" spans="1:13" ht="26.25" x14ac:dyDescent="0.4">
      <c r="A27" s="65" t="s">
        <v>309</v>
      </c>
      <c r="B27" s="30"/>
      <c r="C27" s="30"/>
      <c r="D27" s="64"/>
      <c r="E27" s="30"/>
      <c r="F27" s="30"/>
      <c r="G27" s="30"/>
      <c r="H27" s="30"/>
      <c r="I27" s="30"/>
      <c r="J27" s="456" t="s">
        <v>175</v>
      </c>
      <c r="K27" s="456"/>
      <c r="L27" s="456"/>
      <c r="M27" s="133"/>
    </row>
    <row r="28" spans="1:13" x14ac:dyDescent="0.2">
      <c r="A28" s="30"/>
      <c r="B28" s="30"/>
      <c r="C28" s="30"/>
      <c r="D28" s="64"/>
      <c r="E28" s="30"/>
      <c r="F28" s="30"/>
      <c r="G28" s="30"/>
      <c r="H28" s="30"/>
      <c r="I28" s="30"/>
      <c r="J28" s="30"/>
      <c r="K28" s="30"/>
      <c r="L28" s="30"/>
      <c r="M28" s="133"/>
    </row>
    <row r="29" spans="1:13" x14ac:dyDescent="0.2">
      <c r="A29" s="67" t="s">
        <v>307</v>
      </c>
      <c r="B29" s="30"/>
      <c r="C29" s="64"/>
      <c r="D29" s="66"/>
      <c r="E29" s="30"/>
      <c r="F29" s="30"/>
      <c r="G29" s="30"/>
      <c r="H29" s="30"/>
      <c r="I29" s="30"/>
      <c r="J29" s="30"/>
      <c r="K29" s="30"/>
      <c r="L29" s="30"/>
      <c r="M29" s="133"/>
    </row>
    <row r="30" spans="1:13" x14ac:dyDescent="0.2">
      <c r="A30" s="30" t="s">
        <v>308</v>
      </c>
      <c r="B30" s="30"/>
      <c r="C30" s="64"/>
      <c r="D30" s="30"/>
      <c r="E30" s="30"/>
      <c r="F30" s="30"/>
      <c r="G30" s="30"/>
      <c r="H30" s="30"/>
      <c r="I30" s="30"/>
      <c r="J30" s="30"/>
      <c r="K30" s="30"/>
      <c r="L30" s="30"/>
      <c r="M30" s="133"/>
    </row>
    <row r="31" spans="1:13" x14ac:dyDescent="0.2">
      <c r="A31" s="30"/>
      <c r="B31" s="30"/>
      <c r="C31" s="64"/>
      <c r="D31" s="30"/>
      <c r="E31" s="30"/>
      <c r="F31" s="30"/>
      <c r="G31" s="30"/>
      <c r="H31" s="30"/>
      <c r="I31" s="30"/>
      <c r="J31" s="30"/>
      <c r="K31" s="30"/>
      <c r="L31" s="30"/>
      <c r="M31" s="133"/>
    </row>
    <row r="32" spans="1:13" x14ac:dyDescent="0.2">
      <c r="A32" s="67" t="s">
        <v>306</v>
      </c>
      <c r="B32" s="67"/>
      <c r="C32" s="67"/>
      <c r="D32" s="67"/>
      <c r="E32" s="67"/>
      <c r="F32" s="67"/>
      <c r="G32" s="67"/>
      <c r="H32" s="67"/>
      <c r="I32" s="67"/>
      <c r="J32" s="67"/>
      <c r="K32" s="67"/>
      <c r="L32" s="67"/>
      <c r="M32" s="133"/>
    </row>
    <row r="33" spans="1:13" x14ac:dyDescent="0.2">
      <c r="A33" s="67" t="s">
        <v>176</v>
      </c>
      <c r="B33" s="67"/>
      <c r="C33" s="67"/>
      <c r="D33" s="67"/>
      <c r="E33" s="67"/>
      <c r="F33" s="67"/>
      <c r="G33" s="67"/>
      <c r="H33" s="67"/>
      <c r="I33" s="67"/>
      <c r="J33" s="67"/>
      <c r="K33" s="67"/>
      <c r="L33" s="67"/>
      <c r="M33" s="133"/>
    </row>
    <row r="34" spans="1:13" x14ac:dyDescent="0.2">
      <c r="A34" s="67" t="s">
        <v>153</v>
      </c>
      <c r="B34" s="67"/>
      <c r="C34" s="67"/>
      <c r="D34" s="67"/>
      <c r="E34" s="67"/>
      <c r="F34" s="67"/>
      <c r="G34" s="67"/>
      <c r="H34" s="67"/>
      <c r="I34" s="67"/>
      <c r="J34" s="67"/>
      <c r="K34" s="67"/>
      <c r="L34" s="67"/>
      <c r="M34" s="133"/>
    </row>
    <row r="35" spans="1:13" ht="13.5" thickBot="1" x14ac:dyDescent="0.25">
      <c r="A35" s="67"/>
      <c r="B35" s="67"/>
      <c r="C35" s="67"/>
      <c r="D35" s="67"/>
      <c r="E35" s="67"/>
      <c r="F35" s="67"/>
      <c r="G35" s="67"/>
      <c r="H35" s="67"/>
      <c r="I35" s="67"/>
      <c r="J35" s="67"/>
      <c r="K35" s="67"/>
      <c r="L35" s="67"/>
      <c r="M35" s="133"/>
    </row>
    <row r="36" spans="1:13" ht="18.75" thickBot="1" x14ac:dyDescent="0.3">
      <c r="A36" s="67"/>
      <c r="B36" s="107">
        <f>(L3+L5+L7*2)*36+L11*16+L15*8+L19*4+L21*2+L23</f>
        <v>1110</v>
      </c>
      <c r="C36" s="340" t="s">
        <v>342</v>
      </c>
      <c r="D36" s="67"/>
      <c r="E36" s="67"/>
      <c r="F36" s="67"/>
      <c r="G36" s="67"/>
      <c r="H36" s="67"/>
      <c r="I36" s="67"/>
      <c r="J36" s="67"/>
      <c r="K36" s="67"/>
      <c r="L36" s="67"/>
      <c r="M36" s="133"/>
    </row>
    <row r="37" spans="1:13" ht="18.75" thickBot="1" x14ac:dyDescent="0.3">
      <c r="A37" s="67"/>
      <c r="B37" s="365">
        <f>(B3+B5+B7*2)*36+B11*16+B15*8+B19*4+B21*2+B23</f>
        <v>1110</v>
      </c>
      <c r="C37" s="67" t="s">
        <v>305</v>
      </c>
      <c r="D37" s="67"/>
      <c r="E37" s="67"/>
      <c r="F37" s="67"/>
      <c r="G37" s="67"/>
      <c r="H37" s="67"/>
      <c r="I37" s="67"/>
      <c r="J37" s="67"/>
      <c r="K37" s="67"/>
      <c r="L37" s="67"/>
      <c r="M37" s="133"/>
    </row>
    <row r="38" spans="1:13" x14ac:dyDescent="0.2">
      <c r="A38" s="67"/>
      <c r="B38" s="67"/>
      <c r="C38" s="67"/>
      <c r="D38" s="67"/>
      <c r="E38" s="67"/>
      <c r="F38" s="67"/>
      <c r="G38" s="67"/>
      <c r="H38" s="67"/>
      <c r="I38" s="67"/>
      <c r="J38" s="67"/>
      <c r="K38" s="67"/>
      <c r="L38" s="67"/>
      <c r="M38" s="133"/>
    </row>
    <row r="39" spans="1:13" x14ac:dyDescent="0.2">
      <c r="A39" s="133"/>
      <c r="B39" s="133"/>
      <c r="C39" s="133"/>
      <c r="D39" s="133"/>
      <c r="E39" s="133"/>
      <c r="F39" s="133"/>
      <c r="G39" s="133"/>
      <c r="H39" s="133"/>
      <c r="I39" s="133"/>
      <c r="J39" s="133"/>
      <c r="K39" s="133"/>
      <c r="L39" s="133"/>
      <c r="M39" s="133"/>
    </row>
  </sheetData>
  <mergeCells count="1">
    <mergeCell ref="J27:L27"/>
  </mergeCells>
  <phoneticPr fontId="2" type="noConversion"/>
  <pageMargins left="0.27" right="0.27"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381</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382</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384</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385</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386</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402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5</v>
      </c>
      <c r="AB12" s="182">
        <f>U18</f>
        <v>0</v>
      </c>
      <c r="AC12" s="182">
        <f>AA12-AB12</f>
        <v>5</v>
      </c>
      <c r="AD12" s="182">
        <f>IF(Z12&gt;Z13,-1,0)</f>
        <v>-1</v>
      </c>
      <c r="AE12" s="182">
        <f>IF(Z12&gt;Z14,-1,0)</f>
        <v>-1</v>
      </c>
      <c r="AF12" s="182">
        <f>IF(Z12&gt;Z15,-1,0)</f>
        <v>-1</v>
      </c>
      <c r="AG12" s="329">
        <f>10000-(AJ12*1000+AM12*10+AK12)</f>
        <v>945</v>
      </c>
      <c r="AH12" s="330">
        <f>RANK(AG12,AG12:AG15,1)</f>
        <v>1</v>
      </c>
      <c r="AI12" s="281" t="str">
        <f>C12</f>
        <v>Frankreich</v>
      </c>
      <c r="AJ12" s="281">
        <f t="shared" ref="AJ12:AL15" si="1">Z12</f>
        <v>9</v>
      </c>
      <c r="AK12" s="281">
        <f t="shared" si="1"/>
        <v>5</v>
      </c>
      <c r="AL12" s="281">
        <f t="shared" si="1"/>
        <v>0</v>
      </c>
      <c r="AM12" s="281">
        <f>AK12-AL12</f>
        <v>5</v>
      </c>
      <c r="AN12" s="337"/>
      <c r="AO12" s="329">
        <f>IF(Z13&lt;&gt;Z12,AG13,IF(G12&gt;E12,AG13-2000,AG13))</f>
        <v>9030</v>
      </c>
      <c r="AP12" s="329">
        <f>IF(Z14&lt;&gt;Z12,AG14,IF(G14&gt;E14,AG14-2000,AG14))</f>
        <v>8009</v>
      </c>
      <c r="AQ12" s="329">
        <f>IF(Z15&lt;&gt;Z12,AG15,IF(G16&gt;E16,AG15-2000,AG15))</f>
        <v>6008</v>
      </c>
      <c r="AR12" s="332">
        <f>AN16</f>
        <v>2835</v>
      </c>
      <c r="AS12" s="330">
        <f>RANK(AR12,AR12:AR15,1)</f>
        <v>1</v>
      </c>
      <c r="AT12" s="281" t="str">
        <f t="shared" ref="AT12:AW15" si="2">AI12</f>
        <v>Frankreich</v>
      </c>
      <c r="AU12" s="281">
        <f t="shared" si="2"/>
        <v>9</v>
      </c>
      <c r="AV12" s="281">
        <f t="shared" si="2"/>
        <v>5</v>
      </c>
      <c r="AW12" s="281">
        <f t="shared" si="2"/>
        <v>0</v>
      </c>
      <c r="AX12" s="182"/>
      <c r="AY12" s="182"/>
      <c r="AZ12" s="182"/>
      <c r="BA12" s="3">
        <v>1</v>
      </c>
      <c r="BB12" s="6" t="str">
        <f>VLOOKUP(1,AS12:AT15,2,FALSE)</f>
        <v>Frankreich</v>
      </c>
      <c r="BC12" s="2"/>
      <c r="BD12" s="5">
        <f>VLOOKUP(1,AS12:AW15,3,FALSE)</f>
        <v>9</v>
      </c>
      <c r="BE12" s="4">
        <f>VLOOKUP(1,AS12:AW15,4,FALSE)</f>
        <v>5</v>
      </c>
      <c r="BF12" s="199" t="s">
        <v>12</v>
      </c>
      <c r="BG12" s="4">
        <f>VLOOKUP(1,AS12:AW15,5,FALSE)</f>
        <v>0</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398">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1</v>
      </c>
      <c r="AA13" s="182">
        <f>R18</f>
        <v>0</v>
      </c>
      <c r="AB13" s="182">
        <f>V18</f>
        <v>3</v>
      </c>
      <c r="AC13" s="182">
        <f>AA13-AB13</f>
        <v>-3</v>
      </c>
      <c r="AD13" s="182">
        <f>IF(Z13&gt;Z12,-1,0)</f>
        <v>0</v>
      </c>
      <c r="AE13" s="182">
        <f>IF(Z13&gt;Z14,-1,0)</f>
        <v>0</v>
      </c>
      <c r="AF13" s="182">
        <f>IF(Z13&gt;Z15,-1,0)</f>
        <v>0</v>
      </c>
      <c r="AG13" s="329">
        <f>10000-(AJ13*1000+AM13*10+AK13)</f>
        <v>9030</v>
      </c>
      <c r="AH13" s="330">
        <f>RANK(AG13,AG12:AG15,1)</f>
        <v>4</v>
      </c>
      <c r="AI13" s="281" t="str">
        <f>H12</f>
        <v>Rumänien</v>
      </c>
      <c r="AJ13" s="281">
        <f t="shared" si="1"/>
        <v>1</v>
      </c>
      <c r="AK13" s="281">
        <f t="shared" si="1"/>
        <v>0</v>
      </c>
      <c r="AL13" s="281">
        <f t="shared" si="1"/>
        <v>3</v>
      </c>
      <c r="AM13" s="281">
        <f>AK13-AL13</f>
        <v>-3</v>
      </c>
      <c r="AN13" s="329">
        <f>IF(Z12&lt;&gt;Z13,AG12,IF(E12&gt;G12,AG12-2000,AG12))</f>
        <v>945</v>
      </c>
      <c r="AO13" s="337"/>
      <c r="AP13" s="329">
        <f>IF(Z13&lt;&gt;Z14,AG14,IF(G17&gt;E17,AG14-2000,AG14))</f>
        <v>8009</v>
      </c>
      <c r="AQ13" s="329">
        <f>IF(Z15&lt;&gt;Z13,AG15,IF(G15&gt;E15,AG15-2000,AG15))</f>
        <v>6008</v>
      </c>
      <c r="AR13" s="333">
        <f>AO16</f>
        <v>27090</v>
      </c>
      <c r="AS13" s="330">
        <f>RANK(AR13,AR12:AR15,1)</f>
        <v>4</v>
      </c>
      <c r="AT13" s="281" t="str">
        <f t="shared" si="2"/>
        <v>Rumänien</v>
      </c>
      <c r="AU13" s="281">
        <f t="shared" si="2"/>
        <v>1</v>
      </c>
      <c r="AV13" s="281">
        <f t="shared" si="2"/>
        <v>0</v>
      </c>
      <c r="AW13" s="281">
        <f t="shared" si="2"/>
        <v>3</v>
      </c>
      <c r="AX13" s="182"/>
      <c r="AY13" s="182"/>
      <c r="AZ13" s="182"/>
      <c r="BA13" s="3">
        <v>2</v>
      </c>
      <c r="BB13" s="6" t="str">
        <f>VLOOKUP(2,AS12:AT15,2,FALSE)</f>
        <v>Schweiz</v>
      </c>
      <c r="BC13" s="2"/>
      <c r="BD13" s="5">
        <f>VLOOKUP(2,AS12:AW15,3,FALSE)</f>
        <v>4</v>
      </c>
      <c r="BE13" s="4">
        <f>VLOOKUP(2,AS12:AW15,4,FALSE)</f>
        <v>2</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Ukraine</v>
      </c>
      <c r="BU13" s="163"/>
      <c r="BV13" s="398">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1</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1</v>
      </c>
      <c r="R14" s="182"/>
      <c r="S14" s="182">
        <f>G14</f>
        <v>0</v>
      </c>
      <c r="T14" s="182"/>
      <c r="U14" s="182">
        <f>G14</f>
        <v>0</v>
      </c>
      <c r="V14" s="182"/>
      <c r="W14" s="182">
        <f>E14</f>
        <v>1</v>
      </c>
      <c r="X14" s="182"/>
      <c r="Y14" s="182"/>
      <c r="Z14" s="182">
        <f>O18</f>
        <v>2</v>
      </c>
      <c r="AA14" s="182">
        <f>S18</f>
        <v>1</v>
      </c>
      <c r="AB14" s="182">
        <f>W18</f>
        <v>2</v>
      </c>
      <c r="AC14" s="182">
        <f>AA14-AB14</f>
        <v>-1</v>
      </c>
      <c r="AD14" s="182">
        <f>IF(Z14&gt;Z12,-1,0)</f>
        <v>0</v>
      </c>
      <c r="AE14" s="182">
        <f>IF(Z14&gt;Z13,-1,0)</f>
        <v>-1</v>
      </c>
      <c r="AF14" s="182">
        <f>IF(Z14&gt;Z15,-1,0)</f>
        <v>0</v>
      </c>
      <c r="AG14" s="329">
        <f>10000-(AJ14*1000+AM14*10+AK14)</f>
        <v>8009</v>
      </c>
      <c r="AH14" s="330">
        <f>RANK(AG14,AG12:AG15,1)</f>
        <v>3</v>
      </c>
      <c r="AI14" s="281" t="str">
        <f>C13</f>
        <v>Albanien</v>
      </c>
      <c r="AJ14" s="281">
        <f t="shared" si="1"/>
        <v>2</v>
      </c>
      <c r="AK14" s="281">
        <f t="shared" si="1"/>
        <v>1</v>
      </c>
      <c r="AL14" s="281">
        <f t="shared" si="1"/>
        <v>2</v>
      </c>
      <c r="AM14" s="281">
        <f>AK14-AL14</f>
        <v>-1</v>
      </c>
      <c r="AN14" s="329">
        <f>IF(Z12&lt;&gt;Z14,AG12,IF(E14&gt;G14,AG12-2000,AG12))</f>
        <v>945</v>
      </c>
      <c r="AO14" s="329">
        <f>IF(Z13&lt;&gt;Z14,AG13,IF(E17&gt;G17,AG13-2000,AG13))</f>
        <v>9030</v>
      </c>
      <c r="AP14" s="337"/>
      <c r="AQ14" s="329">
        <f>IF(Z15&lt;&gt;Z14,AG15,IF(G13&gt;E13,AG15-2000,AG15))</f>
        <v>6008</v>
      </c>
      <c r="AR14" s="333">
        <f>AP16</f>
        <v>24027</v>
      </c>
      <c r="AS14" s="330">
        <f>RANK(AR14,AR12:AR15,1)</f>
        <v>3</v>
      </c>
      <c r="AT14" s="281" t="str">
        <f t="shared" si="2"/>
        <v>Albanien</v>
      </c>
      <c r="AU14" s="281">
        <f t="shared" si="2"/>
        <v>2</v>
      </c>
      <c r="AV14" s="281">
        <f t="shared" si="2"/>
        <v>1</v>
      </c>
      <c r="AW14" s="281">
        <f t="shared" si="2"/>
        <v>2</v>
      </c>
      <c r="AX14" s="182"/>
      <c r="AY14" s="182"/>
      <c r="AZ14" s="182"/>
      <c r="BA14" s="162">
        <v>3</v>
      </c>
      <c r="BB14" s="175" t="str">
        <f>VLOOKUP(3,AS12:AT15,2,FALSE)</f>
        <v>Albanien</v>
      </c>
      <c r="BC14" s="163"/>
      <c r="BD14" s="145">
        <f>VLOOKUP(3,AS12:AW15,3,FALSE)</f>
        <v>2</v>
      </c>
      <c r="BE14" s="145">
        <f>VLOOKUP(3,AS12:AW15,4,FALSE)</f>
        <v>1</v>
      </c>
      <c r="BF14" s="199" t="s">
        <v>12</v>
      </c>
      <c r="BG14" s="145">
        <f>VLOOKUP(3,AS12:AW15,5,FALSE)</f>
        <v>2</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399"/>
      <c r="BW14" s="182"/>
      <c r="BX14" s="182"/>
      <c r="BY14" s="182"/>
      <c r="BZ14" s="144">
        <v>49</v>
      </c>
      <c r="CA14" s="158" t="str">
        <f>IF(BX12="",IF(BV12&gt;BV13,BT12,BT13),IF(BX12&gt;BX13,BT12,BT13))</f>
        <v>Schweiz</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4</v>
      </c>
      <c r="AA15" s="182">
        <f>T18</f>
        <v>2</v>
      </c>
      <c r="AB15" s="182">
        <f>X18</f>
        <v>3</v>
      </c>
      <c r="AC15" s="182">
        <f>AA15-AB15</f>
        <v>-1</v>
      </c>
      <c r="AD15" s="182">
        <f>IF(Z15&gt;Z12,-1,0)</f>
        <v>0</v>
      </c>
      <c r="AE15" s="182">
        <f>IF(Z15&gt;Z13,-1,0)</f>
        <v>-1</v>
      </c>
      <c r="AF15" s="182">
        <f>IF(Z15&gt;Z14,-1,0)</f>
        <v>-1</v>
      </c>
      <c r="AG15" s="329">
        <f>10000-(AJ15*1000+AM15*10+AK15)</f>
        <v>6008</v>
      </c>
      <c r="AH15" s="330">
        <f>RANK(AG15,AG12:AG15,1)</f>
        <v>2</v>
      </c>
      <c r="AI15" s="281" t="str">
        <f>H13</f>
        <v>Schweiz</v>
      </c>
      <c r="AJ15" s="281">
        <f t="shared" si="1"/>
        <v>4</v>
      </c>
      <c r="AK15" s="281">
        <f t="shared" si="1"/>
        <v>2</v>
      </c>
      <c r="AL15" s="281">
        <f t="shared" si="1"/>
        <v>3</v>
      </c>
      <c r="AM15" s="281">
        <f>AK15-AL15</f>
        <v>-1</v>
      </c>
      <c r="AN15" s="329">
        <f>IF(Z12&lt;&gt;Z15,AG12,IF(E16&gt;G16,AG12-2000,AG12))</f>
        <v>945</v>
      </c>
      <c r="AO15" s="329">
        <f>IF(Z13&lt;&gt;Z15,AG13,IF(E15&gt;G15,AG13-2000,AG13))</f>
        <v>9030</v>
      </c>
      <c r="AP15" s="329">
        <f>IF(Z14&lt;&gt;Z15,AG14,IF(E13&gt;G13,AG14-2000,AG14))</f>
        <v>8009</v>
      </c>
      <c r="AQ15" s="337"/>
      <c r="AR15" s="333">
        <f>AQ16</f>
        <v>18024</v>
      </c>
      <c r="AS15" s="330">
        <f>RANK(AR15,AR12:AR15,1)</f>
        <v>2</v>
      </c>
      <c r="AT15" s="281" t="str">
        <f t="shared" si="2"/>
        <v>Schweiz</v>
      </c>
      <c r="AU15" s="281">
        <f t="shared" si="2"/>
        <v>4</v>
      </c>
      <c r="AV15" s="281">
        <f t="shared" si="2"/>
        <v>2</v>
      </c>
      <c r="AW15" s="281">
        <f t="shared" si="2"/>
        <v>3</v>
      </c>
      <c r="AX15" s="182"/>
      <c r="AY15" s="182"/>
      <c r="AZ15" s="182"/>
      <c r="BA15" s="68">
        <v>4</v>
      </c>
      <c r="BB15" s="69" t="str">
        <f>VLOOKUP(4,AS12:AT15,2,FALSE)</f>
        <v>Rumänien</v>
      </c>
      <c r="BC15" s="70"/>
      <c r="BD15" s="71">
        <f>VLOOKUP(4,AS12:AW15,3,FALSE)</f>
        <v>1</v>
      </c>
      <c r="BE15" s="71">
        <f>VLOOKUP(4,AS12:AW15,4,FALSE)</f>
        <v>0</v>
      </c>
      <c r="BF15" s="199" t="s">
        <v>12</v>
      </c>
      <c r="BG15" s="71">
        <f>VLOOKUP(4,AS12:AW15,5,FALSE)</f>
        <v>3</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399"/>
      <c r="BW15" s="182"/>
      <c r="BX15" s="182"/>
      <c r="BY15" s="182"/>
      <c r="BZ15" s="144">
        <v>50</v>
      </c>
      <c r="CA15" s="158" t="str">
        <f>IF(BX16="",IF(BV16&gt;BV17,BT16,BT17),IF(BX16&gt;BX17,BT16,BT17))</f>
        <v>Spanien</v>
      </c>
      <c r="CB15" s="163"/>
      <c r="CC15" s="39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0</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0</v>
      </c>
      <c r="U16" s="182">
        <f>G16</f>
        <v>0</v>
      </c>
      <c r="V16" s="182"/>
      <c r="W16" s="182"/>
      <c r="X16" s="182">
        <f>E16</f>
        <v>2</v>
      </c>
      <c r="Y16" s="182"/>
      <c r="Z16" s="182"/>
      <c r="AA16" s="182"/>
      <c r="AB16" s="182"/>
      <c r="AC16" s="182"/>
      <c r="AD16" s="182"/>
      <c r="AE16" s="182"/>
      <c r="AF16" s="182"/>
      <c r="AG16" s="281"/>
      <c r="AH16" s="281"/>
      <c r="AI16" s="281"/>
      <c r="AJ16" s="281"/>
      <c r="AK16" s="281"/>
      <c r="AL16" s="281"/>
      <c r="AM16" s="281"/>
      <c r="AN16" s="334">
        <f>SUM(AN12:AN15)</f>
        <v>2835</v>
      </c>
      <c r="AO16" s="335">
        <f>SUM(AO12:AO15)</f>
        <v>27090</v>
      </c>
      <c r="AP16" s="335">
        <f>SUM(AP12:AP15)</f>
        <v>24027</v>
      </c>
      <c r="AQ16" s="335">
        <f>SUM(AQ12:AQ15)</f>
        <v>18024</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398">
        <v>1</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0</v>
      </c>
      <c r="F17" s="401" t="s">
        <v>12</v>
      </c>
      <c r="G17" s="398">
        <v>0</v>
      </c>
      <c r="H17" s="38" t="str">
        <f>C13</f>
        <v>Albanien</v>
      </c>
      <c r="I17" s="39"/>
      <c r="J17" s="182"/>
      <c r="K17" s="182" t="s">
        <v>54</v>
      </c>
      <c r="L17" s="182">
        <f t="shared" si="0"/>
        <v>0</v>
      </c>
      <c r="M17" s="182"/>
      <c r="N17" s="182">
        <f>IF($E17="",0,IF($E17&gt;$G17,3,IF($E17=$G17,1,0)))</f>
        <v>1</v>
      </c>
      <c r="O17" s="182">
        <f>IF($G17="",0,IF($E17&gt;$G17,0,IF($E17=$G17,1,3)))</f>
        <v>1</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str">
        <f>"3"&amp;BD90</f>
        <v>3F</v>
      </c>
      <c r="BT17" s="158" t="str">
        <f>BB90</f>
        <v>Ungarn</v>
      </c>
      <c r="BU17" s="163"/>
      <c r="BV17" s="398">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1</v>
      </c>
      <c r="O18" s="182">
        <f t="shared" si="3"/>
        <v>2</v>
      </c>
      <c r="P18" s="182">
        <f t="shared" si="3"/>
        <v>4</v>
      </c>
      <c r="Q18" s="182">
        <f t="shared" si="3"/>
        <v>5</v>
      </c>
      <c r="R18" s="182">
        <f t="shared" si="3"/>
        <v>0</v>
      </c>
      <c r="S18" s="182">
        <f t="shared" si="3"/>
        <v>1</v>
      </c>
      <c r="T18" s="182">
        <f t="shared" si="3"/>
        <v>2</v>
      </c>
      <c r="U18" s="182">
        <f t="shared" si="3"/>
        <v>0</v>
      </c>
      <c r="V18" s="182">
        <f t="shared" si="3"/>
        <v>3</v>
      </c>
      <c r="W18" s="182">
        <f t="shared" si="3"/>
        <v>2</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26</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398">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Portugal</v>
      </c>
      <c r="CG19" s="163"/>
      <c r="CH19" s="398">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1</v>
      </c>
      <c r="BW20" s="182"/>
      <c r="BX20" s="63"/>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Tschechien</v>
      </c>
      <c r="BU21" s="163"/>
      <c r="BV21" s="398">
        <v>0</v>
      </c>
      <c r="BW21" s="182"/>
      <c r="BX21" s="63"/>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England</v>
      </c>
      <c r="CB22" s="163"/>
      <c r="CC22" s="398">
        <v>0</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1</v>
      </c>
      <c r="F23" s="401" t="s">
        <v>12</v>
      </c>
      <c r="G23" s="398">
        <v>0</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1</v>
      </c>
      <c r="R23" s="182">
        <f>G23</f>
        <v>0</v>
      </c>
      <c r="S23" s="182"/>
      <c r="T23" s="182"/>
      <c r="U23" s="182">
        <f>G23</f>
        <v>0</v>
      </c>
      <c r="V23" s="182">
        <f>E23</f>
        <v>1</v>
      </c>
      <c r="W23" s="182"/>
      <c r="X23" s="182"/>
      <c r="Y23" s="182"/>
      <c r="Z23" s="182">
        <f>M29</f>
        <v>3</v>
      </c>
      <c r="AA23" s="182">
        <f>Q29</f>
        <v>1</v>
      </c>
      <c r="AB23" s="182">
        <f>U29</f>
        <v>2</v>
      </c>
      <c r="AC23" s="182">
        <f>AA23-AB23</f>
        <v>-1</v>
      </c>
      <c r="AD23" s="182">
        <f>IF(Z23&gt;Z24,-1,0)</f>
        <v>-1</v>
      </c>
      <c r="AE23" s="182">
        <f>IF(Z23&gt;Z25,-1,0)</f>
        <v>0</v>
      </c>
      <c r="AF23" s="182">
        <f>IF(Z23&gt;Z26,-1,0)</f>
        <v>0</v>
      </c>
      <c r="AG23" s="329">
        <f>10000-(AJ23*1000+AM23*10+AK23)</f>
        <v>7009</v>
      </c>
      <c r="AH23" s="330">
        <f>RANK(AG23,AG23:AG26,1)</f>
        <v>3</v>
      </c>
      <c r="AI23" s="281" t="str">
        <f>C23</f>
        <v>Wales</v>
      </c>
      <c r="AJ23" s="281">
        <f t="shared" ref="AJ23:AL26" si="5">Z23</f>
        <v>3</v>
      </c>
      <c r="AK23" s="281">
        <f t="shared" si="5"/>
        <v>1</v>
      </c>
      <c r="AL23" s="281">
        <f t="shared" si="5"/>
        <v>2</v>
      </c>
      <c r="AM23" s="281">
        <f>AK23-AL23</f>
        <v>-1</v>
      </c>
      <c r="AN23" s="337"/>
      <c r="AO23" s="329">
        <f>IF(Z24&lt;&gt;Z23,AG24,IF(G23&gt;E23,AG24-2000,AG24))</f>
        <v>10040</v>
      </c>
      <c r="AP23" s="329">
        <f>IF(Z25&lt;&gt;Z23,AG25,IF(G25&gt;E25,AG25-2000,AG25))</f>
        <v>956</v>
      </c>
      <c r="AQ23" s="329">
        <f>IF(Z26&lt;&gt;Z23,AG26,IF(G27&gt;E27,AG26-2000,AG26))</f>
        <v>3988</v>
      </c>
      <c r="AR23" s="332">
        <f>AN27</f>
        <v>21027</v>
      </c>
      <c r="AS23" s="330">
        <f>RANK(AR23,AR23:AR26,1)</f>
        <v>3</v>
      </c>
      <c r="AT23" s="281" t="str">
        <f t="shared" ref="AT23:AW26" si="6">AI23</f>
        <v>Wales</v>
      </c>
      <c r="AU23" s="281">
        <f t="shared" si="6"/>
        <v>3</v>
      </c>
      <c r="AV23" s="281">
        <f t="shared" si="6"/>
        <v>1</v>
      </c>
      <c r="AW23" s="281">
        <f t="shared" si="6"/>
        <v>2</v>
      </c>
      <c r="AX23" s="182"/>
      <c r="AY23" s="182"/>
      <c r="AZ23" s="182"/>
      <c r="BA23" s="54">
        <v>1</v>
      </c>
      <c r="BB23" s="52" t="str">
        <f>VLOOKUP(1,AS23:AT26,2,FALSE)</f>
        <v>England</v>
      </c>
      <c r="BC23" s="53"/>
      <c r="BD23" s="55">
        <f>VLOOKUP(1,AS23:AW26,3,FALSE)</f>
        <v>9</v>
      </c>
      <c r="BE23" s="56">
        <f>VLOOKUP(1,AS23:AW26,4,FALSE)</f>
        <v>4</v>
      </c>
      <c r="BF23" s="199" t="s">
        <v>12</v>
      </c>
      <c r="BG23" s="56">
        <f>VLOOKUP(1,AS23:AW26,5,FALSE)</f>
        <v>0</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10</v>
      </c>
      <c r="BQ23" s="182"/>
      <c r="BR23" s="213"/>
      <c r="BS23" s="182"/>
      <c r="BT23" s="182"/>
      <c r="BU23" s="182"/>
      <c r="BV23" s="399"/>
      <c r="BW23" s="182"/>
      <c r="BX23" s="182"/>
      <c r="BY23" s="182"/>
      <c r="BZ23" s="144">
        <v>54</v>
      </c>
      <c r="CA23" s="158" t="str">
        <f>IF(BX24="",IF(BV24&gt;BV25,BT24,BT25),IF(BX24&gt;BX25,BT24,BT25))</f>
        <v>Portugal</v>
      </c>
      <c r="CB23" s="163"/>
      <c r="CC23" s="398">
        <v>1</v>
      </c>
      <c r="CD23" s="182"/>
      <c r="CE23" s="63"/>
      <c r="CF23" s="182"/>
      <c r="CG23" s="182"/>
      <c r="CH23" s="399"/>
      <c r="CI23" s="182"/>
      <c r="CJ23" s="144" t="s">
        <v>93</v>
      </c>
      <c r="CK23" s="158" t="str">
        <f>IF(CJ18="",IF(CH18&gt;CH19,CF18,CF19),IF(CJ18&gt;CJ19,CF18,CF19))</f>
        <v>Spanien</v>
      </c>
      <c r="CL23" s="163"/>
      <c r="CM23" s="63">
        <v>1</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398">
        <v>1</v>
      </c>
      <c r="F24" s="401" t="s">
        <v>12</v>
      </c>
      <c r="G24" s="398">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1</v>
      </c>
      <c r="T24" s="182">
        <f>G24</f>
        <v>0</v>
      </c>
      <c r="U24" s="182"/>
      <c r="V24" s="182"/>
      <c r="W24" s="182">
        <f>G24</f>
        <v>0</v>
      </c>
      <c r="X24" s="182">
        <f>E24</f>
        <v>1</v>
      </c>
      <c r="Y24" s="182"/>
      <c r="Z24" s="182">
        <f>N29</f>
        <v>0</v>
      </c>
      <c r="AA24" s="182">
        <f>R29</f>
        <v>0</v>
      </c>
      <c r="AB24" s="182">
        <f>V29</f>
        <v>4</v>
      </c>
      <c r="AC24" s="182">
        <f>AA24-AB24</f>
        <v>-4</v>
      </c>
      <c r="AD24" s="182">
        <f>IF(Z24&gt;Z23,-1,0)</f>
        <v>0</v>
      </c>
      <c r="AE24" s="182">
        <f>IF(Z24&gt;Z25,-1,0)</f>
        <v>0</v>
      </c>
      <c r="AF24" s="182">
        <f>IF(Z24&gt;Z26,-1,0)</f>
        <v>0</v>
      </c>
      <c r="AG24" s="329">
        <f>10000-(AJ24*1000+AM24*10+AK24)</f>
        <v>10040</v>
      </c>
      <c r="AH24" s="330">
        <f>RANK(AG24,AG23:AG26,1)</f>
        <v>4</v>
      </c>
      <c r="AI24" s="281" t="str">
        <f>H23</f>
        <v>Slowakei</v>
      </c>
      <c r="AJ24" s="281">
        <f t="shared" si="5"/>
        <v>0</v>
      </c>
      <c r="AK24" s="281">
        <f t="shared" si="5"/>
        <v>0</v>
      </c>
      <c r="AL24" s="281">
        <f t="shared" si="5"/>
        <v>4</v>
      </c>
      <c r="AM24" s="281">
        <f>AK24-AL24</f>
        <v>-4</v>
      </c>
      <c r="AN24" s="329">
        <f>IF(Z23&lt;&gt;Z24,AG23,IF(E23&gt;G23,AG23-2000,AG23))</f>
        <v>7009</v>
      </c>
      <c r="AO24" s="337"/>
      <c r="AP24" s="329">
        <f>IF(Z24&lt;&gt;Z25,AG25,IF(G28&gt;E28,AG25-2000,AG25))</f>
        <v>956</v>
      </c>
      <c r="AQ24" s="329">
        <f>IF(Z26&lt;&gt;Z24,AG26,IF(G26&gt;E26,AG26-2000,AG26))</f>
        <v>3988</v>
      </c>
      <c r="AR24" s="333">
        <f>AO27</f>
        <v>30120</v>
      </c>
      <c r="AS24" s="330">
        <f>RANK(AR24,AR23:AR26,1)</f>
        <v>4</v>
      </c>
      <c r="AT24" s="281" t="str">
        <f t="shared" si="6"/>
        <v>Slowakei</v>
      </c>
      <c r="AU24" s="281">
        <f t="shared" si="6"/>
        <v>0</v>
      </c>
      <c r="AV24" s="281">
        <f t="shared" si="6"/>
        <v>0</v>
      </c>
      <c r="AW24" s="281">
        <f t="shared" si="6"/>
        <v>4</v>
      </c>
      <c r="AX24" s="182"/>
      <c r="AY24" s="182"/>
      <c r="AZ24" s="182"/>
      <c r="BA24" s="54">
        <v>2</v>
      </c>
      <c r="BB24" s="52" t="str">
        <f>VLOOKUP(2,AS23:AT26,2,FALSE)</f>
        <v>Russland</v>
      </c>
      <c r="BC24" s="53"/>
      <c r="BD24" s="55">
        <f>VLOOKUP(2,AS23:AW26,3,FALSE)</f>
        <v>6</v>
      </c>
      <c r="BE24" s="56">
        <f>VLOOKUP(2,AS23:AW26,4,FALSE)</f>
        <v>2</v>
      </c>
      <c r="BF24" s="199" t="s">
        <v>12</v>
      </c>
      <c r="BG24" s="56">
        <f>VLOOKUP(2,AS23:AW26,5,FALSE)</f>
        <v>1</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1</v>
      </c>
      <c r="BO24" s="61">
        <f>IF(G24=Spielplan!G24,Punktemodus!$B$7,0)</f>
        <v>0</v>
      </c>
      <c r="BP24" s="81">
        <f>IF(Spielplan!E24="",0,SUM(BJ24:BO24))</f>
        <v>1</v>
      </c>
      <c r="BQ24" s="182"/>
      <c r="BR24" s="213"/>
      <c r="BS24" s="152" t="s">
        <v>245</v>
      </c>
      <c r="BT24" s="158" t="str">
        <f>BB67</f>
        <v>Portugal</v>
      </c>
      <c r="BU24" s="163"/>
      <c r="BV24" s="398">
        <v>1</v>
      </c>
      <c r="BW24" s="182"/>
      <c r="BX24" s="63"/>
      <c r="BY24" s="182"/>
      <c r="BZ24" s="182"/>
      <c r="CA24" s="182"/>
      <c r="CB24" s="182"/>
      <c r="CC24" s="399"/>
      <c r="CD24" s="182"/>
      <c r="CE24" s="182"/>
      <c r="CF24" s="182"/>
      <c r="CG24" s="182"/>
      <c r="CH24" s="399"/>
      <c r="CI24" s="182"/>
      <c r="CJ24" s="144" t="s">
        <v>94</v>
      </c>
      <c r="CK24" s="158" t="str">
        <f>IF(CJ34="",IF(CH34&gt;CH35,CF34,CF35),IF(CJ34&gt;CJ35,CF34,CF35))</f>
        <v>Deutschland</v>
      </c>
      <c r="CL24" s="163"/>
      <c r="CM24" s="63">
        <v>0</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0</v>
      </c>
      <c r="F25" s="401" t="s">
        <v>12</v>
      </c>
      <c r="G25" s="398">
        <v>1</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1</v>
      </c>
      <c r="T25" s="182"/>
      <c r="U25" s="182">
        <f>G25</f>
        <v>1</v>
      </c>
      <c r="V25" s="182"/>
      <c r="W25" s="182">
        <f>E25</f>
        <v>0</v>
      </c>
      <c r="X25" s="182"/>
      <c r="Y25" s="182"/>
      <c r="Z25" s="182">
        <f>O29</f>
        <v>9</v>
      </c>
      <c r="AA25" s="182">
        <f>S29</f>
        <v>4</v>
      </c>
      <c r="AB25" s="182">
        <f>W29</f>
        <v>0</v>
      </c>
      <c r="AC25" s="182">
        <f>AA25-AB25</f>
        <v>4</v>
      </c>
      <c r="AD25" s="182">
        <f>IF(Z25&gt;Z23,-1,0)</f>
        <v>-1</v>
      </c>
      <c r="AE25" s="182">
        <f>IF(Z25&gt;Z24,-1,0)</f>
        <v>-1</v>
      </c>
      <c r="AF25" s="182">
        <f>IF(Z25&gt;Z26,-1,0)</f>
        <v>-1</v>
      </c>
      <c r="AG25" s="329">
        <f>10000-(AJ25*1000+AM25*10+AK25)</f>
        <v>956</v>
      </c>
      <c r="AH25" s="330">
        <f>RANK(AG25,AG23:AG26,1)</f>
        <v>1</v>
      </c>
      <c r="AI25" s="281" t="str">
        <f>C24</f>
        <v>England</v>
      </c>
      <c r="AJ25" s="281">
        <f t="shared" si="5"/>
        <v>9</v>
      </c>
      <c r="AK25" s="281">
        <f t="shared" si="5"/>
        <v>4</v>
      </c>
      <c r="AL25" s="281">
        <f t="shared" si="5"/>
        <v>0</v>
      </c>
      <c r="AM25" s="281">
        <f>AK25-AL25</f>
        <v>4</v>
      </c>
      <c r="AN25" s="329">
        <f>IF(Z23&lt;&gt;Z25,AG23,IF(E25&gt;G25,AG23-2000,AG23))</f>
        <v>7009</v>
      </c>
      <c r="AO25" s="329">
        <f>IF(Z24&lt;&gt;Z25,AG24,IF(E28&gt;G28,AG24-2000,AG24))</f>
        <v>10040</v>
      </c>
      <c r="AP25" s="337"/>
      <c r="AQ25" s="329">
        <f>IF(Z26&lt;&gt;Z25,AG26,IF(G24&gt;E24,AG26-2000,AG26))</f>
        <v>3988</v>
      </c>
      <c r="AR25" s="333">
        <f>AP27</f>
        <v>2868</v>
      </c>
      <c r="AS25" s="330">
        <f>RANK(AR25,AR23:AR26,1)</f>
        <v>1</v>
      </c>
      <c r="AT25" s="281" t="str">
        <f t="shared" si="6"/>
        <v>England</v>
      </c>
      <c r="AU25" s="281">
        <f t="shared" si="6"/>
        <v>9</v>
      </c>
      <c r="AV25" s="281">
        <f t="shared" si="6"/>
        <v>4</v>
      </c>
      <c r="AW25" s="281">
        <f t="shared" si="6"/>
        <v>0</v>
      </c>
      <c r="AX25" s="182"/>
      <c r="AY25" s="182"/>
      <c r="AZ25" s="182"/>
      <c r="BA25" s="162">
        <v>3</v>
      </c>
      <c r="BB25" s="175" t="str">
        <f>VLOOKUP(3,AS23:AT26,2,FALSE)</f>
        <v>Wales</v>
      </c>
      <c r="BC25" s="163"/>
      <c r="BD25" s="145">
        <f>VLOOKUP(3,AS23:AW26,3,FALSE)</f>
        <v>3</v>
      </c>
      <c r="BE25" s="145">
        <f>VLOOKUP(3,AS23:AW26,4,FALSE)</f>
        <v>1</v>
      </c>
      <c r="BF25" s="199" t="s">
        <v>12</v>
      </c>
      <c r="BG25" s="145">
        <f>VLOOKUP(3,AS23:AW26,5,FALSE)</f>
        <v>2</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0</v>
      </c>
      <c r="BP25" s="81">
        <f>IF(Spielplan!E25="",0,SUM(BJ25:BO25))</f>
        <v>10</v>
      </c>
      <c r="BQ25" s="182"/>
      <c r="BR25" s="213"/>
      <c r="BS25" s="153" t="s">
        <v>246</v>
      </c>
      <c r="BT25" s="158" t="str">
        <f>BB57</f>
        <v>Italien</v>
      </c>
      <c r="BU25" s="163"/>
      <c r="BV25" s="398">
        <v>0</v>
      </c>
      <c r="BW25" s="182"/>
      <c r="BX25" s="63"/>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1</v>
      </c>
      <c r="H26" s="45" t="str">
        <f>H24</f>
        <v>Russland</v>
      </c>
      <c r="I26" s="51"/>
      <c r="J26" s="182"/>
      <c r="K26" s="182" t="s">
        <v>60</v>
      </c>
      <c r="L26" s="182">
        <f t="shared" si="4"/>
        <v>-1</v>
      </c>
      <c r="M26" s="182"/>
      <c r="N26" s="182">
        <f>IF($E26="",0,IF($E26&gt;$G26,3,IF($E26=$G26,1,0)))</f>
        <v>0</v>
      </c>
      <c r="O26" s="182"/>
      <c r="P26" s="182">
        <f>IF($G26="",0,IF($E26&gt;$G26,0,IF($E26=$G26,1,3)))</f>
        <v>3</v>
      </c>
      <c r="Q26" s="182"/>
      <c r="R26" s="182">
        <f>E26</f>
        <v>0</v>
      </c>
      <c r="S26" s="182"/>
      <c r="T26" s="182">
        <f>G26</f>
        <v>1</v>
      </c>
      <c r="U26" s="182"/>
      <c r="V26" s="182">
        <f>G26</f>
        <v>1</v>
      </c>
      <c r="W26" s="182"/>
      <c r="X26" s="182">
        <f>E26</f>
        <v>0</v>
      </c>
      <c r="Y26" s="182"/>
      <c r="Z26" s="182">
        <f>P29</f>
        <v>6</v>
      </c>
      <c r="AA26" s="182">
        <f>T29</f>
        <v>2</v>
      </c>
      <c r="AB26" s="182">
        <f>X29</f>
        <v>1</v>
      </c>
      <c r="AC26" s="182">
        <f>AA26-AB26</f>
        <v>1</v>
      </c>
      <c r="AD26" s="182">
        <f>IF(Z26&gt;Z23,-1,0)</f>
        <v>-1</v>
      </c>
      <c r="AE26" s="182">
        <f>IF(Z26&gt;Z24,-1,0)</f>
        <v>-1</v>
      </c>
      <c r="AF26" s="182">
        <f>IF(Z26&gt;Z25,-1,0)</f>
        <v>0</v>
      </c>
      <c r="AG26" s="329">
        <f>10000-(AJ26*1000+AM26*10+AK26)</f>
        <v>3988</v>
      </c>
      <c r="AH26" s="330">
        <f>RANK(AG26,AG23:AG26,1)</f>
        <v>2</v>
      </c>
      <c r="AI26" s="281" t="str">
        <f>H24</f>
        <v>Russland</v>
      </c>
      <c r="AJ26" s="281">
        <f t="shared" si="5"/>
        <v>6</v>
      </c>
      <c r="AK26" s="281">
        <f t="shared" si="5"/>
        <v>2</v>
      </c>
      <c r="AL26" s="281">
        <f t="shared" si="5"/>
        <v>1</v>
      </c>
      <c r="AM26" s="281">
        <f>AK26-AL26</f>
        <v>1</v>
      </c>
      <c r="AN26" s="329">
        <f>IF(Z23&lt;&gt;Z26,AG23,IF(E27&gt;G27,AG23-2000,AG23))</f>
        <v>7009</v>
      </c>
      <c r="AO26" s="329">
        <f>IF(Z24&lt;&gt;Z26,AG24,IF(E26&gt;G26,AG24-2000,AG24))</f>
        <v>10040</v>
      </c>
      <c r="AP26" s="329">
        <f>IF(Z25&lt;&gt;Z26,AG25,IF(E24&gt;G24,AG25-2000,AG25))</f>
        <v>956</v>
      </c>
      <c r="AQ26" s="337"/>
      <c r="AR26" s="333">
        <f>AQ27</f>
        <v>11964</v>
      </c>
      <c r="AS26" s="330">
        <f>RANK(AR26,AR23:AR26,1)</f>
        <v>2</v>
      </c>
      <c r="AT26" s="281" t="str">
        <f t="shared" si="6"/>
        <v>Russland</v>
      </c>
      <c r="AU26" s="281">
        <f t="shared" si="6"/>
        <v>6</v>
      </c>
      <c r="AV26" s="281">
        <f t="shared" si="6"/>
        <v>2</v>
      </c>
      <c r="AW26" s="281">
        <f t="shared" si="6"/>
        <v>1</v>
      </c>
      <c r="AX26" s="182"/>
      <c r="AY26" s="182"/>
      <c r="AZ26" s="182"/>
      <c r="BA26" s="68">
        <v>4</v>
      </c>
      <c r="BB26" s="69" t="str">
        <f>VLOOKUP(4,AS23:AT26,2,FALSE)</f>
        <v>Slowakei</v>
      </c>
      <c r="BC26" s="70"/>
      <c r="BD26" s="71">
        <f>VLOOKUP(4,AS23:AW26,3,FALSE)</f>
        <v>0</v>
      </c>
      <c r="BE26" s="71">
        <f>VLOOKUP(4,AS23:AW26,4,FALSE)</f>
        <v>0</v>
      </c>
      <c r="BF26" s="199" t="s">
        <v>12</v>
      </c>
      <c r="BG26" s="71">
        <f>VLOOKUP(4,AS23:AW26,5,FALSE)</f>
        <v>4</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399"/>
      <c r="BW26" s="182"/>
      <c r="BX26" s="182"/>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0</v>
      </c>
      <c r="F27" s="401" t="s">
        <v>12</v>
      </c>
      <c r="G27" s="398">
        <v>1</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1</v>
      </c>
      <c r="U27" s="182">
        <f>G27</f>
        <v>1</v>
      </c>
      <c r="V27" s="182"/>
      <c r="W27" s="182"/>
      <c r="X27" s="182">
        <f>E27</f>
        <v>0</v>
      </c>
      <c r="Y27" s="182"/>
      <c r="Z27" s="182"/>
      <c r="AA27" s="182"/>
      <c r="AB27" s="182"/>
      <c r="AC27" s="182"/>
      <c r="AD27" s="182"/>
      <c r="AE27" s="182"/>
      <c r="AF27" s="182"/>
      <c r="AG27" s="281"/>
      <c r="AH27" s="281"/>
      <c r="AI27" s="281"/>
      <c r="AJ27" s="281"/>
      <c r="AK27" s="281"/>
      <c r="AL27" s="281"/>
      <c r="AM27" s="281"/>
      <c r="AN27" s="334">
        <f>SUM(AN23:AN26)</f>
        <v>21027</v>
      </c>
      <c r="AO27" s="335">
        <f>SUM(AO23:AO26)</f>
        <v>30120</v>
      </c>
      <c r="AP27" s="335">
        <f>SUM(AP23:AP26)</f>
        <v>2868</v>
      </c>
      <c r="AQ27" s="335">
        <f>SUM(AQ23:AQ26)</f>
        <v>11964</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182"/>
      <c r="BX27" s="182"/>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2</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2</v>
      </c>
      <c r="T28" s="182"/>
      <c r="U28" s="182"/>
      <c r="V28" s="182">
        <f>G28</f>
        <v>2</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1</v>
      </c>
      <c r="BW28" s="182"/>
      <c r="BX28" s="63"/>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3</v>
      </c>
      <c r="N29" s="182">
        <f t="shared" si="7"/>
        <v>0</v>
      </c>
      <c r="O29" s="182">
        <f t="shared" si="7"/>
        <v>9</v>
      </c>
      <c r="P29" s="182">
        <f t="shared" si="7"/>
        <v>6</v>
      </c>
      <c r="Q29" s="182">
        <f t="shared" si="7"/>
        <v>1</v>
      </c>
      <c r="R29" s="182">
        <f t="shared" si="7"/>
        <v>0</v>
      </c>
      <c r="S29" s="182">
        <f t="shared" si="7"/>
        <v>4</v>
      </c>
      <c r="T29" s="182">
        <f t="shared" si="7"/>
        <v>2</v>
      </c>
      <c r="U29" s="182">
        <f t="shared" si="7"/>
        <v>2</v>
      </c>
      <c r="V29" s="182">
        <f t="shared" si="7"/>
        <v>4</v>
      </c>
      <c r="W29" s="182">
        <f t="shared" si="7"/>
        <v>0</v>
      </c>
      <c r="X29" s="182">
        <f t="shared" si="7"/>
        <v>1</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23</v>
      </c>
      <c r="BQ29" s="182"/>
      <c r="BR29" s="213"/>
      <c r="BS29" s="150" t="str">
        <f>"3"&amp;BD89</f>
        <v>3B</v>
      </c>
      <c r="BT29" s="158" t="str">
        <f>BB89</f>
        <v>Wales</v>
      </c>
      <c r="BU29" s="163"/>
      <c r="BV29" s="398">
        <v>0</v>
      </c>
      <c r="BW29" s="182"/>
      <c r="BX29" s="63"/>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1</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Kroatien</v>
      </c>
      <c r="CB31" s="163"/>
      <c r="CC31" s="398">
        <v>0</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Schweden</v>
      </c>
      <c r="BU32" s="163"/>
      <c r="BV32" s="398">
        <v>0</v>
      </c>
      <c r="BW32" s="182"/>
      <c r="BX32" s="63"/>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1</v>
      </c>
      <c r="BW33" s="182"/>
      <c r="BX33" s="63"/>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0</v>
      </c>
      <c r="F34" s="401" t="s">
        <v>12</v>
      </c>
      <c r="G34" s="398">
        <v>0</v>
      </c>
      <c r="H34" s="18" t="str">
        <f>Spielplan!$H$34</f>
        <v>Nordirland</v>
      </c>
      <c r="I34" s="33"/>
      <c r="J34" s="182"/>
      <c r="K34" s="182" t="s">
        <v>65</v>
      </c>
      <c r="L34" s="182">
        <f t="shared" ref="L34:L39" si="8">IF(E34-G34&gt;0,1,IF(G34=E34,0,-1))</f>
        <v>0</v>
      </c>
      <c r="M34" s="182">
        <f>IF($E34="",0,IF($E34&gt;$G34,3,IF($E34=G34,1,0)))</f>
        <v>1</v>
      </c>
      <c r="N34" s="182">
        <f>IF($G34="",0,IF($E34&gt;$G34,0,IF($E34=G34,1,3)))</f>
        <v>1</v>
      </c>
      <c r="O34" s="182"/>
      <c r="P34" s="182"/>
      <c r="Q34" s="182">
        <f>E34</f>
        <v>0</v>
      </c>
      <c r="R34" s="182">
        <f>G34</f>
        <v>0</v>
      </c>
      <c r="S34" s="182"/>
      <c r="T34" s="182"/>
      <c r="U34" s="182">
        <f>G34</f>
        <v>0</v>
      </c>
      <c r="V34" s="182">
        <f>E34</f>
        <v>0</v>
      </c>
      <c r="W34" s="182"/>
      <c r="X34" s="182"/>
      <c r="Y34" s="182"/>
      <c r="Z34" s="182">
        <f>M40</f>
        <v>1</v>
      </c>
      <c r="AA34" s="182">
        <f>Q40</f>
        <v>0</v>
      </c>
      <c r="AB34" s="182">
        <f>U40</f>
        <v>3</v>
      </c>
      <c r="AC34" s="182">
        <f>AA34-AB34</f>
        <v>-3</v>
      </c>
      <c r="AD34" s="182">
        <f>IF(Z34&gt;Z35,-1,0)</f>
        <v>0</v>
      </c>
      <c r="AE34" s="182">
        <f>IF(Z34&gt;Z36,-1,0)</f>
        <v>0</v>
      </c>
      <c r="AF34" s="182">
        <f>IF(Z34&gt;Z37,-1,0)</f>
        <v>0</v>
      </c>
      <c r="AG34" s="329">
        <f>10000-(AJ34*1000+AM34*10+AK34)</f>
        <v>9030</v>
      </c>
      <c r="AH34" s="330">
        <f>RANK(AG34,AG34:AG37,1)</f>
        <v>3</v>
      </c>
      <c r="AI34" s="281" t="str">
        <f>C34</f>
        <v>Polen</v>
      </c>
      <c r="AJ34" s="281">
        <f t="shared" ref="AJ34:AL37" si="9">Z34</f>
        <v>1</v>
      </c>
      <c r="AK34" s="281">
        <f t="shared" si="9"/>
        <v>0</v>
      </c>
      <c r="AL34" s="281">
        <f t="shared" si="9"/>
        <v>3</v>
      </c>
      <c r="AM34" s="281">
        <f>AK34-AL34</f>
        <v>-3</v>
      </c>
      <c r="AN34" s="337"/>
      <c r="AO34" s="329">
        <f>IF(Z35&lt;&gt;Z34,AG35,IF(G34&gt;E34,AG35-2000,AG35))</f>
        <v>9040</v>
      </c>
      <c r="AP34" s="329">
        <f>IF(Z36&lt;&gt;Z34,AG36,IF(G36&gt;E36,AG36-2000,AG36))</f>
        <v>923</v>
      </c>
      <c r="AQ34" s="329">
        <f>IF(Z37&lt;&gt;Z34,AG37,IF(G38&gt;E38,AG37-2000,AG37))</f>
        <v>3998</v>
      </c>
      <c r="AR34" s="332">
        <f>AN38</f>
        <v>27090</v>
      </c>
      <c r="AS34" s="330">
        <f>RANK(AR34,AR34:AR37,1)</f>
        <v>3</v>
      </c>
      <c r="AT34" s="281" t="str">
        <f t="shared" ref="AT34:AW37" si="10">AI34</f>
        <v>Polen</v>
      </c>
      <c r="AU34" s="281">
        <f t="shared" si="10"/>
        <v>1</v>
      </c>
      <c r="AV34" s="281">
        <f t="shared" si="10"/>
        <v>0</v>
      </c>
      <c r="AW34" s="281">
        <f t="shared" si="10"/>
        <v>3</v>
      </c>
      <c r="AX34" s="182"/>
      <c r="AY34" s="182"/>
      <c r="AZ34" s="182"/>
      <c r="BA34" s="17">
        <v>1</v>
      </c>
      <c r="BB34" s="18" t="str">
        <f>VLOOKUP(1,AS34:AT37,2,FALSE)</f>
        <v>Deutschland</v>
      </c>
      <c r="BC34" s="16"/>
      <c r="BD34" s="19">
        <f>VLOOKUP(1,AS34:AW37,3,FALSE)</f>
        <v>9</v>
      </c>
      <c r="BE34" s="20">
        <f>VLOOKUP(1,AS34:AW37,4,FALSE)</f>
        <v>7</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399"/>
      <c r="BW34" s="182"/>
      <c r="BX34" s="182"/>
      <c r="BY34" s="182"/>
      <c r="BZ34" s="182"/>
      <c r="CA34" s="182"/>
      <c r="CB34" s="182"/>
      <c r="CC34" s="399"/>
      <c r="CD34" s="182"/>
      <c r="CE34" s="144">
        <v>59</v>
      </c>
      <c r="CF34" s="158" t="str">
        <f>IF(CE30="",IF(CC30&gt;CC31,CA30,CA31),IF(CE30&gt;CE31,CA30,CA31))</f>
        <v>Deutschland</v>
      </c>
      <c r="CG34" s="163"/>
      <c r="CH34" s="39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1</v>
      </c>
      <c r="AA35" s="182">
        <f>R40</f>
        <v>0</v>
      </c>
      <c r="AB35" s="182">
        <f>V40</f>
        <v>4</v>
      </c>
      <c r="AC35" s="182">
        <f>AA35-AB35</f>
        <v>-4</v>
      </c>
      <c r="AD35" s="182">
        <f>IF(Z35&gt;Z34,-1,0)</f>
        <v>0</v>
      </c>
      <c r="AE35" s="182">
        <f>IF(Z35&gt;Z36,-1,0)</f>
        <v>0</v>
      </c>
      <c r="AF35" s="182">
        <f>IF(Z35&gt;Z37,-1,0)</f>
        <v>0</v>
      </c>
      <c r="AG35" s="329">
        <f>10000-(AJ35*1000+AM35*10+AK35)</f>
        <v>9040</v>
      </c>
      <c r="AH35" s="330">
        <f>RANK(AG35,AG34:AG37,1)</f>
        <v>4</v>
      </c>
      <c r="AI35" s="281" t="str">
        <f>H34</f>
        <v>Nordirland</v>
      </c>
      <c r="AJ35" s="281">
        <f t="shared" si="9"/>
        <v>1</v>
      </c>
      <c r="AK35" s="281">
        <f t="shared" si="9"/>
        <v>0</v>
      </c>
      <c r="AL35" s="281">
        <f t="shared" si="9"/>
        <v>4</v>
      </c>
      <c r="AM35" s="281">
        <f>AK35-AL35</f>
        <v>-4</v>
      </c>
      <c r="AN35" s="329">
        <f>IF(Z34&lt;&gt;Z35,AG34,IF(E34&gt;G34,AG34-2000,AG34))</f>
        <v>9030</v>
      </c>
      <c r="AO35" s="337"/>
      <c r="AP35" s="329">
        <f>IF(Z35&lt;&gt;Z36,AG36,IF(G39&gt;E39,AG36-2000,AG36))</f>
        <v>923</v>
      </c>
      <c r="AQ35" s="329">
        <f>IF(Z37&lt;&gt;Z35,AG37,IF(G37&gt;E37,AG37-2000,AG37))</f>
        <v>3998</v>
      </c>
      <c r="AR35" s="333">
        <f>AO38</f>
        <v>27120</v>
      </c>
      <c r="AS35" s="330">
        <f>RANK(AR35,AR34:AR37,1)</f>
        <v>4</v>
      </c>
      <c r="AT35" s="281" t="str">
        <f t="shared" si="10"/>
        <v>Nordirland</v>
      </c>
      <c r="AU35" s="281">
        <f t="shared" si="10"/>
        <v>1</v>
      </c>
      <c r="AV35" s="281">
        <f t="shared" si="10"/>
        <v>0</v>
      </c>
      <c r="AW35" s="281">
        <f t="shared" si="10"/>
        <v>4</v>
      </c>
      <c r="AX35" s="182"/>
      <c r="AY35" s="182"/>
      <c r="AZ35" s="182"/>
      <c r="BA35" s="17">
        <v>2</v>
      </c>
      <c r="BB35" s="18" t="str">
        <f>VLOOKUP(2,AS34:AT37,2,FALSE)</f>
        <v>Ukraine</v>
      </c>
      <c r="BC35" s="16"/>
      <c r="BD35" s="19">
        <f>VLOOKUP(2,AS34:AW37,3,FALSE)</f>
        <v>6</v>
      </c>
      <c r="BE35" s="20">
        <f>VLOOKUP(2,AS34:AW37,4,FALSE)</f>
        <v>2</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398">
        <v>0</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0</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0</v>
      </c>
      <c r="R36" s="182"/>
      <c r="S36" s="182">
        <f>G36</f>
        <v>2</v>
      </c>
      <c r="T36" s="182"/>
      <c r="U36" s="182">
        <f>G36</f>
        <v>2</v>
      </c>
      <c r="V36" s="182"/>
      <c r="W36" s="182">
        <f>E36</f>
        <v>0</v>
      </c>
      <c r="X36" s="182"/>
      <c r="Y36" s="182"/>
      <c r="Z36" s="182">
        <f>O40</f>
        <v>9</v>
      </c>
      <c r="AA36" s="182">
        <f>S40</f>
        <v>7</v>
      </c>
      <c r="AB36" s="182">
        <f>W40</f>
        <v>0</v>
      </c>
      <c r="AC36" s="182">
        <f>AA36-AB36</f>
        <v>7</v>
      </c>
      <c r="AD36" s="182">
        <f>IF(Z36&gt;Z34,-1,0)</f>
        <v>-1</v>
      </c>
      <c r="AE36" s="182">
        <f>IF(Z36&gt;Z35,-1,0)</f>
        <v>-1</v>
      </c>
      <c r="AF36" s="182">
        <f>IF(Z36&gt;Z37,-1,0)</f>
        <v>-1</v>
      </c>
      <c r="AG36" s="329">
        <f>10000-(AJ36*1000+AM36*10+AK36)</f>
        <v>923</v>
      </c>
      <c r="AH36" s="330">
        <f>RANK(AG36,AG34:AG37,1)</f>
        <v>1</v>
      </c>
      <c r="AI36" s="281" t="str">
        <f>C35</f>
        <v>Deutschland</v>
      </c>
      <c r="AJ36" s="281">
        <f t="shared" si="9"/>
        <v>9</v>
      </c>
      <c r="AK36" s="281">
        <f t="shared" si="9"/>
        <v>7</v>
      </c>
      <c r="AL36" s="281">
        <f t="shared" si="9"/>
        <v>0</v>
      </c>
      <c r="AM36" s="281">
        <f>AK36-AL36</f>
        <v>7</v>
      </c>
      <c r="AN36" s="329">
        <f>IF(Z34&lt;&gt;Z36,AG34,IF(E36&gt;G36,AG34-2000,AG34))</f>
        <v>9030</v>
      </c>
      <c r="AO36" s="329">
        <f>IF(Z35&lt;&gt;Z36,AG35,IF(E39&gt;G39,AG35-2000,AG35))</f>
        <v>9040</v>
      </c>
      <c r="AP36" s="337"/>
      <c r="AQ36" s="329">
        <f>IF(Z37&lt;&gt;Z36,AG37,IF(G35&gt;E35,AG37-2000,AG37))</f>
        <v>3998</v>
      </c>
      <c r="AR36" s="333">
        <f>AP38</f>
        <v>2769</v>
      </c>
      <c r="AS36" s="330">
        <f>RANK(AR36,AR34:AR37,1)</f>
        <v>1</v>
      </c>
      <c r="AT36" s="281" t="str">
        <f t="shared" si="10"/>
        <v>Deutschland</v>
      </c>
      <c r="AU36" s="281">
        <f t="shared" si="10"/>
        <v>9</v>
      </c>
      <c r="AV36" s="281">
        <f t="shared" si="10"/>
        <v>7</v>
      </c>
      <c r="AW36" s="281">
        <f t="shared" si="10"/>
        <v>0</v>
      </c>
      <c r="AX36" s="182"/>
      <c r="AY36" s="182"/>
      <c r="AZ36" s="182"/>
      <c r="BA36" s="162">
        <v>3</v>
      </c>
      <c r="BB36" s="175" t="str">
        <f>VLOOKUP(3,AS34:AT37,2,FALSE)</f>
        <v>Polen</v>
      </c>
      <c r="BC36" s="163"/>
      <c r="BD36" s="145">
        <f>VLOOKUP(3,AS34:AW37,3,FALSE)</f>
        <v>1</v>
      </c>
      <c r="BE36" s="145">
        <f>VLOOKUP(3,AS34:AW37,4,FALSE)</f>
        <v>0</v>
      </c>
      <c r="BF36" s="199" t="s">
        <v>12</v>
      </c>
      <c r="BG36" s="145">
        <f>VLOOKUP(3,AS34:AW37,5,FALSE)</f>
        <v>3</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1</v>
      </c>
      <c r="BO36" s="61">
        <f>IF(G36=Spielplan!G36,Punktemodus!$B$7,0)</f>
        <v>0</v>
      </c>
      <c r="BP36" s="81">
        <f>IF(Spielplan!E36="",0,SUM(BJ36:BO36))</f>
        <v>1</v>
      </c>
      <c r="BQ36" s="183"/>
      <c r="BR36" s="213"/>
      <c r="BS36" s="146" t="s">
        <v>250</v>
      </c>
      <c r="BT36" s="158" t="str">
        <f>BB12</f>
        <v>Frankreich</v>
      </c>
      <c r="BU36" s="163"/>
      <c r="BV36" s="398">
        <v>1</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0</v>
      </c>
      <c r="F37" s="401" t="s">
        <v>12</v>
      </c>
      <c r="G37" s="398">
        <v>1</v>
      </c>
      <c r="H37" s="13" t="str">
        <f>H35</f>
        <v>Ukraine</v>
      </c>
      <c r="I37" s="34"/>
      <c r="J37" s="182"/>
      <c r="K37" s="182" t="s">
        <v>67</v>
      </c>
      <c r="L37" s="182">
        <f t="shared" si="8"/>
        <v>-1</v>
      </c>
      <c r="M37" s="182"/>
      <c r="N37" s="182">
        <f>IF($E37="",0,IF($E37&gt;$G37,3,IF($E37=$G37,1,0)))</f>
        <v>0</v>
      </c>
      <c r="O37" s="182"/>
      <c r="P37" s="182">
        <f>IF($G37="",0,IF($E37&gt;$G37,0,IF($E37=$G37,1,3)))</f>
        <v>3</v>
      </c>
      <c r="Q37" s="182"/>
      <c r="R37" s="182">
        <f>E37</f>
        <v>0</v>
      </c>
      <c r="S37" s="182"/>
      <c r="T37" s="182">
        <f>G37</f>
        <v>1</v>
      </c>
      <c r="U37" s="182"/>
      <c r="V37" s="182">
        <f>G37</f>
        <v>1</v>
      </c>
      <c r="W37" s="182"/>
      <c r="X37" s="182">
        <f>E37</f>
        <v>0</v>
      </c>
      <c r="Y37" s="182"/>
      <c r="Z37" s="182">
        <f>P40</f>
        <v>6</v>
      </c>
      <c r="AA37" s="182">
        <f>T40</f>
        <v>2</v>
      </c>
      <c r="AB37" s="182">
        <f>X40</f>
        <v>2</v>
      </c>
      <c r="AC37" s="182">
        <f>AA37-AB37</f>
        <v>0</v>
      </c>
      <c r="AD37" s="182">
        <f>IF(Z37&gt;Z34,-1,0)</f>
        <v>-1</v>
      </c>
      <c r="AE37" s="182">
        <f>IF(Z37&gt;Z35,-1,0)</f>
        <v>-1</v>
      </c>
      <c r="AF37" s="182">
        <f>IF(Z37&gt;Z36,-1,0)</f>
        <v>0</v>
      </c>
      <c r="AG37" s="329">
        <f>10000-(AJ37*1000+AM37*10+AK37)</f>
        <v>3998</v>
      </c>
      <c r="AH37" s="330">
        <f>RANK(AG37,AG34:AG37,1)</f>
        <v>2</v>
      </c>
      <c r="AI37" s="281" t="str">
        <f>H35</f>
        <v>Ukraine</v>
      </c>
      <c r="AJ37" s="281">
        <f t="shared" si="9"/>
        <v>6</v>
      </c>
      <c r="AK37" s="281">
        <f t="shared" si="9"/>
        <v>2</v>
      </c>
      <c r="AL37" s="281">
        <f t="shared" si="9"/>
        <v>2</v>
      </c>
      <c r="AM37" s="281">
        <f>AK37-AL37</f>
        <v>0</v>
      </c>
      <c r="AN37" s="329">
        <f>IF(Z34&lt;&gt;Z37,AG34,IF(E38&gt;G38,AG34-2000,AG34))</f>
        <v>9030</v>
      </c>
      <c r="AO37" s="329">
        <f>IF(Z35&lt;&gt;Z37,AG35,IF(E37&gt;G37,AG35-2000,AG35))</f>
        <v>9040</v>
      </c>
      <c r="AP37" s="329">
        <f>IF(Z36&lt;&gt;Z37,AG36,IF(E35&gt;G35,AG36-2000,AG36))</f>
        <v>923</v>
      </c>
      <c r="AQ37" s="337"/>
      <c r="AR37" s="333">
        <f>AQ38</f>
        <v>11994</v>
      </c>
      <c r="AS37" s="330">
        <f>RANK(AR37,AR34:AR37,1)</f>
        <v>2</v>
      </c>
      <c r="AT37" s="281" t="str">
        <f t="shared" si="10"/>
        <v>Ukraine</v>
      </c>
      <c r="AU37" s="281">
        <f t="shared" si="10"/>
        <v>6</v>
      </c>
      <c r="AV37" s="281">
        <f t="shared" si="10"/>
        <v>2</v>
      </c>
      <c r="AW37" s="281">
        <f t="shared" si="10"/>
        <v>2</v>
      </c>
      <c r="AX37" s="182"/>
      <c r="AY37" s="182"/>
      <c r="AZ37" s="182"/>
      <c r="BA37" s="68">
        <v>4</v>
      </c>
      <c r="BB37" s="69" t="str">
        <f>VLOOKUP(4,AS34:AT37,2,FALSE)</f>
        <v>Nordirland</v>
      </c>
      <c r="BC37" s="70"/>
      <c r="BD37" s="71">
        <f>VLOOKUP(4,AS34:AW37,3,FALSE)</f>
        <v>1</v>
      </c>
      <c r="BE37" s="71">
        <f>VLOOKUP(4,AS34:AW37,4,FALSE)</f>
        <v>0</v>
      </c>
      <c r="BF37" s="199" t="s">
        <v>12</v>
      </c>
      <c r="BG37" s="71">
        <f>VLOOKUP(4,AS34:AW37,5,FALSE)</f>
        <v>4</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3E</v>
      </c>
      <c r="BT37" s="158" t="str">
        <f>BB87</f>
        <v>Belgien</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0</v>
      </c>
      <c r="F38" s="401" t="s">
        <v>12</v>
      </c>
      <c r="G38" s="398">
        <v>1</v>
      </c>
      <c r="H38" s="18" t="str">
        <f>H35</f>
        <v>Ukraine</v>
      </c>
      <c r="I38" s="33"/>
      <c r="J38" s="182"/>
      <c r="K38" s="182" t="s">
        <v>69</v>
      </c>
      <c r="L38" s="182">
        <f t="shared" si="8"/>
        <v>-1</v>
      </c>
      <c r="M38" s="182">
        <f>IF($E38="",0,IF($E38&gt;$G38,3,IF($E38=G38,1,0)))</f>
        <v>0</v>
      </c>
      <c r="N38" s="182"/>
      <c r="O38" s="182"/>
      <c r="P38" s="182">
        <f>IF($G38="",0,IF($E38&gt;$G38,0,IF($E38=$G38,1,3)))</f>
        <v>3</v>
      </c>
      <c r="Q38" s="182">
        <f>E38</f>
        <v>0</v>
      </c>
      <c r="R38" s="182"/>
      <c r="S38" s="182"/>
      <c r="T38" s="182">
        <f>G38</f>
        <v>1</v>
      </c>
      <c r="U38" s="182">
        <f>G38</f>
        <v>1</v>
      </c>
      <c r="V38" s="182"/>
      <c r="W38" s="182"/>
      <c r="X38" s="182">
        <f>E38</f>
        <v>0</v>
      </c>
      <c r="Y38" s="182"/>
      <c r="Z38" s="182"/>
      <c r="AA38" s="182"/>
      <c r="AB38" s="182"/>
      <c r="AC38" s="182"/>
      <c r="AD38" s="182"/>
      <c r="AE38" s="182"/>
      <c r="AF38" s="182"/>
      <c r="AG38" s="281"/>
      <c r="AH38" s="281"/>
      <c r="AI38" s="281"/>
      <c r="AJ38" s="281"/>
      <c r="AK38" s="281"/>
      <c r="AL38" s="281"/>
      <c r="AM38" s="281"/>
      <c r="AN38" s="334">
        <f>SUM(AN34:AN37)</f>
        <v>27090</v>
      </c>
      <c r="AO38" s="335">
        <f>SUM(AO34:AO37)</f>
        <v>27120</v>
      </c>
      <c r="AP38" s="335">
        <f>SUM(AP34:AP37)</f>
        <v>2769</v>
      </c>
      <c r="AQ38" s="335">
        <f>SUM(AQ34:AQ37)</f>
        <v>11994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0</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182"/>
      <c r="BX39" s="182"/>
      <c r="BY39" s="182"/>
      <c r="BZ39" s="144">
        <v>56</v>
      </c>
      <c r="CA39" s="158" t="str">
        <f>IF(BX40="",IF(BV40&gt;BV41,BT40,BT41),IF(BX40&gt;BX41,BT40,BT41))</f>
        <v>Russland</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1</v>
      </c>
      <c r="N40" s="182">
        <f t="shared" si="11"/>
        <v>1</v>
      </c>
      <c r="O40" s="182">
        <f t="shared" si="11"/>
        <v>9</v>
      </c>
      <c r="P40" s="182">
        <f t="shared" si="11"/>
        <v>6</v>
      </c>
      <c r="Q40" s="182">
        <f t="shared" si="11"/>
        <v>0</v>
      </c>
      <c r="R40" s="182">
        <f t="shared" si="11"/>
        <v>0</v>
      </c>
      <c r="S40" s="182">
        <f t="shared" si="11"/>
        <v>7</v>
      </c>
      <c r="T40" s="182">
        <f t="shared" si="11"/>
        <v>2</v>
      </c>
      <c r="U40" s="182">
        <f t="shared" si="11"/>
        <v>3</v>
      </c>
      <c r="V40" s="182">
        <f t="shared" si="11"/>
        <v>4</v>
      </c>
      <c r="W40" s="182">
        <f t="shared" si="11"/>
        <v>0</v>
      </c>
      <c r="X40" s="182">
        <f t="shared" si="11"/>
        <v>2</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28</v>
      </c>
      <c r="BQ40" s="182"/>
      <c r="BR40" s="213"/>
      <c r="BS40" s="151" t="s">
        <v>252</v>
      </c>
      <c r="BT40" s="158" t="str">
        <f>BB24</f>
        <v>Russland</v>
      </c>
      <c r="BU40" s="163"/>
      <c r="BV40" s="398">
        <v>1</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0</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0</v>
      </c>
      <c r="F45" s="401" t="s">
        <v>12</v>
      </c>
      <c r="G45" s="398">
        <v>1</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0</v>
      </c>
      <c r="R45" s="182">
        <f>G45</f>
        <v>1</v>
      </c>
      <c r="S45" s="182"/>
      <c r="T45" s="182"/>
      <c r="U45" s="182">
        <f>G45</f>
        <v>1</v>
      </c>
      <c r="V45" s="182">
        <f>E45</f>
        <v>0</v>
      </c>
      <c r="W45" s="182"/>
      <c r="X45" s="182"/>
      <c r="Y45" s="182"/>
      <c r="Z45" s="182">
        <f>M51</f>
        <v>0</v>
      </c>
      <c r="AA45" s="182">
        <f>Q51</f>
        <v>0</v>
      </c>
      <c r="AB45" s="182">
        <f>U51</f>
        <v>4</v>
      </c>
      <c r="AC45" s="182">
        <f>AA45-AB45</f>
        <v>-4</v>
      </c>
      <c r="AD45" s="182">
        <f>IF(Z45&gt;Z46,-1,0)</f>
        <v>0</v>
      </c>
      <c r="AE45" s="182">
        <f>IF(Z45&gt;Z47,-1,0)</f>
        <v>0</v>
      </c>
      <c r="AF45" s="182">
        <f>IF(Z45&gt;Z48,-1,0)</f>
        <v>0</v>
      </c>
      <c r="AG45" s="329">
        <f>10000-(AJ45*1000+AM45*10+AK45)</f>
        <v>10040</v>
      </c>
      <c r="AH45" s="330">
        <f>RANK(AG45,AG45:AG48,1)</f>
        <v>4</v>
      </c>
      <c r="AI45" s="281" t="str">
        <f>C45</f>
        <v>Türkei</v>
      </c>
      <c r="AJ45" s="281">
        <f t="shared" ref="AJ45:AL48" si="13">Z45</f>
        <v>0</v>
      </c>
      <c r="AK45" s="281">
        <f t="shared" si="13"/>
        <v>0</v>
      </c>
      <c r="AL45" s="281">
        <f t="shared" si="13"/>
        <v>4</v>
      </c>
      <c r="AM45" s="281">
        <f>AK45-AL45</f>
        <v>-4</v>
      </c>
      <c r="AN45" s="337"/>
      <c r="AO45" s="329">
        <f>IF(Z46&lt;&gt;Z45,AG46,IF(G45&gt;E45,AG46-2000,AG46))</f>
        <v>3987</v>
      </c>
      <c r="AP45" s="329">
        <f>IF(Z47&lt;&gt;Z45,AG47,IF(G47&gt;E47,AG47-2000,AG47))</f>
        <v>944</v>
      </c>
      <c r="AQ45" s="329">
        <f>IF(Z48&lt;&gt;Z45,AG48,IF(G49&gt;E49,AG48-2000,AG48))</f>
        <v>7019</v>
      </c>
      <c r="AR45" s="332">
        <f>AN49</f>
        <v>30120</v>
      </c>
      <c r="AS45" s="330">
        <f>RANK(AR45,AR45:AR48,1)</f>
        <v>4</v>
      </c>
      <c r="AT45" s="281" t="str">
        <f t="shared" ref="AT45:AW48" si="14">AI45</f>
        <v>Türkei</v>
      </c>
      <c r="AU45" s="281">
        <f t="shared" si="14"/>
        <v>0</v>
      </c>
      <c r="AV45" s="281">
        <f t="shared" si="14"/>
        <v>0</v>
      </c>
      <c r="AW45" s="281">
        <f t="shared" si="14"/>
        <v>4</v>
      </c>
      <c r="AX45" s="182"/>
      <c r="AY45" s="182"/>
      <c r="AZ45" s="182"/>
      <c r="BA45" s="42">
        <v>1</v>
      </c>
      <c r="BB45" s="40" t="str">
        <f>VLOOKUP(1,AS45:AT48,2,FALSE)</f>
        <v>Spanien</v>
      </c>
      <c r="BC45" s="41"/>
      <c r="BD45" s="43">
        <f>VLOOKUP(1,AS45:AW48,3,FALSE)</f>
        <v>9</v>
      </c>
      <c r="BE45" s="44">
        <f>VLOOKUP(1,AS45:AW48,4,FALSE)</f>
        <v>6</v>
      </c>
      <c r="BF45" s="199" t="s">
        <v>12</v>
      </c>
      <c r="BG45" s="44">
        <f>VLOOKUP(1,AS45:AW48,5,FALSE)</f>
        <v>1</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3</v>
      </c>
      <c r="BN45" s="61">
        <f>IF(E45=Spielplan!E45,Punktemodus!$B$7,0)</f>
        <v>1</v>
      </c>
      <c r="BO45" s="61">
        <f>IF(G45=Spielplan!G45,Punktemodus!$B$7,0)</f>
        <v>1</v>
      </c>
      <c r="BP45" s="81">
        <f>IF(Spielplan!E45="",0,SUM(BJ45:BO45))</f>
        <v>15</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6</v>
      </c>
      <c r="AA46" s="182">
        <f>R51</f>
        <v>3</v>
      </c>
      <c r="AB46" s="182">
        <f>V51</f>
        <v>2</v>
      </c>
      <c r="AC46" s="182">
        <f>AA46-AB46</f>
        <v>1</v>
      </c>
      <c r="AD46" s="182">
        <f>IF(Z46&gt;Z45,-1,0)</f>
        <v>-1</v>
      </c>
      <c r="AE46" s="182">
        <f>IF(Z46&gt;Z47,-1,0)</f>
        <v>0</v>
      </c>
      <c r="AF46" s="182">
        <f>IF(Z46&gt;Z48,-1,0)</f>
        <v>-1</v>
      </c>
      <c r="AG46" s="329">
        <f>10000-(AJ46*1000+AM46*10+AK46)</f>
        <v>3987</v>
      </c>
      <c r="AH46" s="330">
        <f>RANK(AG46,AG45:AG48,1)</f>
        <v>2</v>
      </c>
      <c r="AI46" s="281" t="str">
        <f>H45</f>
        <v>Kroatien</v>
      </c>
      <c r="AJ46" s="281">
        <f t="shared" si="13"/>
        <v>6</v>
      </c>
      <c r="AK46" s="281">
        <f t="shared" si="13"/>
        <v>3</v>
      </c>
      <c r="AL46" s="281">
        <f t="shared" si="13"/>
        <v>2</v>
      </c>
      <c r="AM46" s="281">
        <f>AK46-AL46</f>
        <v>1</v>
      </c>
      <c r="AN46" s="329">
        <f>IF(Z45&lt;&gt;Z46,AG45,IF(E45&gt;G45,AG45-2000,AG45))</f>
        <v>10040</v>
      </c>
      <c r="AO46" s="337"/>
      <c r="AP46" s="329">
        <f>IF(Z46&lt;&gt;Z47,AG47,IF(G50&gt;E50,AG47-2000,AG47))</f>
        <v>944</v>
      </c>
      <c r="AQ46" s="329">
        <f>IF(Z48&lt;&gt;Z46,AG48,IF(G48&gt;E48,AG48-2000,AG48))</f>
        <v>7019</v>
      </c>
      <c r="AR46" s="333">
        <f>AO49</f>
        <v>11961</v>
      </c>
      <c r="AS46" s="330">
        <f>RANK(AR46,AR45:AR48,1)</f>
        <v>2</v>
      </c>
      <c r="AT46" s="281" t="str">
        <f t="shared" si="14"/>
        <v>Kroatien</v>
      </c>
      <c r="AU46" s="281">
        <f t="shared" si="14"/>
        <v>6</v>
      </c>
      <c r="AV46" s="281">
        <f t="shared" si="14"/>
        <v>3</v>
      </c>
      <c r="AW46" s="281">
        <f t="shared" si="14"/>
        <v>2</v>
      </c>
      <c r="AX46" s="182"/>
      <c r="AY46" s="182"/>
      <c r="AZ46" s="182"/>
      <c r="BA46" s="42">
        <v>2</v>
      </c>
      <c r="BB46" s="40" t="str">
        <f>VLOOKUP(2,AS45:AT48,2,FALSE)</f>
        <v>Kroatien</v>
      </c>
      <c r="BC46" s="41"/>
      <c r="BD46" s="43">
        <f>VLOOKUP(2,AS45:AW48,3,FALSE)</f>
        <v>6</v>
      </c>
      <c r="BE46" s="44">
        <f>VLOOKUP(2,AS45:AW48,4,FALSE)</f>
        <v>3</v>
      </c>
      <c r="BF46" s="199" t="s">
        <v>12</v>
      </c>
      <c r="BG46" s="44">
        <f>VLOOKUP(2,AS45:AW48,5,FALSE)</f>
        <v>2</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2</v>
      </c>
      <c r="T47" s="182"/>
      <c r="U47" s="182">
        <f>G47</f>
        <v>2</v>
      </c>
      <c r="V47" s="182"/>
      <c r="W47" s="182">
        <f>E47</f>
        <v>0</v>
      </c>
      <c r="X47" s="182"/>
      <c r="Y47" s="182"/>
      <c r="Z47" s="182">
        <f>O51</f>
        <v>9</v>
      </c>
      <c r="AA47" s="182">
        <f>S51</f>
        <v>6</v>
      </c>
      <c r="AB47" s="182">
        <f>W51</f>
        <v>1</v>
      </c>
      <c r="AC47" s="182">
        <f>AA47-AB47</f>
        <v>5</v>
      </c>
      <c r="AD47" s="182">
        <f>IF(Z47&gt;Z45,-1,0)</f>
        <v>-1</v>
      </c>
      <c r="AE47" s="182">
        <f>IF(Z47&gt;Z46,-1,0)</f>
        <v>-1</v>
      </c>
      <c r="AF47" s="182">
        <f>IF(Z47&gt;Z48,-1,0)</f>
        <v>-1</v>
      </c>
      <c r="AG47" s="329">
        <f>10000-(AJ47*1000+AM47*10+AK47)</f>
        <v>944</v>
      </c>
      <c r="AH47" s="330">
        <f>RANK(AG47,AG45:AG48,1)</f>
        <v>1</v>
      </c>
      <c r="AI47" s="281" t="str">
        <f>C46</f>
        <v>Spanien</v>
      </c>
      <c r="AJ47" s="281">
        <f t="shared" si="13"/>
        <v>9</v>
      </c>
      <c r="AK47" s="281">
        <f t="shared" si="13"/>
        <v>6</v>
      </c>
      <c r="AL47" s="281">
        <f t="shared" si="13"/>
        <v>1</v>
      </c>
      <c r="AM47" s="281">
        <f>AK47-AL47</f>
        <v>5</v>
      </c>
      <c r="AN47" s="329">
        <f>IF(Z45&lt;&gt;Z47,AG45,IF(E47&gt;G47,AG45-2000,AG45))</f>
        <v>10040</v>
      </c>
      <c r="AO47" s="329">
        <f>IF(Z46&lt;&gt;Z47,AG46,IF(E50&gt;G50,AG46-2000,AG46))</f>
        <v>3987</v>
      </c>
      <c r="AP47" s="337"/>
      <c r="AQ47" s="329">
        <f>IF(Z48&lt;&gt;Z47,AG48,IF(G46&gt;E46,AG48-2000,AG48))</f>
        <v>7019</v>
      </c>
      <c r="AR47" s="333">
        <f>AP49</f>
        <v>2832</v>
      </c>
      <c r="AS47" s="330">
        <f>RANK(AR47,AR45:AR48,1)</f>
        <v>1</v>
      </c>
      <c r="AT47" s="281" t="str">
        <f t="shared" si="14"/>
        <v>Spanien</v>
      </c>
      <c r="AU47" s="281">
        <f t="shared" si="14"/>
        <v>9</v>
      </c>
      <c r="AV47" s="281">
        <f t="shared" si="14"/>
        <v>6</v>
      </c>
      <c r="AW47" s="281">
        <f t="shared" si="14"/>
        <v>1</v>
      </c>
      <c r="AX47" s="182"/>
      <c r="AY47" s="182"/>
      <c r="AZ47" s="182"/>
      <c r="BA47" s="162">
        <v>3</v>
      </c>
      <c r="BB47" s="175" t="str">
        <f>VLOOKUP(3,AS45:AT48,2,FALSE)</f>
        <v>Tschechien</v>
      </c>
      <c r="BC47" s="163"/>
      <c r="BD47" s="145">
        <f>VLOOKUP(3,AS45:AW48,3,FALSE)</f>
        <v>3</v>
      </c>
      <c r="BE47" s="145">
        <f>VLOOKUP(3,AS45:AW48,4,FALSE)</f>
        <v>1</v>
      </c>
      <c r="BF47" s="199" t="s">
        <v>12</v>
      </c>
      <c r="BG47" s="145">
        <f>VLOOKUP(3,AS45:AW48,5,FALSE)</f>
        <v>3</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1</v>
      </c>
      <c r="BO47" s="61">
        <f>IF(G47=Spielplan!G47,Punktemodus!$B$7,0)</f>
        <v>0</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0</v>
      </c>
      <c r="H48" s="125" t="str">
        <f>H46</f>
        <v>Tschechien</v>
      </c>
      <c r="I48" s="126"/>
      <c r="J48" s="182"/>
      <c r="K48" s="182" t="s">
        <v>73</v>
      </c>
      <c r="L48" s="182">
        <f t="shared" si="12"/>
        <v>1</v>
      </c>
      <c r="M48" s="182"/>
      <c r="N48" s="182">
        <f>IF($E48="",0,IF($E48&gt;$G48,3,IF($E48=$G48,1,0)))</f>
        <v>3</v>
      </c>
      <c r="O48" s="182"/>
      <c r="P48" s="182">
        <f>IF($G48="",0,IF($E48&gt;$G48,0,IF($E48=$G48,1,3)))</f>
        <v>0</v>
      </c>
      <c r="Q48" s="182"/>
      <c r="R48" s="182">
        <f>E48</f>
        <v>1</v>
      </c>
      <c r="S48" s="182"/>
      <c r="T48" s="182">
        <f>G48</f>
        <v>0</v>
      </c>
      <c r="U48" s="182"/>
      <c r="V48" s="182">
        <f>G48</f>
        <v>0</v>
      </c>
      <c r="W48" s="182"/>
      <c r="X48" s="182">
        <f>E48</f>
        <v>1</v>
      </c>
      <c r="Y48" s="182"/>
      <c r="Z48" s="182">
        <f>P51</f>
        <v>3</v>
      </c>
      <c r="AA48" s="182">
        <f>T51</f>
        <v>1</v>
      </c>
      <c r="AB48" s="182">
        <f>X51</f>
        <v>3</v>
      </c>
      <c r="AC48" s="182">
        <f>AA48-AB48</f>
        <v>-2</v>
      </c>
      <c r="AD48" s="182">
        <f>IF(Z48&gt;Z45,-1,0)</f>
        <v>-1</v>
      </c>
      <c r="AE48" s="182">
        <f>IF(Z48&gt;Z46,-1,0)</f>
        <v>0</v>
      </c>
      <c r="AF48" s="182">
        <f>IF(Z48&gt;Z47,-1,0)</f>
        <v>0</v>
      </c>
      <c r="AG48" s="329">
        <f>10000-(AJ48*1000+AM48*10+AK48)</f>
        <v>7019</v>
      </c>
      <c r="AH48" s="330">
        <f>RANK(AG48,AG45:AG48,1)</f>
        <v>3</v>
      </c>
      <c r="AI48" s="281" t="str">
        <f>H46</f>
        <v>Tschechien</v>
      </c>
      <c r="AJ48" s="281">
        <f t="shared" si="13"/>
        <v>3</v>
      </c>
      <c r="AK48" s="281">
        <f t="shared" si="13"/>
        <v>1</v>
      </c>
      <c r="AL48" s="281">
        <f t="shared" si="13"/>
        <v>3</v>
      </c>
      <c r="AM48" s="281">
        <f>AK48-AL48</f>
        <v>-2</v>
      </c>
      <c r="AN48" s="329">
        <f>IF(Z45&lt;&gt;Z48,AG45,IF(E49&gt;G49,AG45-2000,AG45))</f>
        <v>10040</v>
      </c>
      <c r="AO48" s="329">
        <f>IF(Z46&lt;&gt;Z48,AG46,IF(E48&gt;G48,AG46-2000,AG46))</f>
        <v>3987</v>
      </c>
      <c r="AP48" s="329">
        <f>IF(Z47&lt;&gt;Z48,AG47,IF(E46&gt;G46,AG47-2000,AG47))</f>
        <v>944</v>
      </c>
      <c r="AQ48" s="337"/>
      <c r="AR48" s="333">
        <f>AQ49</f>
        <v>21057</v>
      </c>
      <c r="AS48" s="330">
        <f>RANK(AR48,AR45:AR48,1)</f>
        <v>3</v>
      </c>
      <c r="AT48" s="281" t="str">
        <f t="shared" si="14"/>
        <v>Tschechien</v>
      </c>
      <c r="AU48" s="281">
        <f t="shared" si="14"/>
        <v>3</v>
      </c>
      <c r="AV48" s="281">
        <f t="shared" si="14"/>
        <v>1</v>
      </c>
      <c r="AW48" s="281">
        <f t="shared" si="14"/>
        <v>3</v>
      </c>
      <c r="AX48" s="182"/>
      <c r="AY48" s="182"/>
      <c r="AZ48" s="182"/>
      <c r="BA48" s="68">
        <v>4</v>
      </c>
      <c r="BB48" s="69" t="str">
        <f>VLOOKUP(4,AS45:AT48,2,FALSE)</f>
        <v>Türkei</v>
      </c>
      <c r="BC48" s="70"/>
      <c r="BD48" s="71">
        <f>VLOOKUP(4,AS45:AW48,3,FALSE)</f>
        <v>0</v>
      </c>
      <c r="BE48" s="71">
        <f>VLOOKUP(4,AS45:AW48,4,FALSE)</f>
        <v>0</v>
      </c>
      <c r="BF48" s="199" t="s">
        <v>12</v>
      </c>
      <c r="BG48" s="71">
        <f>VLOOKUP(4,AS45:AW48,5,FALSE)</f>
        <v>4</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0</v>
      </c>
      <c r="F49" s="401" t="s">
        <v>12</v>
      </c>
      <c r="G49" s="398">
        <v>1</v>
      </c>
      <c r="H49" s="40" t="str">
        <f>H46</f>
        <v>Tschechien</v>
      </c>
      <c r="I49" s="41"/>
      <c r="J49" s="182"/>
      <c r="K49" s="182" t="s">
        <v>74</v>
      </c>
      <c r="L49" s="182">
        <f t="shared" si="12"/>
        <v>-1</v>
      </c>
      <c r="M49" s="182">
        <f>IF($E49="",0,IF($E49&gt;$G49,3,IF($E49=G49,1,0)))</f>
        <v>0</v>
      </c>
      <c r="N49" s="182"/>
      <c r="O49" s="182"/>
      <c r="P49" s="182">
        <f>IF($G49="",0,IF($E49&gt;$G49,0,IF($E49=$G49,1,3)))</f>
        <v>3</v>
      </c>
      <c r="Q49" s="182">
        <f>E49</f>
        <v>0</v>
      </c>
      <c r="R49" s="182"/>
      <c r="S49" s="182"/>
      <c r="T49" s="182">
        <f>G49</f>
        <v>1</v>
      </c>
      <c r="U49" s="182">
        <f>G49</f>
        <v>1</v>
      </c>
      <c r="V49" s="182"/>
      <c r="W49" s="182"/>
      <c r="X49" s="182">
        <f>E49</f>
        <v>0</v>
      </c>
      <c r="Y49" s="182"/>
      <c r="Z49" s="182"/>
      <c r="AA49" s="182"/>
      <c r="AB49" s="182"/>
      <c r="AC49" s="182"/>
      <c r="AD49" s="182"/>
      <c r="AE49" s="182"/>
      <c r="AF49" s="182"/>
      <c r="AG49" s="281"/>
      <c r="AH49" s="281"/>
      <c r="AI49" s="281"/>
      <c r="AJ49" s="281"/>
      <c r="AK49" s="281"/>
      <c r="AL49" s="281"/>
      <c r="AM49" s="281"/>
      <c r="AN49" s="334">
        <f>SUM(AN45:AN48)</f>
        <v>30120</v>
      </c>
      <c r="AO49" s="335">
        <f>SUM(AO45:AO48)</f>
        <v>11961</v>
      </c>
      <c r="AP49" s="335">
        <f>SUM(AP45:AP48)</f>
        <v>2832</v>
      </c>
      <c r="AQ49" s="335">
        <f>SUM(AQ45:AQ48)</f>
        <v>21057</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0</v>
      </c>
      <c r="N51" s="182">
        <f t="shared" si="15"/>
        <v>6</v>
      </c>
      <c r="O51" s="182">
        <f t="shared" si="15"/>
        <v>9</v>
      </c>
      <c r="P51" s="182">
        <f t="shared" si="15"/>
        <v>3</v>
      </c>
      <c r="Q51" s="182">
        <f t="shared" si="15"/>
        <v>0</v>
      </c>
      <c r="R51" s="182">
        <f t="shared" si="15"/>
        <v>3</v>
      </c>
      <c r="S51" s="182">
        <f t="shared" si="15"/>
        <v>6</v>
      </c>
      <c r="T51" s="182">
        <f t="shared" si="15"/>
        <v>1</v>
      </c>
      <c r="U51" s="182">
        <f t="shared" si="15"/>
        <v>4</v>
      </c>
      <c r="V51" s="182">
        <f t="shared" si="15"/>
        <v>2</v>
      </c>
      <c r="W51" s="182">
        <f t="shared" si="15"/>
        <v>1</v>
      </c>
      <c r="X51" s="182">
        <f t="shared" si="15"/>
        <v>3</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0</v>
      </c>
      <c r="AA56" s="182">
        <f>Q62</f>
        <v>2</v>
      </c>
      <c r="AB56" s="182">
        <f>U62</f>
        <v>5</v>
      </c>
      <c r="AC56" s="182">
        <f>AA56-AB56</f>
        <v>-3</v>
      </c>
      <c r="AD56" s="182">
        <f>IF(Z56&gt;Z57,-1,0)</f>
        <v>0</v>
      </c>
      <c r="AE56" s="182">
        <f>IF(Z56&gt;Z58,-1,0)</f>
        <v>0</v>
      </c>
      <c r="AF56" s="182">
        <f>IF(Z56&gt;Z59,-1,0)</f>
        <v>0</v>
      </c>
      <c r="AG56" s="329">
        <f>10000-(AJ56*1000+AM56*10+AK56)</f>
        <v>10028</v>
      </c>
      <c r="AH56" s="330">
        <f>RANK(AG56,AG56:AG59,1)</f>
        <v>4</v>
      </c>
      <c r="AI56" s="281" t="str">
        <f>C56</f>
        <v>Irland</v>
      </c>
      <c r="AJ56" s="281">
        <f t="shared" ref="AJ56:AL59" si="17">Z56</f>
        <v>0</v>
      </c>
      <c r="AK56" s="281">
        <f t="shared" si="17"/>
        <v>2</v>
      </c>
      <c r="AL56" s="281">
        <f t="shared" si="17"/>
        <v>5</v>
      </c>
      <c r="AM56" s="281">
        <f>AK56-AL56</f>
        <v>-3</v>
      </c>
      <c r="AN56" s="337"/>
      <c r="AO56" s="329">
        <f>IF(Z57&lt;&gt;Z56,AG57,IF(G56&gt;E56,AG57-2000,AG57))</f>
        <v>964</v>
      </c>
      <c r="AP56" s="329">
        <f>IF(Z58&lt;&gt;Z56,AG58,IF(G58&gt;E58,AG58-2000,AG58))</f>
        <v>7006</v>
      </c>
      <c r="AQ56" s="329">
        <f>IF(Z59&lt;&gt;Z56,AG59,IF(G60&gt;E60,AG59-2000,AG59))</f>
        <v>3986</v>
      </c>
      <c r="AR56" s="332">
        <f>AN60</f>
        <v>30084</v>
      </c>
      <c r="AS56" s="330">
        <f>RANK(AR56,AR56:AR59,1)</f>
        <v>4</v>
      </c>
      <c r="AT56" s="281" t="str">
        <f t="shared" ref="AT56:AW59" si="18">AI56</f>
        <v>Irland</v>
      </c>
      <c r="AU56" s="281">
        <f t="shared" si="18"/>
        <v>0</v>
      </c>
      <c r="AV56" s="281">
        <f t="shared" si="18"/>
        <v>2</v>
      </c>
      <c r="AW56" s="281">
        <f t="shared" si="18"/>
        <v>5</v>
      </c>
      <c r="AX56" s="182"/>
      <c r="AY56" s="182"/>
      <c r="AZ56" s="182"/>
      <c r="BA56" s="112">
        <v>1</v>
      </c>
      <c r="BB56" s="108" t="str">
        <f>VLOOKUP(1,AS56:AT59,2,FALSE)</f>
        <v>Schweden</v>
      </c>
      <c r="BC56" s="113"/>
      <c r="BD56" s="114">
        <f>VLOOKUP(1,AS56:AW59,3,FALSE)</f>
        <v>9</v>
      </c>
      <c r="BE56" s="115">
        <f>VLOOKUP(1,AS56:AW59,4,FALSE)</f>
        <v>6</v>
      </c>
      <c r="BF56" s="199" t="s">
        <v>12</v>
      </c>
      <c r="BG56" s="115">
        <f>VLOOKUP(1,AS56:AW59,5,FALSE)</f>
        <v>3</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2</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1</v>
      </c>
      <c r="T57" s="182">
        <f>G57</f>
        <v>2</v>
      </c>
      <c r="U57" s="182"/>
      <c r="V57" s="182"/>
      <c r="W57" s="182">
        <f>G57</f>
        <v>2</v>
      </c>
      <c r="X57" s="182">
        <f>E57</f>
        <v>1</v>
      </c>
      <c r="Y57" s="182"/>
      <c r="Z57" s="182">
        <f>N62</f>
        <v>9</v>
      </c>
      <c r="AA57" s="182">
        <f>R62</f>
        <v>6</v>
      </c>
      <c r="AB57" s="182">
        <f>V62</f>
        <v>3</v>
      </c>
      <c r="AC57" s="182">
        <f>AA57-AB57</f>
        <v>3</v>
      </c>
      <c r="AD57" s="182">
        <f>IF(Z57&gt;Z56,-1,0)</f>
        <v>-1</v>
      </c>
      <c r="AE57" s="182">
        <f>IF(Z57&gt;Z58,-1,0)</f>
        <v>-1</v>
      </c>
      <c r="AF57" s="182">
        <f>IF(Z57&gt;Z59,-1,0)</f>
        <v>-1</v>
      </c>
      <c r="AG57" s="329">
        <f>10000-(AJ57*1000+AM57*10+AK57)</f>
        <v>964</v>
      </c>
      <c r="AH57" s="330">
        <f>RANK(AG57,AG56:AG59,1)</f>
        <v>1</v>
      </c>
      <c r="AI57" s="281" t="str">
        <f>H56</f>
        <v>Schweden</v>
      </c>
      <c r="AJ57" s="281">
        <f t="shared" si="17"/>
        <v>9</v>
      </c>
      <c r="AK57" s="281">
        <f t="shared" si="17"/>
        <v>6</v>
      </c>
      <c r="AL57" s="281">
        <f t="shared" si="17"/>
        <v>3</v>
      </c>
      <c r="AM57" s="281">
        <f>AK57-AL57</f>
        <v>3</v>
      </c>
      <c r="AN57" s="329">
        <f>IF(Z56&lt;&gt;Z57,AG56,IF(E56&gt;G56,AG56-2000,AG56))</f>
        <v>10028</v>
      </c>
      <c r="AO57" s="337"/>
      <c r="AP57" s="329">
        <f>IF(Z57&lt;&gt;Z58,AG58,IF(G61&gt;E61,AG58-2000,AG58))</f>
        <v>7006</v>
      </c>
      <c r="AQ57" s="329">
        <f>IF(Z59&lt;&gt;Z57,AG59,IF(G59&gt;E59,AG59-2000,AG59))</f>
        <v>3986</v>
      </c>
      <c r="AR57" s="333">
        <f>AO60</f>
        <v>2892</v>
      </c>
      <c r="AS57" s="330">
        <f>RANK(AR57,AR56:AR59,1)</f>
        <v>1</v>
      </c>
      <c r="AT57" s="281" t="str">
        <f t="shared" si="18"/>
        <v>Schweden</v>
      </c>
      <c r="AU57" s="281">
        <f t="shared" si="18"/>
        <v>9</v>
      </c>
      <c r="AV57" s="281">
        <f t="shared" si="18"/>
        <v>6</v>
      </c>
      <c r="AW57" s="281">
        <f t="shared" si="18"/>
        <v>3</v>
      </c>
      <c r="AX57" s="182"/>
      <c r="AY57" s="182"/>
      <c r="AZ57" s="182"/>
      <c r="BA57" s="112">
        <v>2</v>
      </c>
      <c r="BB57" s="108" t="str">
        <f>VLOOKUP(2,AS56:AT59,2,FALSE)</f>
        <v>Italien</v>
      </c>
      <c r="BC57" s="113"/>
      <c r="BD57" s="114">
        <f>VLOOKUP(2,AS56:AW59,3,FALSE)</f>
        <v>6</v>
      </c>
      <c r="BE57" s="115">
        <f>VLOOKUP(2,AS56:AW59,4,FALSE)</f>
        <v>4</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0</v>
      </c>
      <c r="BO57" s="61">
        <f>IF(G57=Spielplan!G57,Punktemodus!$B$7,0)</f>
        <v>1</v>
      </c>
      <c r="BP57" s="81">
        <f>IF(Spielplan!E57="",0,SUM(BJ57:BO57))</f>
        <v>11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2</v>
      </c>
      <c r="T58" s="182"/>
      <c r="U58" s="182">
        <f>G58</f>
        <v>2</v>
      </c>
      <c r="V58" s="182"/>
      <c r="W58" s="182">
        <f>E58</f>
        <v>1</v>
      </c>
      <c r="X58" s="182"/>
      <c r="Y58" s="182"/>
      <c r="Z58" s="182">
        <f>O62</f>
        <v>3</v>
      </c>
      <c r="AA58" s="182">
        <f>S62</f>
        <v>4</v>
      </c>
      <c r="AB58" s="182">
        <f>W62</f>
        <v>5</v>
      </c>
      <c r="AC58" s="182">
        <f>AA58-AB58</f>
        <v>-1</v>
      </c>
      <c r="AD58" s="182">
        <f>IF(Z58&gt;Z56,-1,0)</f>
        <v>-1</v>
      </c>
      <c r="AE58" s="182">
        <f>IF(Z58&gt;Z57,-1,0)</f>
        <v>0</v>
      </c>
      <c r="AF58" s="182">
        <f>IF(Z58&gt;Z59,-1,0)</f>
        <v>0</v>
      </c>
      <c r="AG58" s="329">
        <f>10000-(AJ58*1000+AM58*10+AK58)</f>
        <v>7006</v>
      </c>
      <c r="AH58" s="330">
        <f>RANK(AG58,AG56:AG59,1)</f>
        <v>3</v>
      </c>
      <c r="AI58" s="281" t="str">
        <f>C57</f>
        <v>Belgien</v>
      </c>
      <c r="AJ58" s="281">
        <f t="shared" si="17"/>
        <v>3</v>
      </c>
      <c r="AK58" s="281">
        <f t="shared" si="17"/>
        <v>4</v>
      </c>
      <c r="AL58" s="281">
        <f t="shared" si="17"/>
        <v>5</v>
      </c>
      <c r="AM58" s="281">
        <f>AK58-AL58</f>
        <v>-1</v>
      </c>
      <c r="AN58" s="329">
        <f>IF(Z56&lt;&gt;Z58,AG56,IF(E58&gt;G58,AG56-2000,AG56))</f>
        <v>10028</v>
      </c>
      <c r="AO58" s="329">
        <f>IF(Z57&lt;&gt;Z58,AG57,IF(E61&gt;G61,AG57-2000,AG57))</f>
        <v>964</v>
      </c>
      <c r="AP58" s="337"/>
      <c r="AQ58" s="329">
        <f>IF(Z59&lt;&gt;Z58,AG59,IF(G57&gt;E57,AG59-2000,AG59))</f>
        <v>3986</v>
      </c>
      <c r="AR58" s="333">
        <f>AP60</f>
        <v>21018</v>
      </c>
      <c r="AS58" s="330">
        <f>RANK(AR58,AR56:AR59,1)</f>
        <v>3</v>
      </c>
      <c r="AT58" s="281" t="str">
        <f t="shared" si="18"/>
        <v>Belgien</v>
      </c>
      <c r="AU58" s="281">
        <f t="shared" si="18"/>
        <v>3</v>
      </c>
      <c r="AV58" s="281">
        <f t="shared" si="18"/>
        <v>4</v>
      </c>
      <c r="AW58" s="281">
        <f t="shared" si="18"/>
        <v>5</v>
      </c>
      <c r="AX58" s="182"/>
      <c r="AY58" s="182"/>
      <c r="AZ58" s="182"/>
      <c r="BA58" s="162">
        <v>3</v>
      </c>
      <c r="BB58" s="175" t="str">
        <f>VLOOKUP(3,AS56:AT59,2,FALSE)</f>
        <v>Belgien</v>
      </c>
      <c r="BC58" s="163"/>
      <c r="BD58" s="145">
        <f>VLOOKUP(3,AS56:AW59,3,FALSE)</f>
        <v>3</v>
      </c>
      <c r="BE58" s="145">
        <f>VLOOKUP(3,AS56:AW59,4,FALSE)</f>
        <v>4</v>
      </c>
      <c r="BF58" s="199" t="s">
        <v>12</v>
      </c>
      <c r="BG58" s="145">
        <f>VLOOKUP(3,AS56:AW59,5,FALSE)</f>
        <v>5</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0</v>
      </c>
      <c r="BP58" s="81">
        <f>IF(Spielplan!E58="",0,SUM(BJ58:BO58))</f>
        <v>10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2</v>
      </c>
      <c r="F59" s="401" t="s">
        <v>12</v>
      </c>
      <c r="G59" s="398">
        <v>1</v>
      </c>
      <c r="H59" s="110" t="str">
        <f>H57</f>
        <v>Italien</v>
      </c>
      <c r="I59" s="111"/>
      <c r="J59" s="182"/>
      <c r="K59" s="182" t="s">
        <v>80</v>
      </c>
      <c r="L59" s="182">
        <f t="shared" si="16"/>
        <v>1</v>
      </c>
      <c r="M59" s="182"/>
      <c r="N59" s="182">
        <f>IF($E59="",0,IF($E59&gt;$G59,3,IF($E59=$G59,1,0)))</f>
        <v>3</v>
      </c>
      <c r="O59" s="182"/>
      <c r="P59" s="182">
        <f>IF($G59="",0,IF($E59&gt;$G59,0,IF($E59=$G59,1,3)))</f>
        <v>0</v>
      </c>
      <c r="Q59" s="182"/>
      <c r="R59" s="182">
        <f>E59</f>
        <v>2</v>
      </c>
      <c r="S59" s="182"/>
      <c r="T59" s="182">
        <f>G59</f>
        <v>1</v>
      </c>
      <c r="U59" s="182"/>
      <c r="V59" s="182">
        <f>G59</f>
        <v>1</v>
      </c>
      <c r="W59" s="182"/>
      <c r="X59" s="182">
        <f>E59</f>
        <v>2</v>
      </c>
      <c r="Y59" s="182"/>
      <c r="Z59" s="182">
        <f>P62</f>
        <v>6</v>
      </c>
      <c r="AA59" s="182">
        <f>T62</f>
        <v>4</v>
      </c>
      <c r="AB59" s="182">
        <f>X62</f>
        <v>3</v>
      </c>
      <c r="AC59" s="182">
        <f>AA59-AB59</f>
        <v>1</v>
      </c>
      <c r="AD59" s="182">
        <f>IF(Z59&gt;Z56,-1,0)</f>
        <v>-1</v>
      </c>
      <c r="AE59" s="182">
        <f>IF(Z59&gt;Z57,-1,0)</f>
        <v>0</v>
      </c>
      <c r="AF59" s="182">
        <f>IF(Z59&gt;Z58,-1,0)</f>
        <v>-1</v>
      </c>
      <c r="AG59" s="329">
        <f>10000-(AJ59*1000+AM59*10+AK59)</f>
        <v>3986</v>
      </c>
      <c r="AH59" s="330">
        <f>RANK(AG59,AG56:AG59,1)</f>
        <v>2</v>
      </c>
      <c r="AI59" s="281" t="str">
        <f>H57</f>
        <v>Italien</v>
      </c>
      <c r="AJ59" s="281">
        <f t="shared" si="17"/>
        <v>6</v>
      </c>
      <c r="AK59" s="281">
        <f t="shared" si="17"/>
        <v>4</v>
      </c>
      <c r="AL59" s="281">
        <f t="shared" si="17"/>
        <v>3</v>
      </c>
      <c r="AM59" s="281">
        <f>AK59-AL59</f>
        <v>1</v>
      </c>
      <c r="AN59" s="329">
        <f>IF(Z56&lt;&gt;Z59,AG56,IF(E60&gt;G60,AG56-2000,AG56))</f>
        <v>10028</v>
      </c>
      <c r="AO59" s="329">
        <f>IF(Z57&lt;&gt;Z59,AG57,IF(E59&gt;G59,AG57-2000,AG57))</f>
        <v>964</v>
      </c>
      <c r="AP59" s="329">
        <f>IF(Z58&lt;&gt;Z59,AG58,IF(E57&gt;G57,AG58-2000,AG58))</f>
        <v>7006</v>
      </c>
      <c r="AQ59" s="337"/>
      <c r="AR59" s="333">
        <f>AQ60</f>
        <v>11958</v>
      </c>
      <c r="AS59" s="330">
        <f>RANK(AR59,AR56:AR59,1)</f>
        <v>2</v>
      </c>
      <c r="AT59" s="281" t="str">
        <f t="shared" si="18"/>
        <v>Italien</v>
      </c>
      <c r="AU59" s="281">
        <f t="shared" si="18"/>
        <v>6</v>
      </c>
      <c r="AV59" s="281">
        <f t="shared" si="18"/>
        <v>4</v>
      </c>
      <c r="AW59" s="281">
        <f t="shared" si="18"/>
        <v>3</v>
      </c>
      <c r="AX59" s="182"/>
      <c r="AY59" s="182"/>
      <c r="AZ59" s="182"/>
      <c r="BA59" s="68">
        <v>4</v>
      </c>
      <c r="BB59" s="69" t="str">
        <f>VLOOKUP(4,AS56:AT59,2,FALSE)</f>
        <v>Irland</v>
      </c>
      <c r="BC59" s="70"/>
      <c r="BD59" s="71">
        <f>VLOOKUP(4,AS56:AW59,3,FALSE)</f>
        <v>0</v>
      </c>
      <c r="BE59" s="71">
        <f>VLOOKUP(4,AS56:AW59,4,FALSE)</f>
        <v>2</v>
      </c>
      <c r="BF59" s="199" t="s">
        <v>12</v>
      </c>
      <c r="BG59" s="71">
        <f>VLOOKUP(4,AS56:AW59,5,FALSE)</f>
        <v>5</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0</v>
      </c>
      <c r="F60" s="401" t="s">
        <v>12</v>
      </c>
      <c r="G60" s="398">
        <v>1</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1</v>
      </c>
      <c r="U60" s="182">
        <f>G60</f>
        <v>1</v>
      </c>
      <c r="V60" s="182"/>
      <c r="W60" s="182"/>
      <c r="X60" s="182">
        <f>E60</f>
        <v>0</v>
      </c>
      <c r="Y60" s="182"/>
      <c r="Z60" s="182"/>
      <c r="AA60" s="182"/>
      <c r="AB60" s="182"/>
      <c r="AC60" s="182"/>
      <c r="AD60" s="182"/>
      <c r="AE60" s="182"/>
      <c r="AF60" s="182"/>
      <c r="AG60" s="281"/>
      <c r="AH60" s="281"/>
      <c r="AI60" s="281"/>
      <c r="AJ60" s="281"/>
      <c r="AK60" s="281"/>
      <c r="AL60" s="281"/>
      <c r="AM60" s="281"/>
      <c r="AN60" s="334">
        <f>SUM(AN56:AN59)</f>
        <v>30084</v>
      </c>
      <c r="AO60" s="335">
        <f>SUM(AO56:AO59)</f>
        <v>2892</v>
      </c>
      <c r="AP60" s="335">
        <f>SUM(AP56:AP59)</f>
        <v>21018</v>
      </c>
      <c r="AQ60" s="335">
        <f>SUM(AQ56:AQ59)</f>
        <v>11958</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2</v>
      </c>
      <c r="F61" s="401" t="s">
        <v>12</v>
      </c>
      <c r="G61" s="398">
        <v>1</v>
      </c>
      <c r="H61" s="110" t="str">
        <f>C57</f>
        <v>Belgien</v>
      </c>
      <c r="I61" s="111"/>
      <c r="J61" s="182"/>
      <c r="K61" s="182" t="s">
        <v>81</v>
      </c>
      <c r="L61" s="182">
        <f t="shared" si="16"/>
        <v>1</v>
      </c>
      <c r="M61" s="182"/>
      <c r="N61" s="182">
        <f>IF($E61="",0,IF($E61&gt;$G61,3,IF($E61=$G61,1,0)))</f>
        <v>3</v>
      </c>
      <c r="O61" s="182">
        <f>IF($G61="",0,IF($E61&gt;$G61,0,IF($E61=$G61,1,3)))</f>
        <v>0</v>
      </c>
      <c r="P61" s="182"/>
      <c r="Q61" s="182"/>
      <c r="R61" s="182">
        <f>E61</f>
        <v>2</v>
      </c>
      <c r="S61" s="182">
        <f>G61</f>
        <v>1</v>
      </c>
      <c r="T61" s="182"/>
      <c r="U61" s="182"/>
      <c r="V61" s="182">
        <f>G61</f>
        <v>1</v>
      </c>
      <c r="W61" s="182">
        <f>E61</f>
        <v>2</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1</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0</v>
      </c>
      <c r="N62" s="182">
        <f t="shared" si="19"/>
        <v>9</v>
      </c>
      <c r="O62" s="182">
        <f t="shared" si="19"/>
        <v>3</v>
      </c>
      <c r="P62" s="182">
        <f t="shared" si="19"/>
        <v>6</v>
      </c>
      <c r="Q62" s="182">
        <f t="shared" si="19"/>
        <v>2</v>
      </c>
      <c r="R62" s="182">
        <f t="shared" si="19"/>
        <v>6</v>
      </c>
      <c r="S62" s="182">
        <f t="shared" si="19"/>
        <v>4</v>
      </c>
      <c r="T62" s="182">
        <f t="shared" si="19"/>
        <v>4</v>
      </c>
      <c r="U62" s="182">
        <f t="shared" si="19"/>
        <v>5</v>
      </c>
      <c r="V62" s="182">
        <f t="shared" si="19"/>
        <v>3</v>
      </c>
      <c r="W62" s="182">
        <f t="shared" si="19"/>
        <v>5</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24</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6</v>
      </c>
      <c r="AA67" s="182">
        <f>Q73</f>
        <v>2</v>
      </c>
      <c r="AB67" s="182">
        <f>U73</f>
        <v>1</v>
      </c>
      <c r="AC67" s="182">
        <f>AA67-AB67</f>
        <v>1</v>
      </c>
      <c r="AD67" s="182">
        <f>IF(Z67&gt;Z68,-1,0)</f>
        <v>-1</v>
      </c>
      <c r="AE67" s="182">
        <f>IF(Z67&gt;Z69,-1,0)</f>
        <v>0</v>
      </c>
      <c r="AF67" s="182">
        <f>IF(Z67&gt;Z70,-1,0)</f>
        <v>-1</v>
      </c>
      <c r="AG67" s="329">
        <f>10000-(AJ67*1000+AM67*10+AK67)</f>
        <v>3988</v>
      </c>
      <c r="AH67" s="330">
        <f>RANK(AG67,AG67:AG70,1)</f>
        <v>2</v>
      </c>
      <c r="AI67" s="281" t="str">
        <f>C67</f>
        <v>Österreich</v>
      </c>
      <c r="AJ67" s="281">
        <f t="shared" ref="AJ67:AL70" si="21">Z67</f>
        <v>6</v>
      </c>
      <c r="AK67" s="281">
        <f t="shared" si="21"/>
        <v>2</v>
      </c>
      <c r="AL67" s="281">
        <f t="shared" si="21"/>
        <v>1</v>
      </c>
      <c r="AM67" s="281">
        <f>AK67-AL67</f>
        <v>1</v>
      </c>
      <c r="AN67" s="337"/>
      <c r="AO67" s="329">
        <f>IF(Z68&lt;&gt;Z67,AG68,IF(G67&gt;E67,AG68-2000,AG68))</f>
        <v>7019</v>
      </c>
      <c r="AP67" s="329">
        <f>IF(Z69&lt;&gt;Z67,AG69,IF(G69&gt;E69,AG69-2000,AG69))</f>
        <v>956</v>
      </c>
      <c r="AQ67" s="329">
        <f>IF(Z70&lt;&gt;Z67,AG70,IF(G71&gt;E71,AG70-2000,AG70))</f>
        <v>10030</v>
      </c>
      <c r="AR67" s="332">
        <f>AN71</f>
        <v>11964</v>
      </c>
      <c r="AS67" s="330">
        <f>RANK(AR67,AR67:AR70,1)</f>
        <v>2</v>
      </c>
      <c r="AT67" s="281" t="str">
        <f t="shared" ref="AT67:AW70" si="22">AI67</f>
        <v>Österreich</v>
      </c>
      <c r="AU67" s="281">
        <f t="shared" si="22"/>
        <v>6</v>
      </c>
      <c r="AV67" s="281">
        <f t="shared" si="22"/>
        <v>2</v>
      </c>
      <c r="AW67" s="281">
        <f t="shared" si="22"/>
        <v>1</v>
      </c>
      <c r="AX67" s="182"/>
      <c r="AY67" s="182"/>
      <c r="AZ67" s="182"/>
      <c r="BA67" s="119">
        <v>1</v>
      </c>
      <c r="BB67" s="117" t="str">
        <f>VLOOKUP(1,AS67:AT70,2,FALSE)</f>
        <v>Portugal</v>
      </c>
      <c r="BC67" s="118"/>
      <c r="BD67" s="120">
        <f>VLOOKUP(1,AS67:AW70,3,FALSE)</f>
        <v>9</v>
      </c>
      <c r="BE67" s="121">
        <f>VLOOKUP(1,AS67:AW70,4,FALSE)</f>
        <v>4</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1</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1</v>
      </c>
      <c r="T68" s="182">
        <f>G68</f>
        <v>0</v>
      </c>
      <c r="U68" s="182"/>
      <c r="V68" s="182"/>
      <c r="W68" s="182">
        <f>G68</f>
        <v>0</v>
      </c>
      <c r="X68" s="182">
        <f>E68</f>
        <v>1</v>
      </c>
      <c r="Y68" s="182"/>
      <c r="Z68" s="182">
        <f>N73</f>
        <v>3</v>
      </c>
      <c r="AA68" s="182">
        <f>R73</f>
        <v>1</v>
      </c>
      <c r="AB68" s="182">
        <f>V73</f>
        <v>3</v>
      </c>
      <c r="AC68" s="182">
        <f>AA68-AB68</f>
        <v>-2</v>
      </c>
      <c r="AD68" s="182">
        <f>IF(Z68&gt;Z67,-1,0)</f>
        <v>0</v>
      </c>
      <c r="AE68" s="182">
        <f>IF(Z68&gt;Z69,-1,0)</f>
        <v>0</v>
      </c>
      <c r="AF68" s="182">
        <f>IF(Z68&gt;Z70,-1,0)</f>
        <v>-1</v>
      </c>
      <c r="AG68" s="329">
        <f>10000-(AJ68*1000+AM68*10+AK68)</f>
        <v>7019</v>
      </c>
      <c r="AH68" s="330">
        <f>RANK(AG68,AG67:AG70,1)</f>
        <v>3</v>
      </c>
      <c r="AI68" s="281" t="str">
        <f>H67</f>
        <v>Ungarn</v>
      </c>
      <c r="AJ68" s="281">
        <f t="shared" si="21"/>
        <v>3</v>
      </c>
      <c r="AK68" s="281">
        <f t="shared" si="21"/>
        <v>1</v>
      </c>
      <c r="AL68" s="281">
        <f t="shared" si="21"/>
        <v>3</v>
      </c>
      <c r="AM68" s="281">
        <f>AK68-AL68</f>
        <v>-2</v>
      </c>
      <c r="AN68" s="329">
        <f>IF(Z67&lt;&gt;Z68,AG67,IF(E67&gt;G67,AG67-2000,AG67))</f>
        <v>3988</v>
      </c>
      <c r="AO68" s="337"/>
      <c r="AP68" s="329">
        <f>IF(Z68&lt;&gt;Z69,AG69,IF(G72&gt;E72,AG69-2000,AG69))</f>
        <v>956</v>
      </c>
      <c r="AQ68" s="329">
        <f>IF(Z70&lt;&gt;Z68,AG70,IF(G70&gt;E70,AG70-2000,AG70))</f>
        <v>10030</v>
      </c>
      <c r="AR68" s="333">
        <f>AO71</f>
        <v>21057</v>
      </c>
      <c r="AS68" s="330">
        <f>RANK(AR68,AR67:AR70,1)</f>
        <v>3</v>
      </c>
      <c r="AT68" s="281" t="str">
        <f t="shared" si="22"/>
        <v>Ungarn</v>
      </c>
      <c r="AU68" s="281">
        <f t="shared" si="22"/>
        <v>3</v>
      </c>
      <c r="AV68" s="281">
        <f t="shared" si="22"/>
        <v>1</v>
      </c>
      <c r="AW68" s="281">
        <f t="shared" si="22"/>
        <v>3</v>
      </c>
      <c r="AX68" s="182"/>
      <c r="AY68" s="182"/>
      <c r="AZ68" s="182"/>
      <c r="BA68" s="119">
        <v>2</v>
      </c>
      <c r="BB68" s="117" t="str">
        <f>VLOOKUP(2,AS67:AT70,2,FALSE)</f>
        <v>Österreich</v>
      </c>
      <c r="BC68" s="118"/>
      <c r="BD68" s="120">
        <f>VLOOKUP(2,AS67:AW70,3,FALSE)</f>
        <v>6</v>
      </c>
      <c r="BE68" s="121">
        <f>VLOOKUP(2,AS67:AW70,4,FALSE)</f>
        <v>2</v>
      </c>
      <c r="BF68" s="199" t="s">
        <v>12</v>
      </c>
      <c r="BG68" s="121">
        <f>VLOOKUP(2,AS67:AW70,5,FALSE)</f>
        <v>1</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1</v>
      </c>
      <c r="BO68" s="61">
        <f>IF(G68=Spielplan!G68,Punktemodus!$B$7,0)</f>
        <v>0</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1</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1</v>
      </c>
      <c r="T69" s="182"/>
      <c r="U69" s="182">
        <f>G69</f>
        <v>1</v>
      </c>
      <c r="V69" s="182"/>
      <c r="W69" s="182">
        <f>E69</f>
        <v>0</v>
      </c>
      <c r="X69" s="182"/>
      <c r="Y69" s="182"/>
      <c r="Z69" s="182">
        <f>O73</f>
        <v>9</v>
      </c>
      <c r="AA69" s="182">
        <f>S73</f>
        <v>4</v>
      </c>
      <c r="AB69" s="182">
        <f>W73</f>
        <v>0</v>
      </c>
      <c r="AC69" s="182">
        <f>AA69-AB69</f>
        <v>4</v>
      </c>
      <c r="AD69" s="182">
        <f>IF(Z69&gt;Z67,-1,0)</f>
        <v>-1</v>
      </c>
      <c r="AE69" s="182">
        <f>IF(Z69&gt;Z68,-1,0)</f>
        <v>-1</v>
      </c>
      <c r="AF69" s="182">
        <f>IF(Z69&gt;Z70,-1,0)</f>
        <v>-1</v>
      </c>
      <c r="AG69" s="329">
        <f>10000-(AJ69*1000+AM69*10+AK69)</f>
        <v>956</v>
      </c>
      <c r="AH69" s="330">
        <f>RANK(AG69,AG67:AG70,1)</f>
        <v>1</v>
      </c>
      <c r="AI69" s="281" t="str">
        <f>C68</f>
        <v>Portugal</v>
      </c>
      <c r="AJ69" s="281">
        <f t="shared" si="21"/>
        <v>9</v>
      </c>
      <c r="AK69" s="281">
        <f t="shared" si="21"/>
        <v>4</v>
      </c>
      <c r="AL69" s="281">
        <f t="shared" si="21"/>
        <v>0</v>
      </c>
      <c r="AM69" s="281">
        <f>AK69-AL69</f>
        <v>4</v>
      </c>
      <c r="AN69" s="329">
        <f>IF(Z67&lt;&gt;Z69,AG67,IF(E69&gt;G69,AG67-2000,AG67))</f>
        <v>3988</v>
      </c>
      <c r="AO69" s="329">
        <f>IF(Z68&lt;&gt;Z69,AG68,IF(E72&gt;G72,AG68-2000,AG68))</f>
        <v>7019</v>
      </c>
      <c r="AP69" s="337"/>
      <c r="AQ69" s="329">
        <f>IF(Z70&lt;&gt;Z69,AG70,IF(G68&gt;E68,AG70-2000,AG70))</f>
        <v>10030</v>
      </c>
      <c r="AR69" s="333">
        <f>AP71</f>
        <v>2868</v>
      </c>
      <c r="AS69" s="330">
        <f>RANK(AR69,AR67:AR70,1)</f>
        <v>1</v>
      </c>
      <c r="AT69" s="281" t="str">
        <f t="shared" si="22"/>
        <v>Portugal</v>
      </c>
      <c r="AU69" s="281">
        <f t="shared" si="22"/>
        <v>9</v>
      </c>
      <c r="AV69" s="281">
        <f t="shared" si="22"/>
        <v>4</v>
      </c>
      <c r="AW69" s="281">
        <f t="shared" si="22"/>
        <v>0</v>
      </c>
      <c r="AX69" s="182"/>
      <c r="AY69" s="182"/>
      <c r="AZ69" s="182"/>
      <c r="BA69" s="162">
        <v>3</v>
      </c>
      <c r="BB69" s="175" t="str">
        <f>VLOOKUP(3,AS67:AT70,2,FALSE)</f>
        <v>Ungarn</v>
      </c>
      <c r="BC69" s="163"/>
      <c r="BD69" s="145">
        <f>VLOOKUP(3,AS67:AW70,3,FALSE)</f>
        <v>3</v>
      </c>
      <c r="BE69" s="145">
        <f>VLOOKUP(3,AS67:AW70,4,FALSE)</f>
        <v>1</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0</v>
      </c>
      <c r="AA70" s="182">
        <f>T73</f>
        <v>0</v>
      </c>
      <c r="AB70" s="182">
        <f>X73</f>
        <v>3</v>
      </c>
      <c r="AC70" s="182">
        <f>AA70-AB70</f>
        <v>-3</v>
      </c>
      <c r="AD70" s="182">
        <f>IF(Z70&gt;Z67,-1,0)</f>
        <v>0</v>
      </c>
      <c r="AE70" s="182">
        <f>IF(Z70&gt;Z68,-1,0)</f>
        <v>0</v>
      </c>
      <c r="AF70" s="182">
        <f>IF(Z70&gt;Z69,-1,0)</f>
        <v>0</v>
      </c>
      <c r="AG70" s="329">
        <f>10000-(AJ70*1000+AM70*10+AK70)</f>
        <v>10030</v>
      </c>
      <c r="AH70" s="330">
        <f>RANK(AG70,AG67:AG70,1)</f>
        <v>4</v>
      </c>
      <c r="AI70" s="281" t="str">
        <f>H68</f>
        <v>Island</v>
      </c>
      <c r="AJ70" s="281">
        <f t="shared" si="21"/>
        <v>0</v>
      </c>
      <c r="AK70" s="281">
        <f t="shared" si="21"/>
        <v>0</v>
      </c>
      <c r="AL70" s="281">
        <f t="shared" si="21"/>
        <v>3</v>
      </c>
      <c r="AM70" s="281">
        <f>AK70-AL70</f>
        <v>-3</v>
      </c>
      <c r="AN70" s="329">
        <f>IF(Z67&lt;&gt;Z70,AG67,IF(E71&gt;G71,AG67-2000,AG67))</f>
        <v>3988</v>
      </c>
      <c r="AO70" s="329">
        <f>IF(Z68&lt;&gt;Z70,AG68,IF(E70&gt;G70,AG68-2000,AG68))</f>
        <v>7019</v>
      </c>
      <c r="AP70" s="329">
        <f>IF(Z69&lt;&gt;Z70,AG69,IF(E68&gt;G68,AG69-2000,AG69))</f>
        <v>956</v>
      </c>
      <c r="AQ70" s="337"/>
      <c r="AR70" s="333">
        <f>AQ71</f>
        <v>30090</v>
      </c>
      <c r="AS70" s="330">
        <f>RANK(AR70,AR67:AR70,1)</f>
        <v>4</v>
      </c>
      <c r="AT70" s="281" t="str">
        <f t="shared" si="22"/>
        <v>Island</v>
      </c>
      <c r="AU70" s="281">
        <f t="shared" si="22"/>
        <v>0</v>
      </c>
      <c r="AV70" s="281">
        <f t="shared" si="22"/>
        <v>0</v>
      </c>
      <c r="AW70" s="281">
        <f t="shared" si="22"/>
        <v>3</v>
      </c>
      <c r="AX70" s="182"/>
      <c r="AY70" s="182"/>
      <c r="AZ70" s="182"/>
      <c r="BA70" s="68">
        <v>4</v>
      </c>
      <c r="BB70" s="69" t="str">
        <f>VLOOKUP(4,AS67:AT70,2,FALSE)</f>
        <v>Island</v>
      </c>
      <c r="BC70" s="70"/>
      <c r="BD70" s="71">
        <f>VLOOKUP(4,AS67:AW70,3,FALSE)</f>
        <v>0</v>
      </c>
      <c r="BE70" s="71">
        <f>VLOOKUP(4,AS67:AW70,4,FALSE)</f>
        <v>0</v>
      </c>
      <c r="BF70" s="199" t="s">
        <v>12</v>
      </c>
      <c r="BG70" s="71">
        <f>VLOOKUP(4,AS67:AW70,5,FALSE)</f>
        <v>3</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1</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11964</v>
      </c>
      <c r="AO71" s="335">
        <f>SUM(AO67:AO70)</f>
        <v>21057</v>
      </c>
      <c r="AP71" s="335">
        <f>SUM(AP67:AP70)</f>
        <v>2868</v>
      </c>
      <c r="AQ71" s="335">
        <f>SUM(AQ67:AQ70)</f>
        <v>30090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3</v>
      </c>
      <c r="O73" s="182">
        <f t="shared" si="23"/>
        <v>9</v>
      </c>
      <c r="P73" s="182">
        <f t="shared" si="23"/>
        <v>0</v>
      </c>
      <c r="Q73" s="182">
        <f t="shared" si="23"/>
        <v>2</v>
      </c>
      <c r="R73" s="182">
        <f t="shared" si="23"/>
        <v>1</v>
      </c>
      <c r="S73" s="182">
        <f t="shared" si="23"/>
        <v>4</v>
      </c>
      <c r="T73" s="182">
        <f t="shared" si="23"/>
        <v>0</v>
      </c>
      <c r="U73" s="182">
        <f t="shared" si="23"/>
        <v>1</v>
      </c>
      <c r="V73" s="182">
        <f t="shared" si="23"/>
        <v>3</v>
      </c>
      <c r="W73" s="182">
        <f t="shared" si="23"/>
        <v>0</v>
      </c>
      <c r="X73" s="182">
        <f t="shared" si="23"/>
        <v>3</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6</v>
      </c>
      <c r="O74" s="182">
        <f t="shared" si="23"/>
        <v>18</v>
      </c>
      <c r="P74" s="182">
        <f t="shared" si="23"/>
        <v>0</v>
      </c>
      <c r="Q74" s="182">
        <f t="shared" si="23"/>
        <v>3</v>
      </c>
      <c r="R74" s="182">
        <f t="shared" si="23"/>
        <v>2</v>
      </c>
      <c r="S74" s="182">
        <f t="shared" si="23"/>
        <v>8</v>
      </c>
      <c r="T74" s="182">
        <f t="shared" si="23"/>
        <v>0</v>
      </c>
      <c r="U74" s="182">
        <f t="shared" si="23"/>
        <v>2</v>
      </c>
      <c r="V74" s="182">
        <f t="shared" si="23"/>
        <v>5</v>
      </c>
      <c r="W74" s="182">
        <f t="shared" si="23"/>
        <v>0</v>
      </c>
      <c r="X74" s="182">
        <f t="shared" si="23"/>
        <v>6</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142</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2</v>
      </c>
      <c r="E78" s="160">
        <f>BE14</f>
        <v>1</v>
      </c>
      <c r="F78" s="199" t="s">
        <v>12</v>
      </c>
      <c r="G78" s="160">
        <f>BG14</f>
        <v>2</v>
      </c>
      <c r="H78" s="161">
        <f>D78*1000+(E78-G78)*10+E78</f>
        <v>1991</v>
      </c>
      <c r="I78" s="249" t="s">
        <v>254</v>
      </c>
      <c r="J78" s="164">
        <f t="shared" ref="J78:J83" si="24">IF(H78="","",RANK(H78,H$78:H$83,0)+ROW(A1)%%)</f>
        <v>5.0000999999999998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1.0004999999999999</v>
      </c>
      <c r="BB78" s="159" t="str">
        <f>IF($BA78="","",INDEX(C$78:C$83,MATCH($BA78,$J$78:$J$83,0)))</f>
        <v>Belgien</v>
      </c>
      <c r="BC78" s="201"/>
      <c r="BD78" s="202">
        <f>IF($BA78="","",INDEX(D$78:D$83,MATCH($BA78,$J$78:$J$83,0)))</f>
        <v>3</v>
      </c>
      <c r="BE78" s="150">
        <f>IF($BA78="","",INDEX(E$78:E$83,MATCH($BA78,$J$78:$J$83,0)))</f>
        <v>4</v>
      </c>
      <c r="BF78" s="199" t="s">
        <v>12</v>
      </c>
      <c r="BG78" s="202">
        <f t="shared" ref="BG78:BG83" si="26">IF($BA78="","",INDEX(G$78:G$83,MATCH($BA78,$J$78:$J$83,0)))</f>
        <v>5</v>
      </c>
      <c r="BH78" s="150" t="str">
        <f>IF($BA78="","",INDEX(I$78:I$83,MATCH($BA78,$J$78:$J$83,0)))</f>
        <v>E</v>
      </c>
      <c r="BI78" s="231">
        <f>IF(BH78="A",0,IF(BH78="B",1,IF(BH78="C",2,IF(BH78="D",4,IF(BH78="E",8,IF(BH78="F",16,777777777))))))</f>
        <v>8</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1</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Wales</v>
      </c>
      <c r="D79" s="160">
        <f>BD25</f>
        <v>3</v>
      </c>
      <c r="E79" s="160">
        <f>BE25</f>
        <v>1</v>
      </c>
      <c r="F79" s="199" t="s">
        <v>12</v>
      </c>
      <c r="G79" s="160">
        <f>BG25</f>
        <v>2</v>
      </c>
      <c r="H79" s="161">
        <f t="shared" ref="H79:H83" si="27">D79*1000+(E79-G79)*10+E79</f>
        <v>2991</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Wales</v>
      </c>
      <c r="BC79" s="201"/>
      <c r="BD79" s="202">
        <f t="shared" ref="BD79:BD83" si="29">IF($BA79="","",INDEX(D$78:D$83,MATCH($BA79,$J$78:$J$83,0)))</f>
        <v>3</v>
      </c>
      <c r="BE79" s="150">
        <f>IF($BA79="","",INDEX(E$78:E$83,MATCH($BA79,$J$78:$J$83,0)))</f>
        <v>1</v>
      </c>
      <c r="BF79" s="199" t="s">
        <v>12</v>
      </c>
      <c r="BG79" s="202">
        <f t="shared" si="26"/>
        <v>2</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60</v>
      </c>
      <c r="CF79" s="80"/>
      <c r="CG79" s="80"/>
      <c r="CH79" s="80"/>
      <c r="CI79" s="80"/>
      <c r="CJ79" s="361">
        <f>SUM(CJ54:CJ71)</f>
        <v>90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Polen</v>
      </c>
      <c r="D80" s="160">
        <f>BD36</f>
        <v>1</v>
      </c>
      <c r="E80" s="160">
        <f>BE36</f>
        <v>0</v>
      </c>
      <c r="F80" s="199" t="s">
        <v>12</v>
      </c>
      <c r="G80" s="160">
        <f>BG36</f>
        <v>3</v>
      </c>
      <c r="H80" s="161">
        <f t="shared" si="27"/>
        <v>970</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3.0004</v>
      </c>
      <c r="BB80" s="159" t="str">
        <f t="shared" si="28"/>
        <v>Tschechien</v>
      </c>
      <c r="BC80" s="201"/>
      <c r="BD80" s="202">
        <f t="shared" si="29"/>
        <v>3</v>
      </c>
      <c r="BE80" s="150">
        <f>IF($BA80="","",INDEX(E$78:E$83,MATCH($BA80,$J$78:$J$83,0)))</f>
        <v>1</v>
      </c>
      <c r="BF80" s="199" t="s">
        <v>12</v>
      </c>
      <c r="BG80" s="202">
        <f t="shared" si="26"/>
        <v>3</v>
      </c>
      <c r="BH80" s="150" t="str">
        <f t="shared" si="30"/>
        <v>D</v>
      </c>
      <c r="BI80" s="231">
        <f t="shared" si="31"/>
        <v>4</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3</v>
      </c>
      <c r="E81" s="160">
        <f>BE47</f>
        <v>1</v>
      </c>
      <c r="F81" s="199" t="s">
        <v>12</v>
      </c>
      <c r="G81" s="160">
        <f>BG47</f>
        <v>3</v>
      </c>
      <c r="H81" s="161">
        <f t="shared" si="27"/>
        <v>2981</v>
      </c>
      <c r="I81" s="250" t="s">
        <v>257</v>
      </c>
      <c r="J81" s="164">
        <f t="shared" si="24"/>
        <v>3.0004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3.0005999999999999</v>
      </c>
      <c r="BB81" s="159" t="str">
        <f t="shared" si="28"/>
        <v>Ungarn</v>
      </c>
      <c r="BC81" s="201"/>
      <c r="BD81" s="202">
        <f t="shared" si="29"/>
        <v>3</v>
      </c>
      <c r="BE81" s="150">
        <f>IF($BA81="","",INDEX(E$78:E$83,MATCH($BA81,$J$78:$J$83,0)))</f>
        <v>1</v>
      </c>
      <c r="BF81" s="199" t="s">
        <v>12</v>
      </c>
      <c r="BG81" s="202">
        <f t="shared" si="26"/>
        <v>3</v>
      </c>
      <c r="BH81" s="150" t="str">
        <f t="shared" si="30"/>
        <v>F</v>
      </c>
      <c r="BI81" s="231">
        <f t="shared" si="31"/>
        <v>16</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Belgien</v>
      </c>
      <c r="D82" s="160">
        <f>BD58</f>
        <v>3</v>
      </c>
      <c r="E82" s="160">
        <f>BE58</f>
        <v>4</v>
      </c>
      <c r="F82" s="199" t="s">
        <v>12</v>
      </c>
      <c r="G82" s="160">
        <f>BG58</f>
        <v>5</v>
      </c>
      <c r="H82" s="161">
        <f t="shared" si="27"/>
        <v>2994</v>
      </c>
      <c r="I82" s="250" t="s">
        <v>258</v>
      </c>
      <c r="J82" s="164">
        <f t="shared" si="24"/>
        <v>1.0004999999999999</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5.0000999999999998</v>
      </c>
      <c r="BB82" s="175" t="str">
        <f t="shared" si="28"/>
        <v>Albanien</v>
      </c>
      <c r="BC82" s="163"/>
      <c r="BD82" s="145">
        <f t="shared" si="29"/>
        <v>2</v>
      </c>
      <c r="BE82" s="145">
        <f>IF($BA82="","",INDEX(E$78:E$83,MATCH($BA82,$J$78:$J$83,0)))</f>
        <v>1</v>
      </c>
      <c r="BF82" s="199" t="s">
        <v>12</v>
      </c>
      <c r="BG82" s="145">
        <f t="shared" si="26"/>
        <v>2</v>
      </c>
      <c r="BH82" s="145" t="str">
        <f t="shared" si="30"/>
        <v>A</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1</v>
      </c>
      <c r="F83" s="199" t="s">
        <v>12</v>
      </c>
      <c r="G83" s="160">
        <f>BG69</f>
        <v>3</v>
      </c>
      <c r="H83" s="161">
        <f t="shared" si="27"/>
        <v>2981</v>
      </c>
      <c r="I83" s="181" t="s">
        <v>259</v>
      </c>
      <c r="J83" s="164">
        <f t="shared" si="24"/>
        <v>3.0005999999999999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Polen</v>
      </c>
      <c r="BC83" s="163"/>
      <c r="BD83" s="145">
        <f t="shared" si="29"/>
        <v>1</v>
      </c>
      <c r="BE83" s="145">
        <f>IF($BA83="","",INDEX(E$78:E$83,MATCH($BA83,$J$78:$J$83,0)))</f>
        <v>0</v>
      </c>
      <c r="BF83" s="199" t="s">
        <v>12</v>
      </c>
      <c r="BG83" s="145">
        <f t="shared" si="26"/>
        <v>3</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29</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Polen</v>
      </c>
      <c r="D86" s="458" t="str">
        <f>$C$81</f>
        <v>Tschechien</v>
      </c>
      <c r="E86" s="459"/>
      <c r="F86" s="479" t="str">
        <f>$C$78</f>
        <v>Albanien</v>
      </c>
      <c r="G86" s="459"/>
      <c r="H86" s="245" t="str">
        <f>$C$79</f>
        <v>Wales</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142</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Polen</v>
      </c>
      <c r="D87" s="471" t="str">
        <f>$C$78</f>
        <v>Albanien</v>
      </c>
      <c r="E87" s="461"/>
      <c r="F87" s="470" t="str">
        <f>$C$79</f>
        <v>Wales</v>
      </c>
      <c r="G87" s="461"/>
      <c r="H87" s="246" t="str">
        <f>$C$82</f>
        <v>Belgien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Belgien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Polen</v>
      </c>
      <c r="D88" s="471" t="str">
        <f>$C$78</f>
        <v>Albanien</v>
      </c>
      <c r="E88" s="461"/>
      <c r="F88" s="470" t="str">
        <f>$C$79</f>
        <v>Wales</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Tschechien</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Albanien</v>
      </c>
      <c r="E89" s="461"/>
      <c r="F89" s="470" t="str">
        <f>$C$79</f>
        <v>Wales</v>
      </c>
      <c r="G89" s="461"/>
      <c r="H89" s="246" t="str">
        <f>$C$82</f>
        <v>Belgien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Wales</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260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Albanien</v>
      </c>
      <c r="E90" s="461"/>
      <c r="F90" s="470" t="str">
        <f>$C$79</f>
        <v>Wales</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Belgien</v>
      </c>
      <c r="D91" s="471" t="str">
        <f>$C$78</f>
        <v>Albanien</v>
      </c>
      <c r="E91" s="461"/>
      <c r="F91" s="470" t="str">
        <f>$C$79</f>
        <v>Wales</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Polen</v>
      </c>
      <c r="D92" s="458" t="str">
        <f>$C$81</f>
        <v>Tschechien</v>
      </c>
      <c r="E92" s="459"/>
      <c r="F92" s="471" t="str">
        <f>$C$78</f>
        <v>Albanien</v>
      </c>
      <c r="G92" s="461"/>
      <c r="H92" s="246" t="str">
        <f>$C$82</f>
        <v>Belgien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402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Polen</v>
      </c>
      <c r="D93" s="458" t="str">
        <f>$C$81</f>
        <v>Tschechien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Polen</v>
      </c>
      <c r="D94" s="471" t="str">
        <f>$C$78</f>
        <v>Albanien</v>
      </c>
      <c r="E94" s="461"/>
      <c r="F94" s="460" t="str">
        <f>$C$83</f>
        <v>Ungarn</v>
      </c>
      <c r="G94" s="461"/>
      <c r="H94" s="246" t="str">
        <f>$C$82</f>
        <v>Belgien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Albanien</v>
      </c>
      <c r="E95" s="461"/>
      <c r="F95" s="460" t="str">
        <f>$C$83</f>
        <v>Ungarn</v>
      </c>
      <c r="G95" s="461"/>
      <c r="H95" s="246" t="str">
        <f>$C$82</f>
        <v>Belgien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Polen</v>
      </c>
      <c r="D96" s="458" t="str">
        <f>$C$81</f>
        <v>Tschechien</v>
      </c>
      <c r="E96" s="459"/>
      <c r="F96" s="470" t="str">
        <f>$C$79</f>
        <v>Wales</v>
      </c>
      <c r="G96" s="461"/>
      <c r="H96" s="246" t="str">
        <f>$C$82</f>
        <v>Belgien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Polen</v>
      </c>
      <c r="D97" s="458" t="str">
        <f>$C$81</f>
        <v>Tschechien</v>
      </c>
      <c r="E97" s="459"/>
      <c r="F97" s="470" t="str">
        <f>$C$79</f>
        <v>Wales</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Belgien</v>
      </c>
      <c r="D98" s="470" t="str">
        <f>$C$80</f>
        <v>Polen</v>
      </c>
      <c r="E98" s="461"/>
      <c r="F98" s="470" t="str">
        <f>$C$79</f>
        <v>Wales</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Belgien</v>
      </c>
      <c r="D99" s="458" t="str">
        <f>$C$81</f>
        <v>Tschechien</v>
      </c>
      <c r="E99" s="459"/>
      <c r="F99" s="470" t="str">
        <f>$C$79</f>
        <v>Wales</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Polen</v>
      </c>
      <c r="D100" s="458" t="str">
        <f>$C$81</f>
        <v>Tschechien</v>
      </c>
      <c r="E100" s="459"/>
      <c r="F100" s="460" t="str">
        <f>$C$83</f>
        <v>Ungarn</v>
      </c>
      <c r="G100" s="461"/>
      <c r="H100" s="246" t="str">
        <f>$C$82</f>
        <v>Belgien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387</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-2</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-1</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-2</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388</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378</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1</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1</v>
      </c>
      <c r="S12" s="182"/>
      <c r="T12" s="182"/>
      <c r="U12" s="182">
        <f>G12</f>
        <v>1</v>
      </c>
      <c r="V12" s="182">
        <f>E12</f>
        <v>2</v>
      </c>
      <c r="W12" s="182"/>
      <c r="X12" s="182"/>
      <c r="Y12" s="182"/>
      <c r="Z12" s="182">
        <f>M18</f>
        <v>6</v>
      </c>
      <c r="AA12" s="182">
        <f>Q18</f>
        <v>6</v>
      </c>
      <c r="AB12" s="182">
        <f>U18</f>
        <v>5</v>
      </c>
      <c r="AC12" s="182">
        <f>AA12-AB12</f>
        <v>1</v>
      </c>
      <c r="AD12" s="182">
        <f>IF(Z12&gt;Z13,-1,0)</f>
        <v>-1</v>
      </c>
      <c r="AE12" s="182">
        <f>IF(Z12&gt;Z14,-1,0)</f>
        <v>-1</v>
      </c>
      <c r="AF12" s="182">
        <f>IF(Z12&gt;Z15,-1,0)</f>
        <v>0</v>
      </c>
      <c r="AG12" s="329">
        <f>10000-(AJ12*1000+AM12*10+AK12)</f>
        <v>3984</v>
      </c>
      <c r="AH12" s="330">
        <f>RANK(AG12,AG12:AG15,1)</f>
        <v>2</v>
      </c>
      <c r="AI12" s="281" t="str">
        <f>C12</f>
        <v>Frankreich</v>
      </c>
      <c r="AJ12" s="281">
        <f t="shared" ref="AJ12:AL15" si="1">Z12</f>
        <v>6</v>
      </c>
      <c r="AK12" s="281">
        <f t="shared" si="1"/>
        <v>6</v>
      </c>
      <c r="AL12" s="281">
        <f t="shared" si="1"/>
        <v>5</v>
      </c>
      <c r="AM12" s="281">
        <f>AK12-AL12</f>
        <v>1</v>
      </c>
      <c r="AN12" s="337"/>
      <c r="AO12" s="329">
        <f>IF(Z13&lt;&gt;Z12,AG13,IF(G12&gt;E12,AG13-2000,AG13))</f>
        <v>9017</v>
      </c>
      <c r="AP12" s="329">
        <f>IF(Z14&lt;&gt;Z12,AG14,IF(G14&gt;E14,AG14-2000,AG14))</f>
        <v>7015</v>
      </c>
      <c r="AQ12" s="329">
        <f>IF(Z15&lt;&gt;Z12,AG15,IF(G16&gt;E16,AG15-2000,AG15))</f>
        <v>2964</v>
      </c>
      <c r="AR12" s="332">
        <f>AN16</f>
        <v>11952</v>
      </c>
      <c r="AS12" s="330">
        <f>RANK(AR12,AR12:AR15,1)</f>
        <v>2</v>
      </c>
      <c r="AT12" s="281" t="str">
        <f t="shared" ref="AT12:AW15" si="2">AI12</f>
        <v>Frankreich</v>
      </c>
      <c r="AU12" s="281">
        <f t="shared" si="2"/>
        <v>6</v>
      </c>
      <c r="AV12" s="281">
        <f t="shared" si="2"/>
        <v>6</v>
      </c>
      <c r="AW12" s="281">
        <f t="shared" si="2"/>
        <v>5</v>
      </c>
      <c r="AX12" s="182"/>
      <c r="AY12" s="182"/>
      <c r="AZ12" s="182"/>
      <c r="BA12" s="3">
        <v>1</v>
      </c>
      <c r="BB12" s="6" t="str">
        <f>VLOOKUP(1,AS12:AT15,2,FALSE)</f>
        <v>Schweiz</v>
      </c>
      <c r="BC12" s="2"/>
      <c r="BD12" s="5">
        <f>VLOOKUP(1,AS12:AW15,3,FALSE)</f>
        <v>7</v>
      </c>
      <c r="BE12" s="4">
        <f>VLOOKUP(1,AS12:AW15,4,FALSE)</f>
        <v>6</v>
      </c>
      <c r="BF12" s="199" t="s">
        <v>12</v>
      </c>
      <c r="BG12" s="4">
        <f>VLOOKUP(1,AS12:AW15,5,FALSE)</f>
        <v>3</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3</v>
      </c>
      <c r="BN12" s="61">
        <f>IF(E12=Spielplan!E12,Punktemodus!$B$7,0)</f>
        <v>1</v>
      </c>
      <c r="BO12" s="61">
        <f>IF(G12=Spielplan!G12,Punktemodus!$B$7,0)</f>
        <v>1</v>
      </c>
      <c r="BP12" s="81">
        <f>IF(Spielplan!E12="",0,SUM(BJ12:BO12))</f>
        <v>15</v>
      </c>
      <c r="BQ12" s="182"/>
      <c r="BR12" s="213"/>
      <c r="BS12" s="146" t="s">
        <v>90</v>
      </c>
      <c r="BT12" s="158" t="str">
        <f>BB13</f>
        <v>Frankreich</v>
      </c>
      <c r="BU12" s="163"/>
      <c r="BV12" s="398">
        <v>2</v>
      </c>
      <c r="BW12" s="399"/>
      <c r="BX12" s="39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3</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3</v>
      </c>
      <c r="U13" s="182"/>
      <c r="V13" s="182"/>
      <c r="W13" s="182">
        <f>G13</f>
        <v>3</v>
      </c>
      <c r="X13" s="182">
        <f>E13</f>
        <v>1</v>
      </c>
      <c r="Y13" s="182"/>
      <c r="Z13" s="182">
        <f>N18</f>
        <v>1</v>
      </c>
      <c r="AA13" s="182">
        <f>R18</f>
        <v>3</v>
      </c>
      <c r="AB13" s="182">
        <f>V18</f>
        <v>5</v>
      </c>
      <c r="AC13" s="182">
        <f>AA13-AB13</f>
        <v>-2</v>
      </c>
      <c r="AD13" s="182">
        <f>IF(Z13&gt;Z12,-1,0)</f>
        <v>0</v>
      </c>
      <c r="AE13" s="182">
        <f>IF(Z13&gt;Z14,-1,0)</f>
        <v>0</v>
      </c>
      <c r="AF13" s="182">
        <f>IF(Z13&gt;Z15,-1,0)</f>
        <v>0</v>
      </c>
      <c r="AG13" s="329">
        <f>10000-(AJ13*1000+AM13*10+AK13)</f>
        <v>9017</v>
      </c>
      <c r="AH13" s="330">
        <f>RANK(AG13,AG12:AG15,1)</f>
        <v>4</v>
      </c>
      <c r="AI13" s="281" t="str">
        <f>H12</f>
        <v>Rumänien</v>
      </c>
      <c r="AJ13" s="281">
        <f t="shared" si="1"/>
        <v>1</v>
      </c>
      <c r="AK13" s="281">
        <f t="shared" si="1"/>
        <v>3</v>
      </c>
      <c r="AL13" s="281">
        <f t="shared" si="1"/>
        <v>5</v>
      </c>
      <c r="AM13" s="281">
        <f>AK13-AL13</f>
        <v>-2</v>
      </c>
      <c r="AN13" s="329">
        <f>IF(Z12&lt;&gt;Z13,AG12,IF(E12&gt;G12,AG12-2000,AG12))</f>
        <v>3984</v>
      </c>
      <c r="AO13" s="337"/>
      <c r="AP13" s="329">
        <f>IF(Z13&lt;&gt;Z14,AG14,IF(G17&gt;E17,AG14-2000,AG14))</f>
        <v>7015</v>
      </c>
      <c r="AQ13" s="329">
        <f>IF(Z15&lt;&gt;Z13,AG15,IF(G15&gt;E15,AG15-2000,AG15))</f>
        <v>2964</v>
      </c>
      <c r="AR13" s="333">
        <f>AO16</f>
        <v>27051</v>
      </c>
      <c r="AS13" s="330">
        <f>RANK(AR13,AR12:AR15,1)</f>
        <v>4</v>
      </c>
      <c r="AT13" s="281" t="str">
        <f t="shared" si="2"/>
        <v>Rumänien</v>
      </c>
      <c r="AU13" s="281">
        <f t="shared" si="2"/>
        <v>1</v>
      </c>
      <c r="AV13" s="281">
        <f t="shared" si="2"/>
        <v>3</v>
      </c>
      <c r="AW13" s="281">
        <f t="shared" si="2"/>
        <v>5</v>
      </c>
      <c r="AX13" s="182"/>
      <c r="AY13" s="182"/>
      <c r="AZ13" s="182"/>
      <c r="BA13" s="3">
        <v>2</v>
      </c>
      <c r="BB13" s="6" t="str">
        <f>VLOOKUP(2,AS12:AT15,2,FALSE)</f>
        <v>Frankreich</v>
      </c>
      <c r="BC13" s="2"/>
      <c r="BD13" s="5">
        <f>VLOOKUP(2,AS12:AW15,3,FALSE)</f>
        <v>6</v>
      </c>
      <c r="BE13" s="4">
        <f>VLOOKUP(2,AS12:AW15,4,FALSE)</f>
        <v>6</v>
      </c>
      <c r="BF13" s="199" t="s">
        <v>12</v>
      </c>
      <c r="BG13" s="4">
        <f>VLOOKUP(2,AS12:AW15,5,FALSE)</f>
        <v>5</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Nordirland</v>
      </c>
      <c r="BU13" s="163"/>
      <c r="BV13" s="398">
        <v>1</v>
      </c>
      <c r="BW13" s="399"/>
      <c r="BX13" s="39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3</v>
      </c>
      <c r="F14" s="401" t="s">
        <v>12</v>
      </c>
      <c r="G14" s="398">
        <v>2</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2</v>
      </c>
      <c r="T14" s="182"/>
      <c r="U14" s="182">
        <f>G14</f>
        <v>2</v>
      </c>
      <c r="V14" s="182"/>
      <c r="W14" s="182">
        <f>E14</f>
        <v>3</v>
      </c>
      <c r="X14" s="182"/>
      <c r="Y14" s="182"/>
      <c r="Z14" s="182">
        <f>O18</f>
        <v>3</v>
      </c>
      <c r="AA14" s="182">
        <f>S18</f>
        <v>5</v>
      </c>
      <c r="AB14" s="182">
        <f>W18</f>
        <v>7</v>
      </c>
      <c r="AC14" s="182">
        <f>AA14-AB14</f>
        <v>-2</v>
      </c>
      <c r="AD14" s="182">
        <f>IF(Z14&gt;Z12,-1,0)</f>
        <v>0</v>
      </c>
      <c r="AE14" s="182">
        <f>IF(Z14&gt;Z13,-1,0)</f>
        <v>-1</v>
      </c>
      <c r="AF14" s="182">
        <f>IF(Z14&gt;Z15,-1,0)</f>
        <v>0</v>
      </c>
      <c r="AG14" s="329">
        <f>10000-(AJ14*1000+AM14*10+AK14)</f>
        <v>7015</v>
      </c>
      <c r="AH14" s="330">
        <f>RANK(AG14,AG12:AG15,1)</f>
        <v>3</v>
      </c>
      <c r="AI14" s="281" t="str">
        <f>C13</f>
        <v>Albanien</v>
      </c>
      <c r="AJ14" s="281">
        <f t="shared" si="1"/>
        <v>3</v>
      </c>
      <c r="AK14" s="281">
        <f t="shared" si="1"/>
        <v>5</v>
      </c>
      <c r="AL14" s="281">
        <f t="shared" si="1"/>
        <v>7</v>
      </c>
      <c r="AM14" s="281">
        <f>AK14-AL14</f>
        <v>-2</v>
      </c>
      <c r="AN14" s="329">
        <f>IF(Z12&lt;&gt;Z14,AG12,IF(E14&gt;G14,AG12-2000,AG12))</f>
        <v>3984</v>
      </c>
      <c r="AO14" s="329">
        <f>IF(Z13&lt;&gt;Z14,AG13,IF(E17&gt;G17,AG13-2000,AG13))</f>
        <v>9017</v>
      </c>
      <c r="AP14" s="337"/>
      <c r="AQ14" s="329">
        <f>IF(Z15&lt;&gt;Z14,AG15,IF(G13&gt;E13,AG15-2000,AG15))</f>
        <v>2964</v>
      </c>
      <c r="AR14" s="333">
        <f>AP16</f>
        <v>21045</v>
      </c>
      <c r="AS14" s="330">
        <f>RANK(AR14,AR12:AR15,1)</f>
        <v>3</v>
      </c>
      <c r="AT14" s="281" t="str">
        <f t="shared" si="2"/>
        <v>Albanien</v>
      </c>
      <c r="AU14" s="281">
        <f t="shared" si="2"/>
        <v>3</v>
      </c>
      <c r="AV14" s="281">
        <f t="shared" si="2"/>
        <v>5</v>
      </c>
      <c r="AW14" s="281">
        <f t="shared" si="2"/>
        <v>7</v>
      </c>
      <c r="AX14" s="182"/>
      <c r="AY14" s="182"/>
      <c r="AZ14" s="182"/>
      <c r="BA14" s="162">
        <v>3</v>
      </c>
      <c r="BB14" s="175" t="str">
        <f>VLOOKUP(3,AS12:AT15,2,FALSE)</f>
        <v>Albanien</v>
      </c>
      <c r="BC14" s="163"/>
      <c r="BD14" s="145">
        <f>VLOOKUP(3,AS12:AW15,3,FALSE)</f>
        <v>3</v>
      </c>
      <c r="BE14" s="145">
        <f>VLOOKUP(3,AS12:AW15,4,FALSE)</f>
        <v>5</v>
      </c>
      <c r="BF14" s="199" t="s">
        <v>12</v>
      </c>
      <c r="BG14" s="145">
        <f>VLOOKUP(3,AS12:AW15,5,FALSE)</f>
        <v>7</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10</v>
      </c>
      <c r="BQ14" s="182"/>
      <c r="BR14" s="213"/>
      <c r="BS14" s="182"/>
      <c r="BT14" s="182"/>
      <c r="BU14" s="182"/>
      <c r="BV14" s="399"/>
      <c r="BW14" s="399"/>
      <c r="BX14" s="399"/>
      <c r="BY14" s="182"/>
      <c r="BZ14" s="144">
        <v>49</v>
      </c>
      <c r="CA14" s="158" t="str">
        <f>IF(BX12="",IF(BV12&gt;BV13,BT12,BT13),IF(BX12&gt;BX13,BT12,BT13))</f>
        <v>Frankreich</v>
      </c>
      <c r="CB14" s="163"/>
      <c r="CC14" s="398">
        <v>2</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7</v>
      </c>
      <c r="AA15" s="182">
        <f>T18</f>
        <v>6</v>
      </c>
      <c r="AB15" s="182">
        <f>X18</f>
        <v>3</v>
      </c>
      <c r="AC15" s="182">
        <f>AA15-AB15</f>
        <v>3</v>
      </c>
      <c r="AD15" s="182">
        <f>IF(Z15&gt;Z12,-1,0)</f>
        <v>-1</v>
      </c>
      <c r="AE15" s="182">
        <f>IF(Z15&gt;Z13,-1,0)</f>
        <v>-1</v>
      </c>
      <c r="AF15" s="182">
        <f>IF(Z15&gt;Z14,-1,0)</f>
        <v>-1</v>
      </c>
      <c r="AG15" s="329">
        <f>10000-(AJ15*1000+AM15*10+AK15)</f>
        <v>2964</v>
      </c>
      <c r="AH15" s="330">
        <f>RANK(AG15,AG12:AG15,1)</f>
        <v>1</v>
      </c>
      <c r="AI15" s="281" t="str">
        <f>H13</f>
        <v>Schweiz</v>
      </c>
      <c r="AJ15" s="281">
        <f t="shared" si="1"/>
        <v>7</v>
      </c>
      <c r="AK15" s="281">
        <f t="shared" si="1"/>
        <v>6</v>
      </c>
      <c r="AL15" s="281">
        <f t="shared" si="1"/>
        <v>3</v>
      </c>
      <c r="AM15" s="281">
        <f>AK15-AL15</f>
        <v>3</v>
      </c>
      <c r="AN15" s="329">
        <f>IF(Z12&lt;&gt;Z15,AG12,IF(E16&gt;G16,AG12-2000,AG12))</f>
        <v>3984</v>
      </c>
      <c r="AO15" s="329">
        <f>IF(Z13&lt;&gt;Z15,AG13,IF(E15&gt;G15,AG13-2000,AG13))</f>
        <v>9017</v>
      </c>
      <c r="AP15" s="329">
        <f>IF(Z14&lt;&gt;Z15,AG14,IF(E13&gt;G13,AG14-2000,AG14))</f>
        <v>7015</v>
      </c>
      <c r="AQ15" s="337"/>
      <c r="AR15" s="333">
        <f>AQ16</f>
        <v>8892</v>
      </c>
      <c r="AS15" s="330">
        <f>RANK(AR15,AR12:AR15,1)</f>
        <v>1</v>
      </c>
      <c r="AT15" s="281" t="str">
        <f t="shared" si="2"/>
        <v>Schweiz</v>
      </c>
      <c r="AU15" s="281">
        <f t="shared" si="2"/>
        <v>7</v>
      </c>
      <c r="AV15" s="281">
        <f t="shared" si="2"/>
        <v>6</v>
      </c>
      <c r="AW15" s="281">
        <f t="shared" si="2"/>
        <v>3</v>
      </c>
      <c r="AX15" s="182"/>
      <c r="AY15" s="182"/>
      <c r="AZ15" s="182"/>
      <c r="BA15" s="68">
        <v>4</v>
      </c>
      <c r="BB15" s="69" t="str">
        <f>VLOOKUP(4,AS12:AT15,2,FALSE)</f>
        <v>Rumänien</v>
      </c>
      <c r="BC15" s="70"/>
      <c r="BD15" s="71">
        <f>VLOOKUP(4,AS12:AW15,3,FALSE)</f>
        <v>1</v>
      </c>
      <c r="BE15" s="71">
        <f>VLOOKUP(4,AS12:AW15,4,FALSE)</f>
        <v>3</v>
      </c>
      <c r="BF15" s="199" t="s">
        <v>12</v>
      </c>
      <c r="BG15" s="71">
        <f>VLOOKUP(4,AS12:AW15,5,FALSE)</f>
        <v>5</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399"/>
      <c r="BW15" s="399"/>
      <c r="BX15" s="399"/>
      <c r="BY15" s="182"/>
      <c r="BZ15" s="144">
        <v>50</v>
      </c>
      <c r="CA15" s="158" t="str">
        <f>IF(BX16="",IF(BV16&gt;BV17,BT16,BT17),IF(BX16&gt;BX17,BT16,BT17))</f>
        <v>Türkei</v>
      </c>
      <c r="CB15" s="163"/>
      <c r="CC15" s="398">
        <v>2</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1</v>
      </c>
      <c r="F16" s="401" t="s">
        <v>12</v>
      </c>
      <c r="G16" s="398">
        <v>2</v>
      </c>
      <c r="H16" s="6" t="str">
        <f>H13</f>
        <v>Schweiz</v>
      </c>
      <c r="I16" s="32"/>
      <c r="J16" s="182"/>
      <c r="K16" s="182" t="s">
        <v>54</v>
      </c>
      <c r="L16" s="182">
        <f t="shared" si="0"/>
        <v>-1</v>
      </c>
      <c r="M16" s="182">
        <f>IF($E16="",0,IF($E16&gt;$G16,3,IF($E16=G16,1,0)))</f>
        <v>0</v>
      </c>
      <c r="N16" s="182"/>
      <c r="O16" s="182"/>
      <c r="P16" s="182">
        <f>IF($G16="",0,IF($E16&gt;$G16,0,IF($E16=$G16,1,3)))</f>
        <v>3</v>
      </c>
      <c r="Q16" s="182">
        <f>E16</f>
        <v>1</v>
      </c>
      <c r="R16" s="182"/>
      <c r="S16" s="182"/>
      <c r="T16" s="182">
        <f>G16</f>
        <v>2</v>
      </c>
      <c r="U16" s="182">
        <f>G16</f>
        <v>2</v>
      </c>
      <c r="V16" s="182"/>
      <c r="W16" s="182"/>
      <c r="X16" s="182">
        <f>E16</f>
        <v>1</v>
      </c>
      <c r="Y16" s="182"/>
      <c r="Z16" s="182"/>
      <c r="AA16" s="182"/>
      <c r="AB16" s="182"/>
      <c r="AC16" s="182"/>
      <c r="AD16" s="182"/>
      <c r="AE16" s="182"/>
      <c r="AF16" s="182"/>
      <c r="AG16" s="281"/>
      <c r="AH16" s="281"/>
      <c r="AI16" s="281"/>
      <c r="AJ16" s="281"/>
      <c r="AK16" s="281"/>
      <c r="AL16" s="281"/>
      <c r="AM16" s="281"/>
      <c r="AN16" s="334">
        <f>SUM(AN12:AN15)</f>
        <v>11952</v>
      </c>
      <c r="AO16" s="335">
        <f>SUM(AO12:AO15)</f>
        <v>27051</v>
      </c>
      <c r="AP16" s="335">
        <f>SUM(AP12:AP15)</f>
        <v>21045</v>
      </c>
      <c r="AQ16" s="335">
        <f>SUM(AQ12:AQ15)</f>
        <v>8892</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Türkei</v>
      </c>
      <c r="BU16" s="163"/>
      <c r="BV16" s="398">
        <v>2</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1</v>
      </c>
      <c r="F17" s="401" t="s">
        <v>12</v>
      </c>
      <c r="G17" s="398">
        <v>2</v>
      </c>
      <c r="H17" s="38" t="str">
        <f>C13</f>
        <v>Albanien</v>
      </c>
      <c r="I17" s="39"/>
      <c r="J17" s="182"/>
      <c r="K17" s="182" t="s">
        <v>54</v>
      </c>
      <c r="L17" s="182">
        <f t="shared" si="0"/>
        <v>-1</v>
      </c>
      <c r="M17" s="182"/>
      <c r="N17" s="182">
        <f>IF($E17="",0,IF($E17&gt;$G17,3,IF($E17=$G17,1,0)))</f>
        <v>0</v>
      </c>
      <c r="O17" s="182">
        <f>IF($G17="",0,IF($E17&gt;$G17,0,IF($E17=$G17,1,3)))</f>
        <v>3</v>
      </c>
      <c r="P17" s="182"/>
      <c r="Q17" s="182"/>
      <c r="R17" s="182">
        <f>E17</f>
        <v>1</v>
      </c>
      <c r="S17" s="182">
        <f>G17</f>
        <v>2</v>
      </c>
      <c r="T17" s="182"/>
      <c r="U17" s="182"/>
      <c r="V17" s="182">
        <f>G17</f>
        <v>2</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0</v>
      </c>
      <c r="BN17" s="61">
        <f>IF(E17=Spielplan!E17,Punktemodus!$B$7,0)</f>
        <v>0</v>
      </c>
      <c r="BO17" s="61">
        <f>IF(G17=Spielplan!G17,Punktemodus!$B$7,0)</f>
        <v>0</v>
      </c>
      <c r="BP17" s="81">
        <f>IF(Spielplan!E17="",0,SUM(BJ17:BO17))</f>
        <v>10</v>
      </c>
      <c r="BQ17" s="182"/>
      <c r="BR17" s="213"/>
      <c r="BS17" s="150" t="str">
        <f>"3"&amp;BD90</f>
        <v>3B</v>
      </c>
      <c r="BT17" s="158" t="str">
        <f>BB90</f>
        <v>Slowakei</v>
      </c>
      <c r="BU17" s="163"/>
      <c r="BV17" s="398">
        <v>1</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6</v>
      </c>
      <c r="N18" s="182">
        <f t="shared" si="3"/>
        <v>1</v>
      </c>
      <c r="O18" s="182">
        <f t="shared" si="3"/>
        <v>3</v>
      </c>
      <c r="P18" s="182">
        <f t="shared" si="3"/>
        <v>7</v>
      </c>
      <c r="Q18" s="182">
        <f t="shared" si="3"/>
        <v>6</v>
      </c>
      <c r="R18" s="182">
        <f t="shared" si="3"/>
        <v>3</v>
      </c>
      <c r="S18" s="182">
        <f t="shared" si="3"/>
        <v>5</v>
      </c>
      <c r="T18" s="182">
        <f t="shared" si="3"/>
        <v>6</v>
      </c>
      <c r="U18" s="182">
        <f t="shared" si="3"/>
        <v>5</v>
      </c>
      <c r="V18" s="182">
        <f t="shared" si="3"/>
        <v>5</v>
      </c>
      <c r="W18" s="182">
        <f t="shared" si="3"/>
        <v>7</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60</v>
      </c>
      <c r="BQ18" s="182"/>
      <c r="BR18" s="213"/>
      <c r="BS18" s="182"/>
      <c r="BT18" s="182"/>
      <c r="BU18" s="182"/>
      <c r="BV18" s="399"/>
      <c r="BW18" s="399"/>
      <c r="BX18" s="399"/>
      <c r="BY18" s="182"/>
      <c r="BZ18" s="182"/>
      <c r="CA18" s="182"/>
      <c r="CB18" s="182"/>
      <c r="CC18" s="399"/>
      <c r="CD18" s="182"/>
      <c r="CE18" s="144">
        <v>58</v>
      </c>
      <c r="CF18" s="158" t="str">
        <f>IF(CE14="",IF(CC14&gt;CC15,CA14,CA15),IF(CE14&gt;CE15,CA14,CA15))</f>
        <v>Türkei</v>
      </c>
      <c r="CG18" s="163"/>
      <c r="CH18" s="63">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England</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3</v>
      </c>
      <c r="BW20" s="399"/>
      <c r="BX20" s="398"/>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Tschechien</v>
      </c>
      <c r="BU21" s="163"/>
      <c r="BV21" s="398">
        <v>2</v>
      </c>
      <c r="BW21" s="399"/>
      <c r="BX21" s="398"/>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England</v>
      </c>
      <c r="CB22" s="163"/>
      <c r="CC22" s="398">
        <v>2</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2</v>
      </c>
      <c r="F23" s="401" t="s">
        <v>12</v>
      </c>
      <c r="G23" s="398">
        <v>2</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2</v>
      </c>
      <c r="R23" s="182">
        <f>G23</f>
        <v>2</v>
      </c>
      <c r="S23" s="182"/>
      <c r="T23" s="182"/>
      <c r="U23" s="182">
        <f>G23</f>
        <v>2</v>
      </c>
      <c r="V23" s="182">
        <f>E23</f>
        <v>2</v>
      </c>
      <c r="W23" s="182"/>
      <c r="X23" s="182"/>
      <c r="Y23" s="182"/>
      <c r="Z23" s="182">
        <f>M29</f>
        <v>4</v>
      </c>
      <c r="AA23" s="182">
        <f>Q29</f>
        <v>6</v>
      </c>
      <c r="AB23" s="182">
        <f>U29</f>
        <v>7</v>
      </c>
      <c r="AC23" s="182">
        <f>AA23-AB23</f>
        <v>-1</v>
      </c>
      <c r="AD23" s="182">
        <f>IF(Z23&gt;Z24,-1,0)</f>
        <v>0</v>
      </c>
      <c r="AE23" s="182">
        <f>IF(Z23&gt;Z25,-1,0)</f>
        <v>0</v>
      </c>
      <c r="AF23" s="182">
        <f>IF(Z23&gt;Z26,-1,0)</f>
        <v>-1</v>
      </c>
      <c r="AG23" s="329">
        <f>10000-(AJ23*1000+AM23*10+AK23)</f>
        <v>6004</v>
      </c>
      <c r="AH23" s="330">
        <f>RANK(AG23,AG23:AG26,1)</f>
        <v>2</v>
      </c>
      <c r="AI23" s="281" t="str">
        <f>C23</f>
        <v>Wales</v>
      </c>
      <c r="AJ23" s="281">
        <f t="shared" ref="AJ23:AL26" si="5">Z23</f>
        <v>4</v>
      </c>
      <c r="AK23" s="281">
        <f t="shared" si="5"/>
        <v>6</v>
      </c>
      <c r="AL23" s="281">
        <f t="shared" si="5"/>
        <v>7</v>
      </c>
      <c r="AM23" s="281">
        <f>AK23-AL23</f>
        <v>-1</v>
      </c>
      <c r="AN23" s="337"/>
      <c r="AO23" s="329">
        <f>IF(Z24&lt;&gt;Z23,AG24,IF(G23&gt;E23,AG24-2000,AG24))</f>
        <v>6006</v>
      </c>
      <c r="AP23" s="329">
        <f>IF(Z25&lt;&gt;Z23,AG25,IF(G25&gt;E25,AG25-2000,AG25))</f>
        <v>3973</v>
      </c>
      <c r="AQ23" s="329">
        <f>IF(Z26&lt;&gt;Z23,AG26,IF(G27&gt;E27,AG26-2000,AG26))</f>
        <v>6994</v>
      </c>
      <c r="AR23" s="332">
        <f>AN27</f>
        <v>18012</v>
      </c>
      <c r="AS23" s="330">
        <f>RANK(AR23,AR23:AR26,1)</f>
        <v>2</v>
      </c>
      <c r="AT23" s="281" t="str">
        <f t="shared" ref="AT23:AW26" si="6">AI23</f>
        <v>Wales</v>
      </c>
      <c r="AU23" s="281">
        <f t="shared" si="6"/>
        <v>4</v>
      </c>
      <c r="AV23" s="281">
        <f t="shared" si="6"/>
        <v>6</v>
      </c>
      <c r="AW23" s="281">
        <f t="shared" si="6"/>
        <v>7</v>
      </c>
      <c r="AX23" s="182"/>
      <c r="AY23" s="182"/>
      <c r="AZ23" s="182"/>
      <c r="BA23" s="54">
        <v>1</v>
      </c>
      <c r="BB23" s="52" t="str">
        <f>VLOOKUP(1,AS23:AT26,2,FALSE)</f>
        <v>England</v>
      </c>
      <c r="BC23" s="53"/>
      <c r="BD23" s="55">
        <f>VLOOKUP(1,AS23:AW26,3,FALSE)</f>
        <v>6</v>
      </c>
      <c r="BE23" s="56">
        <f>VLOOKUP(1,AS23:AW26,4,FALSE)</f>
        <v>7</v>
      </c>
      <c r="BF23" s="199" t="s">
        <v>12</v>
      </c>
      <c r="BG23" s="56">
        <f>VLOOKUP(1,AS23:AW26,5,FALSE)</f>
        <v>5</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1</v>
      </c>
      <c r="BO23" s="61">
        <f>IF(G23=Spielplan!G23,Punktemodus!$B$7,0)</f>
        <v>0</v>
      </c>
      <c r="BP23" s="81">
        <f>IF(Spielplan!E23="",0,SUM(BJ23:BO23))</f>
        <v>1</v>
      </c>
      <c r="BQ23" s="182"/>
      <c r="BR23" s="213"/>
      <c r="BS23" s="182"/>
      <c r="BT23" s="182"/>
      <c r="BU23" s="182"/>
      <c r="BV23" s="399"/>
      <c r="BW23" s="399"/>
      <c r="BX23" s="399"/>
      <c r="BY23" s="182"/>
      <c r="BZ23" s="144">
        <v>54</v>
      </c>
      <c r="CA23" s="158" t="str">
        <f>IF(BX24="",IF(BV24&gt;BV25,BT24,BT25),IF(BX24&gt;BX25,BT24,BT25))</f>
        <v>Portugal</v>
      </c>
      <c r="CB23" s="163"/>
      <c r="CC23" s="398">
        <v>1</v>
      </c>
      <c r="CD23" s="182"/>
      <c r="CE23" s="63"/>
      <c r="CF23" s="182"/>
      <c r="CG23" s="182"/>
      <c r="CH23" s="182"/>
      <c r="CI23" s="182"/>
      <c r="CJ23" s="144" t="s">
        <v>93</v>
      </c>
      <c r="CK23" s="158" t="str">
        <f>IF(CJ18="",IF(CH18&gt;CH19,CF18,CF19),IF(CJ18&gt;CJ19,CF18,CF19))</f>
        <v>Türkei</v>
      </c>
      <c r="CL23" s="163"/>
      <c r="CM23" s="63">
        <v>1</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398">
        <v>3</v>
      </c>
      <c r="F24" s="401" t="s">
        <v>12</v>
      </c>
      <c r="G24" s="398">
        <v>2</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3</v>
      </c>
      <c r="T24" s="182">
        <f>G24</f>
        <v>2</v>
      </c>
      <c r="U24" s="182"/>
      <c r="V24" s="182"/>
      <c r="W24" s="182">
        <f>G24</f>
        <v>2</v>
      </c>
      <c r="X24" s="182">
        <f>E24</f>
        <v>3</v>
      </c>
      <c r="Y24" s="182"/>
      <c r="Z24" s="182">
        <f>N29</f>
        <v>4</v>
      </c>
      <c r="AA24" s="182">
        <f>R29</f>
        <v>4</v>
      </c>
      <c r="AB24" s="182">
        <f>V29</f>
        <v>5</v>
      </c>
      <c r="AC24" s="182">
        <f>AA24-AB24</f>
        <v>-1</v>
      </c>
      <c r="AD24" s="182">
        <f>IF(Z24&gt;Z23,-1,0)</f>
        <v>0</v>
      </c>
      <c r="AE24" s="182">
        <f>IF(Z24&gt;Z25,-1,0)</f>
        <v>0</v>
      </c>
      <c r="AF24" s="182">
        <f>IF(Z24&gt;Z26,-1,0)</f>
        <v>-1</v>
      </c>
      <c r="AG24" s="329">
        <f>10000-(AJ24*1000+AM24*10+AK24)</f>
        <v>6006</v>
      </c>
      <c r="AH24" s="330">
        <f>RANK(AG24,AG23:AG26,1)</f>
        <v>3</v>
      </c>
      <c r="AI24" s="281" t="str">
        <f>H23</f>
        <v>Slowakei</v>
      </c>
      <c r="AJ24" s="281">
        <f t="shared" si="5"/>
        <v>4</v>
      </c>
      <c r="AK24" s="281">
        <f t="shared" si="5"/>
        <v>4</v>
      </c>
      <c r="AL24" s="281">
        <f t="shared" si="5"/>
        <v>5</v>
      </c>
      <c r="AM24" s="281">
        <f>AK24-AL24</f>
        <v>-1</v>
      </c>
      <c r="AN24" s="329">
        <f>IF(Z23&lt;&gt;Z24,AG23,IF(E23&gt;G23,AG23-2000,AG23))</f>
        <v>6004</v>
      </c>
      <c r="AO24" s="337"/>
      <c r="AP24" s="329">
        <f>IF(Z24&lt;&gt;Z25,AG25,IF(G28&gt;E28,AG25-2000,AG25))</f>
        <v>3973</v>
      </c>
      <c r="AQ24" s="329">
        <f>IF(Z26&lt;&gt;Z24,AG26,IF(G26&gt;E26,AG26-2000,AG26))</f>
        <v>6994</v>
      </c>
      <c r="AR24" s="333">
        <f>AO27</f>
        <v>18018</v>
      </c>
      <c r="AS24" s="330">
        <f>RANK(AR24,AR23:AR26,1)</f>
        <v>3</v>
      </c>
      <c r="AT24" s="281" t="str">
        <f t="shared" si="6"/>
        <v>Slowakei</v>
      </c>
      <c r="AU24" s="281">
        <f t="shared" si="6"/>
        <v>4</v>
      </c>
      <c r="AV24" s="281">
        <f t="shared" si="6"/>
        <v>4</v>
      </c>
      <c r="AW24" s="281">
        <f t="shared" si="6"/>
        <v>5</v>
      </c>
      <c r="AX24" s="182"/>
      <c r="AY24" s="182"/>
      <c r="AZ24" s="182"/>
      <c r="BA24" s="54">
        <v>2</v>
      </c>
      <c r="BB24" s="52" t="str">
        <f>VLOOKUP(2,AS23:AT26,2,FALSE)</f>
        <v>Wales</v>
      </c>
      <c r="BC24" s="53"/>
      <c r="BD24" s="55">
        <f>VLOOKUP(2,AS23:AW26,3,FALSE)</f>
        <v>4</v>
      </c>
      <c r="BE24" s="56">
        <f>VLOOKUP(2,AS23:AW26,4,FALSE)</f>
        <v>6</v>
      </c>
      <c r="BF24" s="199" t="s">
        <v>12</v>
      </c>
      <c r="BG24" s="56">
        <f>VLOOKUP(2,AS23:AW26,5,FALSE)</f>
        <v>7</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0</v>
      </c>
      <c r="BQ24" s="182"/>
      <c r="BR24" s="213"/>
      <c r="BS24" s="152" t="s">
        <v>245</v>
      </c>
      <c r="BT24" s="158" t="str">
        <f>BB67</f>
        <v>Portugal</v>
      </c>
      <c r="BU24" s="163"/>
      <c r="BV24" s="398">
        <v>2</v>
      </c>
      <c r="BW24" s="399"/>
      <c r="BX24" s="398"/>
      <c r="BY24" s="182"/>
      <c r="BZ24" s="182"/>
      <c r="CA24" s="182"/>
      <c r="CB24" s="182"/>
      <c r="CC24" s="399"/>
      <c r="CD24" s="182"/>
      <c r="CE24" s="182"/>
      <c r="CF24" s="182"/>
      <c r="CG24" s="182"/>
      <c r="CH24" s="182"/>
      <c r="CI24" s="182"/>
      <c r="CJ24" s="144" t="s">
        <v>94</v>
      </c>
      <c r="CK24" s="158" t="str">
        <f>IF(CJ34="",IF(CH34&gt;CH35,CF34,CF35),IF(CJ34&gt;CJ35,CF34,CF35))</f>
        <v>Spanien</v>
      </c>
      <c r="CL24" s="163"/>
      <c r="CM24" s="63">
        <v>3</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3</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3</v>
      </c>
      <c r="T25" s="182"/>
      <c r="U25" s="182">
        <f>G25</f>
        <v>3</v>
      </c>
      <c r="V25" s="182"/>
      <c r="W25" s="182">
        <f>E25</f>
        <v>1</v>
      </c>
      <c r="X25" s="182"/>
      <c r="Y25" s="182"/>
      <c r="Z25" s="182">
        <f>O29</f>
        <v>6</v>
      </c>
      <c r="AA25" s="182">
        <f>S29</f>
        <v>7</v>
      </c>
      <c r="AB25" s="182">
        <f>W29</f>
        <v>5</v>
      </c>
      <c r="AC25" s="182">
        <f>AA25-AB25</f>
        <v>2</v>
      </c>
      <c r="AD25" s="182">
        <f>IF(Z25&gt;Z23,-1,0)</f>
        <v>-1</v>
      </c>
      <c r="AE25" s="182">
        <f>IF(Z25&gt;Z24,-1,0)</f>
        <v>-1</v>
      </c>
      <c r="AF25" s="182">
        <f>IF(Z25&gt;Z26,-1,0)</f>
        <v>-1</v>
      </c>
      <c r="AG25" s="329">
        <f>10000-(AJ25*1000+AM25*10+AK25)</f>
        <v>3973</v>
      </c>
      <c r="AH25" s="330">
        <f>RANK(AG25,AG23:AG26,1)</f>
        <v>1</v>
      </c>
      <c r="AI25" s="281" t="str">
        <f>C24</f>
        <v>England</v>
      </c>
      <c r="AJ25" s="281">
        <f t="shared" si="5"/>
        <v>6</v>
      </c>
      <c r="AK25" s="281">
        <f t="shared" si="5"/>
        <v>7</v>
      </c>
      <c r="AL25" s="281">
        <f t="shared" si="5"/>
        <v>5</v>
      </c>
      <c r="AM25" s="281">
        <f>AK25-AL25</f>
        <v>2</v>
      </c>
      <c r="AN25" s="329">
        <f>IF(Z23&lt;&gt;Z25,AG23,IF(E25&gt;G25,AG23-2000,AG23))</f>
        <v>6004</v>
      </c>
      <c r="AO25" s="329">
        <f>IF(Z24&lt;&gt;Z25,AG24,IF(E28&gt;G28,AG24-2000,AG24))</f>
        <v>6006</v>
      </c>
      <c r="AP25" s="337"/>
      <c r="AQ25" s="329">
        <f>IF(Z26&lt;&gt;Z25,AG26,IF(G24&gt;E24,AG26-2000,AG26))</f>
        <v>6994</v>
      </c>
      <c r="AR25" s="333">
        <f>AP27</f>
        <v>11919</v>
      </c>
      <c r="AS25" s="330">
        <f>RANK(AR25,AR23:AR26,1)</f>
        <v>1</v>
      </c>
      <c r="AT25" s="281" t="str">
        <f t="shared" si="6"/>
        <v>England</v>
      </c>
      <c r="AU25" s="281">
        <f t="shared" si="6"/>
        <v>6</v>
      </c>
      <c r="AV25" s="281">
        <f t="shared" si="6"/>
        <v>7</v>
      </c>
      <c r="AW25" s="281">
        <f t="shared" si="6"/>
        <v>5</v>
      </c>
      <c r="AX25" s="182"/>
      <c r="AY25" s="182"/>
      <c r="AZ25" s="182"/>
      <c r="BA25" s="162">
        <v>3</v>
      </c>
      <c r="BB25" s="175" t="str">
        <f>VLOOKUP(3,AS23:AT26,2,FALSE)</f>
        <v>Slowakei</v>
      </c>
      <c r="BC25" s="163"/>
      <c r="BD25" s="145">
        <f>VLOOKUP(3,AS23:AW26,3,FALSE)</f>
        <v>4</v>
      </c>
      <c r="BE25" s="145">
        <f>VLOOKUP(3,AS23:AW26,4,FALSE)</f>
        <v>4</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1</v>
      </c>
      <c r="BO25" s="61">
        <f>IF(G25=Spielplan!G25,Punktemodus!$B$7,0)</f>
        <v>0</v>
      </c>
      <c r="BP25" s="81">
        <f>IF(Spielplan!E25="",0,SUM(BJ25:BO25))</f>
        <v>11</v>
      </c>
      <c r="BQ25" s="182"/>
      <c r="BR25" s="213"/>
      <c r="BS25" s="153" t="s">
        <v>246</v>
      </c>
      <c r="BT25" s="158" t="str">
        <f>BB57</f>
        <v>Italien</v>
      </c>
      <c r="BU25" s="163"/>
      <c r="BV25" s="398">
        <v>1</v>
      </c>
      <c r="BW25" s="399"/>
      <c r="BX25" s="398"/>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2</v>
      </c>
      <c r="H26" s="45" t="str">
        <f>H24</f>
        <v>Russland</v>
      </c>
      <c r="I26" s="51"/>
      <c r="J26" s="182"/>
      <c r="K26" s="182" t="s">
        <v>60</v>
      </c>
      <c r="L26" s="182">
        <f t="shared" si="4"/>
        <v>-1</v>
      </c>
      <c r="M26" s="182"/>
      <c r="N26" s="182">
        <f>IF($E26="",0,IF($E26&gt;$G26,3,IF($E26=$G26,1,0)))</f>
        <v>0</v>
      </c>
      <c r="O26" s="182"/>
      <c r="P26" s="182">
        <f>IF($G26="",0,IF($E26&gt;$G26,0,IF($E26=$G26,1,3)))</f>
        <v>3</v>
      </c>
      <c r="Q26" s="182"/>
      <c r="R26" s="182">
        <f>E26</f>
        <v>0</v>
      </c>
      <c r="S26" s="182"/>
      <c r="T26" s="182">
        <f>G26</f>
        <v>2</v>
      </c>
      <c r="U26" s="182"/>
      <c r="V26" s="182">
        <f>G26</f>
        <v>2</v>
      </c>
      <c r="W26" s="182"/>
      <c r="X26" s="182">
        <f>E26</f>
        <v>0</v>
      </c>
      <c r="Y26" s="182"/>
      <c r="Z26" s="182">
        <f>P29</f>
        <v>3</v>
      </c>
      <c r="AA26" s="182">
        <f>T29</f>
        <v>6</v>
      </c>
      <c r="AB26" s="182">
        <f>X29</f>
        <v>6</v>
      </c>
      <c r="AC26" s="182">
        <f>AA26-AB26</f>
        <v>0</v>
      </c>
      <c r="AD26" s="182">
        <f>IF(Z26&gt;Z23,-1,0)</f>
        <v>0</v>
      </c>
      <c r="AE26" s="182">
        <f>IF(Z26&gt;Z24,-1,0)</f>
        <v>0</v>
      </c>
      <c r="AF26" s="182">
        <f>IF(Z26&gt;Z25,-1,0)</f>
        <v>0</v>
      </c>
      <c r="AG26" s="329">
        <f>10000-(AJ26*1000+AM26*10+AK26)</f>
        <v>6994</v>
      </c>
      <c r="AH26" s="330">
        <f>RANK(AG26,AG23:AG26,1)</f>
        <v>4</v>
      </c>
      <c r="AI26" s="281" t="str">
        <f>H24</f>
        <v>Russland</v>
      </c>
      <c r="AJ26" s="281">
        <f t="shared" si="5"/>
        <v>3</v>
      </c>
      <c r="AK26" s="281">
        <f t="shared" si="5"/>
        <v>6</v>
      </c>
      <c r="AL26" s="281">
        <f t="shared" si="5"/>
        <v>6</v>
      </c>
      <c r="AM26" s="281">
        <f>AK26-AL26</f>
        <v>0</v>
      </c>
      <c r="AN26" s="329">
        <f>IF(Z23&lt;&gt;Z26,AG23,IF(E27&gt;G27,AG23-2000,AG23))</f>
        <v>6004</v>
      </c>
      <c r="AO26" s="329">
        <f>IF(Z24&lt;&gt;Z26,AG24,IF(E26&gt;G26,AG24-2000,AG24))</f>
        <v>6006</v>
      </c>
      <c r="AP26" s="329">
        <f>IF(Z25&lt;&gt;Z26,AG25,IF(E24&gt;G24,AG25-2000,AG25))</f>
        <v>3973</v>
      </c>
      <c r="AQ26" s="337"/>
      <c r="AR26" s="333">
        <f>AQ27</f>
        <v>20982</v>
      </c>
      <c r="AS26" s="330">
        <f>RANK(AR26,AR23:AR26,1)</f>
        <v>4</v>
      </c>
      <c r="AT26" s="281" t="str">
        <f t="shared" si="6"/>
        <v>Russland</v>
      </c>
      <c r="AU26" s="281">
        <f t="shared" si="6"/>
        <v>3</v>
      </c>
      <c r="AV26" s="281">
        <f t="shared" si="6"/>
        <v>6</v>
      </c>
      <c r="AW26" s="281">
        <f t="shared" si="6"/>
        <v>6</v>
      </c>
      <c r="AX26" s="182"/>
      <c r="AY26" s="182"/>
      <c r="AZ26" s="182"/>
      <c r="BA26" s="68">
        <v>4</v>
      </c>
      <c r="BB26" s="69" t="str">
        <f>VLOOKUP(4,AS23:AT26,2,FALSE)</f>
        <v>Russland</v>
      </c>
      <c r="BC26" s="70"/>
      <c r="BD26" s="71">
        <f>VLOOKUP(4,AS23:AW26,3,FALSE)</f>
        <v>3</v>
      </c>
      <c r="BE26" s="71">
        <f>VLOOKUP(4,AS23:AW26,4,FALSE)</f>
        <v>6</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399"/>
      <c r="BW26" s="399"/>
      <c r="BX26" s="399"/>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3</v>
      </c>
      <c r="F27" s="401" t="s">
        <v>12</v>
      </c>
      <c r="G27" s="398">
        <v>2</v>
      </c>
      <c r="H27" s="52" t="str">
        <f>H24</f>
        <v>Russland</v>
      </c>
      <c r="I27" s="53"/>
      <c r="J27" s="182"/>
      <c r="K27" s="182" t="s">
        <v>61</v>
      </c>
      <c r="L27" s="182">
        <f t="shared" si="4"/>
        <v>1</v>
      </c>
      <c r="M27" s="182">
        <f>IF($E27="",0,IF($E27&gt;$G27,3,IF($E27=G27,1,0)))</f>
        <v>3</v>
      </c>
      <c r="N27" s="182"/>
      <c r="O27" s="182"/>
      <c r="P27" s="182">
        <f>IF($G27="",0,IF($E27&gt;$G27,0,IF($E27=$G27,1,3)))</f>
        <v>0</v>
      </c>
      <c r="Q27" s="182">
        <f>E27</f>
        <v>3</v>
      </c>
      <c r="R27" s="182"/>
      <c r="S27" s="182"/>
      <c r="T27" s="182">
        <f>G27</f>
        <v>2</v>
      </c>
      <c r="U27" s="182">
        <f>G27</f>
        <v>2</v>
      </c>
      <c r="V27" s="182"/>
      <c r="W27" s="182"/>
      <c r="X27" s="182">
        <f>E27</f>
        <v>3</v>
      </c>
      <c r="Y27" s="182"/>
      <c r="Z27" s="182"/>
      <c r="AA27" s="182"/>
      <c r="AB27" s="182"/>
      <c r="AC27" s="182"/>
      <c r="AD27" s="182"/>
      <c r="AE27" s="182"/>
      <c r="AF27" s="182"/>
      <c r="AG27" s="281"/>
      <c r="AH27" s="281"/>
      <c r="AI27" s="281"/>
      <c r="AJ27" s="281"/>
      <c r="AK27" s="281"/>
      <c r="AL27" s="281"/>
      <c r="AM27" s="281"/>
      <c r="AN27" s="334">
        <f>SUM(AN23:AN26)</f>
        <v>18012</v>
      </c>
      <c r="AO27" s="335">
        <f>SUM(AO23:AO26)</f>
        <v>18018</v>
      </c>
      <c r="AP27" s="335">
        <f>SUM(AP23:AP26)</f>
        <v>11919</v>
      </c>
      <c r="AQ27" s="335">
        <f>SUM(AQ23:AQ26)</f>
        <v>20982</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1</v>
      </c>
      <c r="BO27" s="61">
        <f>IF(G27=Spielplan!G27,Punktemodus!$B$7,0)</f>
        <v>0</v>
      </c>
      <c r="BP27" s="81">
        <f>IF(Spielplan!E27="",0,SUM(BJ27:BO27))</f>
        <v>11</v>
      </c>
      <c r="BQ27" s="182"/>
      <c r="BR27" s="213"/>
      <c r="BS27" s="182"/>
      <c r="BT27" s="182"/>
      <c r="BU27" s="182"/>
      <c r="BV27" s="399"/>
      <c r="BW27" s="399"/>
      <c r="BX27" s="399"/>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2</v>
      </c>
      <c r="F28" s="401" t="s">
        <v>12</v>
      </c>
      <c r="G28" s="398">
        <v>1</v>
      </c>
      <c r="H28" s="45" t="str">
        <f>C24</f>
        <v>England</v>
      </c>
      <c r="I28" s="51"/>
      <c r="J28" s="182"/>
      <c r="K28" s="182" t="s">
        <v>61</v>
      </c>
      <c r="L28" s="182">
        <f t="shared" si="4"/>
        <v>1</v>
      </c>
      <c r="M28" s="182"/>
      <c r="N28" s="182">
        <f>IF($E28="",0,IF($E28&gt;$G28,3,IF($E28=$G28,1,0)))</f>
        <v>3</v>
      </c>
      <c r="O28" s="182">
        <f>IF($G28="",0,IF($E28&gt;$G28,0,IF($E28=$G28,1,3)))</f>
        <v>0</v>
      </c>
      <c r="P28" s="182"/>
      <c r="Q28" s="182"/>
      <c r="R28" s="182">
        <f>E28</f>
        <v>2</v>
      </c>
      <c r="S28" s="182">
        <f>G28</f>
        <v>1</v>
      </c>
      <c r="T28" s="182"/>
      <c r="U28" s="182"/>
      <c r="V28" s="182">
        <f>G28</f>
        <v>1</v>
      </c>
      <c r="W28" s="182">
        <f>E28</f>
        <v>2</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398">
        <v>5</v>
      </c>
      <c r="BW28" s="399"/>
      <c r="BX28" s="398"/>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4</v>
      </c>
      <c r="N29" s="182">
        <f t="shared" si="7"/>
        <v>4</v>
      </c>
      <c r="O29" s="182">
        <f t="shared" si="7"/>
        <v>6</v>
      </c>
      <c r="P29" s="182">
        <f t="shared" si="7"/>
        <v>3</v>
      </c>
      <c r="Q29" s="182">
        <f t="shared" si="7"/>
        <v>6</v>
      </c>
      <c r="R29" s="182">
        <f t="shared" si="7"/>
        <v>4</v>
      </c>
      <c r="S29" s="182">
        <f t="shared" si="7"/>
        <v>7</v>
      </c>
      <c r="T29" s="182">
        <f t="shared" si="7"/>
        <v>6</v>
      </c>
      <c r="U29" s="182">
        <f t="shared" si="7"/>
        <v>7</v>
      </c>
      <c r="V29" s="182">
        <f t="shared" si="7"/>
        <v>5</v>
      </c>
      <c r="W29" s="182">
        <f t="shared" si="7"/>
        <v>5</v>
      </c>
      <c r="X29" s="182">
        <f t="shared" si="7"/>
        <v>6</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23</v>
      </c>
      <c r="BQ29" s="182"/>
      <c r="BR29" s="213"/>
      <c r="BS29" s="150" t="str">
        <f>"3"&amp;BD89</f>
        <v>3A</v>
      </c>
      <c r="BT29" s="158" t="str">
        <f>BB89</f>
        <v>Albanien</v>
      </c>
      <c r="BU29" s="163"/>
      <c r="BV29" s="398">
        <v>2</v>
      </c>
      <c r="BW29" s="399"/>
      <c r="BX29" s="398"/>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2</v>
      </c>
      <c r="CD30" s="182"/>
      <c r="CE30" s="63">
        <v>4</v>
      </c>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Spanien</v>
      </c>
      <c r="CB31" s="163"/>
      <c r="CC31" s="398">
        <v>2</v>
      </c>
      <c r="CD31" s="182"/>
      <c r="CE31" s="63">
        <v>6</v>
      </c>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Schweden</v>
      </c>
      <c r="BU32" s="163"/>
      <c r="BV32" s="398">
        <v>1</v>
      </c>
      <c r="BW32" s="399"/>
      <c r="BX32" s="398"/>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Spanien</v>
      </c>
      <c r="BU33" s="163"/>
      <c r="BV33" s="398">
        <v>2</v>
      </c>
      <c r="BW33" s="399"/>
      <c r="BX33" s="398"/>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3</v>
      </c>
      <c r="H34" s="18" t="str">
        <f>Spielplan!$H$34</f>
        <v>Nordirland</v>
      </c>
      <c r="I34" s="33"/>
      <c r="J34" s="182"/>
      <c r="K34" s="182" t="s">
        <v>65</v>
      </c>
      <c r="L34" s="182">
        <f t="shared" ref="L34:L39" si="8">IF(E34-G34&gt;0,1,IF(G34=E34,0,-1))</f>
        <v>-1</v>
      </c>
      <c r="M34" s="182">
        <f>IF($E34="",0,IF($E34&gt;$G34,3,IF($E34=G34,1,0)))</f>
        <v>0</v>
      </c>
      <c r="N34" s="182">
        <f>IF($G34="",0,IF($E34&gt;$G34,0,IF($E34=G34,1,3)))</f>
        <v>3</v>
      </c>
      <c r="O34" s="182"/>
      <c r="P34" s="182"/>
      <c r="Q34" s="182">
        <f>E34</f>
        <v>2</v>
      </c>
      <c r="R34" s="182">
        <f>G34</f>
        <v>3</v>
      </c>
      <c r="S34" s="182"/>
      <c r="T34" s="182"/>
      <c r="U34" s="182">
        <f>G34</f>
        <v>3</v>
      </c>
      <c r="V34" s="182">
        <f>E34</f>
        <v>2</v>
      </c>
      <c r="W34" s="182"/>
      <c r="X34" s="182"/>
      <c r="Y34" s="182"/>
      <c r="Z34" s="182">
        <f>M40</f>
        <v>3</v>
      </c>
      <c r="AA34" s="182">
        <f>Q40</f>
        <v>5</v>
      </c>
      <c r="AB34" s="182">
        <f>U40</f>
        <v>6</v>
      </c>
      <c r="AC34" s="182">
        <f>AA34-AB34</f>
        <v>-1</v>
      </c>
      <c r="AD34" s="182">
        <f>IF(Z34&gt;Z35,-1,0)</f>
        <v>0</v>
      </c>
      <c r="AE34" s="182">
        <f>IF(Z34&gt;Z36,-1,0)</f>
        <v>0</v>
      </c>
      <c r="AF34" s="182">
        <f>IF(Z34&gt;Z37,-1,0)</f>
        <v>0</v>
      </c>
      <c r="AG34" s="329">
        <f>10000-(AJ34*1000+AM34*10+AK34)</f>
        <v>7005</v>
      </c>
      <c r="AH34" s="330">
        <f>RANK(AG34,AG34:AG37,1)</f>
        <v>3</v>
      </c>
      <c r="AI34" s="281" t="str">
        <f>C34</f>
        <v>Polen</v>
      </c>
      <c r="AJ34" s="281">
        <f t="shared" ref="AJ34:AL37" si="9">Z34</f>
        <v>3</v>
      </c>
      <c r="AK34" s="281">
        <f t="shared" si="9"/>
        <v>5</v>
      </c>
      <c r="AL34" s="281">
        <f t="shared" si="9"/>
        <v>6</v>
      </c>
      <c r="AM34" s="281">
        <f>AK34-AL34</f>
        <v>-1</v>
      </c>
      <c r="AN34" s="337"/>
      <c r="AO34" s="329">
        <f>IF(Z35&lt;&gt;Z34,AG35,IF(G34&gt;E34,AG35-2000,AG35))</f>
        <v>3983</v>
      </c>
      <c r="AP34" s="329">
        <f>IF(Z36&lt;&gt;Z34,AG36,IF(G36&gt;E36,AG36-2000,AG36))</f>
        <v>3972</v>
      </c>
      <c r="AQ34" s="329">
        <f>IF(Z37&lt;&gt;Z34,AG37,IF(G38&gt;E38,AG37-2000,AG37))</f>
        <v>5015</v>
      </c>
      <c r="AR34" s="332">
        <f>AN38</f>
        <v>21015</v>
      </c>
      <c r="AS34" s="330">
        <f>RANK(AR34,AR34:AR37,1)</f>
        <v>4</v>
      </c>
      <c r="AT34" s="281" t="str">
        <f t="shared" ref="AT34:AW37" si="10">AI34</f>
        <v>Polen</v>
      </c>
      <c r="AU34" s="281">
        <f t="shared" si="10"/>
        <v>3</v>
      </c>
      <c r="AV34" s="281">
        <f t="shared" si="10"/>
        <v>5</v>
      </c>
      <c r="AW34" s="281">
        <f t="shared" si="10"/>
        <v>6</v>
      </c>
      <c r="AX34" s="182"/>
      <c r="AY34" s="182"/>
      <c r="AZ34" s="182"/>
      <c r="BA34" s="17">
        <v>1</v>
      </c>
      <c r="BB34" s="18" t="str">
        <f>VLOOKUP(1,AS34:AT37,2,FALSE)</f>
        <v>Deutschland</v>
      </c>
      <c r="BC34" s="16"/>
      <c r="BD34" s="19">
        <f>VLOOKUP(1,AS34:AW37,3,FALSE)</f>
        <v>6</v>
      </c>
      <c r="BE34" s="20">
        <f>VLOOKUP(1,AS34:AW37,4,FALSE)</f>
        <v>8</v>
      </c>
      <c r="BF34" s="199" t="s">
        <v>12</v>
      </c>
      <c r="BG34" s="20">
        <f>VLOOKUP(1,AS34:AW37,5,FALSE)</f>
        <v>6</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0</v>
      </c>
      <c r="BQ34" s="183"/>
      <c r="BR34" s="213"/>
      <c r="BS34" s="182"/>
      <c r="BT34" s="182"/>
      <c r="BU34" s="182"/>
      <c r="BV34" s="399"/>
      <c r="BW34" s="399"/>
      <c r="BX34" s="399"/>
      <c r="BY34" s="182"/>
      <c r="BZ34" s="182"/>
      <c r="CA34" s="182"/>
      <c r="CB34" s="182"/>
      <c r="CC34" s="399"/>
      <c r="CD34" s="182"/>
      <c r="CE34" s="144">
        <v>59</v>
      </c>
      <c r="CF34" s="158" t="str">
        <f>IF(CE30="",IF(CC30&gt;CC31,CA30,CA31),IF(CE30&gt;CE31,CA30,CA31))</f>
        <v>Spanien</v>
      </c>
      <c r="CG34" s="163"/>
      <c r="CH34" s="63">
        <v>3</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4</v>
      </c>
      <c r="F35" s="401" t="s">
        <v>12</v>
      </c>
      <c r="G35" s="398">
        <v>2</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4</v>
      </c>
      <c r="T35" s="182">
        <f>G35</f>
        <v>2</v>
      </c>
      <c r="U35" s="182"/>
      <c r="V35" s="182"/>
      <c r="W35" s="182">
        <f>G35</f>
        <v>2</v>
      </c>
      <c r="X35" s="182">
        <f>E35</f>
        <v>4</v>
      </c>
      <c r="Y35" s="182"/>
      <c r="Z35" s="182">
        <f>N40</f>
        <v>6</v>
      </c>
      <c r="AA35" s="182">
        <f>R40</f>
        <v>7</v>
      </c>
      <c r="AB35" s="182">
        <f>V40</f>
        <v>6</v>
      </c>
      <c r="AC35" s="182">
        <f>AA35-AB35</f>
        <v>1</v>
      </c>
      <c r="AD35" s="182">
        <f>IF(Z35&gt;Z34,-1,0)</f>
        <v>-1</v>
      </c>
      <c r="AE35" s="182">
        <f>IF(Z35&gt;Z36,-1,0)</f>
        <v>0</v>
      </c>
      <c r="AF35" s="182">
        <f>IF(Z35&gt;Z37,-1,0)</f>
        <v>-1</v>
      </c>
      <c r="AG35" s="329">
        <f>10000-(AJ35*1000+AM35*10+AK35)</f>
        <v>3983</v>
      </c>
      <c r="AH35" s="330">
        <f>RANK(AG35,AG34:AG37,1)</f>
        <v>2</v>
      </c>
      <c r="AI35" s="281" t="str">
        <f>H34</f>
        <v>Nordirland</v>
      </c>
      <c r="AJ35" s="281">
        <f t="shared" si="9"/>
        <v>6</v>
      </c>
      <c r="AK35" s="281">
        <f t="shared" si="9"/>
        <v>7</v>
      </c>
      <c r="AL35" s="281">
        <f t="shared" si="9"/>
        <v>6</v>
      </c>
      <c r="AM35" s="281">
        <f>AK35-AL35</f>
        <v>1</v>
      </c>
      <c r="AN35" s="329">
        <f>IF(Z34&lt;&gt;Z35,AG34,IF(E34&gt;G34,AG34-2000,AG34))</f>
        <v>7005</v>
      </c>
      <c r="AO35" s="337"/>
      <c r="AP35" s="329">
        <f>IF(Z35&lt;&gt;Z36,AG36,IF(G39&gt;E39,AG36-2000,AG36))</f>
        <v>1972</v>
      </c>
      <c r="AQ35" s="329">
        <f>IF(Z37&lt;&gt;Z35,AG37,IF(G37&gt;E37,AG37-2000,AG37))</f>
        <v>7015</v>
      </c>
      <c r="AR35" s="333">
        <f>AO38</f>
        <v>11949</v>
      </c>
      <c r="AS35" s="330">
        <f>RANK(AR35,AR34:AR37,1)</f>
        <v>2</v>
      </c>
      <c r="AT35" s="281" t="str">
        <f t="shared" si="10"/>
        <v>Nordirland</v>
      </c>
      <c r="AU35" s="281">
        <f t="shared" si="10"/>
        <v>6</v>
      </c>
      <c r="AV35" s="281">
        <f t="shared" si="10"/>
        <v>7</v>
      </c>
      <c r="AW35" s="281">
        <f t="shared" si="10"/>
        <v>6</v>
      </c>
      <c r="AX35" s="182"/>
      <c r="AY35" s="182"/>
      <c r="AZ35" s="182"/>
      <c r="BA35" s="17">
        <v>2</v>
      </c>
      <c r="BB35" s="18" t="str">
        <f>VLOOKUP(2,AS34:AT37,2,FALSE)</f>
        <v>Nordirland</v>
      </c>
      <c r="BC35" s="16"/>
      <c r="BD35" s="19">
        <f>VLOOKUP(2,AS34:AW37,3,FALSE)</f>
        <v>6</v>
      </c>
      <c r="BE35" s="20">
        <f>VLOOKUP(2,AS34:AW37,4,FALSE)</f>
        <v>7</v>
      </c>
      <c r="BF35" s="199" t="s">
        <v>12</v>
      </c>
      <c r="BG35" s="20">
        <f>VLOOKUP(2,AS34:AW37,5,FALSE)</f>
        <v>6</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399"/>
      <c r="BW35" s="399"/>
      <c r="BX35" s="399"/>
      <c r="BY35" s="182"/>
      <c r="BZ35" s="182"/>
      <c r="CA35" s="182"/>
      <c r="CB35" s="182"/>
      <c r="CC35" s="399"/>
      <c r="CD35" s="182"/>
      <c r="CE35" s="144">
        <v>60</v>
      </c>
      <c r="CF35" s="158" t="str">
        <f>IF(CE38="",IF(CC38&gt;CC39,CA38,CA39),IF(CE38&gt;CE39,CA38,CA39))</f>
        <v>Ukraine</v>
      </c>
      <c r="CG35" s="163"/>
      <c r="CH35" s="63">
        <v>2</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2</v>
      </c>
      <c r="F36" s="401" t="s">
        <v>12</v>
      </c>
      <c r="G36" s="398">
        <v>1</v>
      </c>
      <c r="H36" s="18" t="str">
        <f>C35</f>
        <v>Deutschland</v>
      </c>
      <c r="I36" s="33"/>
      <c r="J36" s="182"/>
      <c r="K36" s="182" t="s">
        <v>68</v>
      </c>
      <c r="L36" s="182">
        <f t="shared" si="8"/>
        <v>1</v>
      </c>
      <c r="M36" s="182">
        <f>IF($E36="",0,IF($E36&gt;$G36,3,IF($E36=G36,1,0)))</f>
        <v>3</v>
      </c>
      <c r="N36" s="182"/>
      <c r="O36" s="182">
        <f>IF($G36="",0,IF($E36&gt;$G36,0,IF($E36=$G36,1,3)))</f>
        <v>0</v>
      </c>
      <c r="P36" s="182"/>
      <c r="Q36" s="182">
        <f>E36</f>
        <v>2</v>
      </c>
      <c r="R36" s="182"/>
      <c r="S36" s="182">
        <f>G36</f>
        <v>1</v>
      </c>
      <c r="T36" s="182"/>
      <c r="U36" s="182">
        <f>G36</f>
        <v>1</v>
      </c>
      <c r="V36" s="182"/>
      <c r="W36" s="182">
        <f>E36</f>
        <v>2</v>
      </c>
      <c r="X36" s="182"/>
      <c r="Y36" s="182"/>
      <c r="Z36" s="182">
        <f>O40</f>
        <v>6</v>
      </c>
      <c r="AA36" s="182">
        <f>S40</f>
        <v>8</v>
      </c>
      <c r="AB36" s="182">
        <f>W40</f>
        <v>6</v>
      </c>
      <c r="AC36" s="182">
        <f>AA36-AB36</f>
        <v>2</v>
      </c>
      <c r="AD36" s="182">
        <f>IF(Z36&gt;Z34,-1,0)</f>
        <v>-1</v>
      </c>
      <c r="AE36" s="182">
        <f>IF(Z36&gt;Z35,-1,0)</f>
        <v>0</v>
      </c>
      <c r="AF36" s="182">
        <f>IF(Z36&gt;Z37,-1,0)</f>
        <v>-1</v>
      </c>
      <c r="AG36" s="329">
        <f>10000-(AJ36*1000+AM36*10+AK36)</f>
        <v>3972</v>
      </c>
      <c r="AH36" s="330">
        <f>RANK(AG36,AG34:AG37,1)</f>
        <v>1</v>
      </c>
      <c r="AI36" s="281" t="str">
        <f>C35</f>
        <v>Deutschland</v>
      </c>
      <c r="AJ36" s="281">
        <f t="shared" si="9"/>
        <v>6</v>
      </c>
      <c r="AK36" s="281">
        <f t="shared" si="9"/>
        <v>8</v>
      </c>
      <c r="AL36" s="281">
        <f t="shared" si="9"/>
        <v>6</v>
      </c>
      <c r="AM36" s="281">
        <f>AK36-AL36</f>
        <v>2</v>
      </c>
      <c r="AN36" s="329">
        <f>IF(Z34&lt;&gt;Z36,AG34,IF(E36&gt;G36,AG34-2000,AG34))</f>
        <v>7005</v>
      </c>
      <c r="AO36" s="329">
        <f>IF(Z35&lt;&gt;Z36,AG35,IF(E39&gt;G39,AG35-2000,AG35))</f>
        <v>3983</v>
      </c>
      <c r="AP36" s="337"/>
      <c r="AQ36" s="329">
        <f>IF(Z37&lt;&gt;Z36,AG37,IF(G35&gt;E35,AG37-2000,AG37))</f>
        <v>7015</v>
      </c>
      <c r="AR36" s="333">
        <f>AP38</f>
        <v>9916</v>
      </c>
      <c r="AS36" s="330">
        <f>RANK(AR36,AR34:AR37,1)</f>
        <v>1</v>
      </c>
      <c r="AT36" s="281" t="str">
        <f t="shared" si="10"/>
        <v>Deutschland</v>
      </c>
      <c r="AU36" s="281">
        <f t="shared" si="10"/>
        <v>6</v>
      </c>
      <c r="AV36" s="281">
        <f t="shared" si="10"/>
        <v>8</v>
      </c>
      <c r="AW36" s="281">
        <f t="shared" si="10"/>
        <v>6</v>
      </c>
      <c r="AX36" s="182"/>
      <c r="AY36" s="182"/>
      <c r="AZ36" s="182"/>
      <c r="BA36" s="162">
        <v>3</v>
      </c>
      <c r="BB36" s="175" t="str">
        <f>VLOOKUP(3,AS34:AT37,2,FALSE)</f>
        <v>Ukraine</v>
      </c>
      <c r="BC36" s="163"/>
      <c r="BD36" s="145">
        <f>VLOOKUP(3,AS34:AW37,3,FALSE)</f>
        <v>3</v>
      </c>
      <c r="BE36" s="145">
        <f>VLOOKUP(3,AS34:AW37,4,FALSE)</f>
        <v>5</v>
      </c>
      <c r="BF36" s="199" t="s">
        <v>12</v>
      </c>
      <c r="BG36" s="145">
        <f>VLOOKUP(3,AS34:AW37,5,FALSE)</f>
        <v>7</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Schweiz</v>
      </c>
      <c r="BU36" s="163"/>
      <c r="BV36" s="398">
        <v>1</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2</v>
      </c>
      <c r="F37" s="401" t="s">
        <v>12</v>
      </c>
      <c r="G37" s="398">
        <v>1</v>
      </c>
      <c r="H37" s="13" t="str">
        <f>H35</f>
        <v>Ukraine</v>
      </c>
      <c r="I37" s="34"/>
      <c r="J37" s="182"/>
      <c r="K37" s="182" t="s">
        <v>67</v>
      </c>
      <c r="L37" s="182">
        <f t="shared" si="8"/>
        <v>1</v>
      </c>
      <c r="M37" s="182"/>
      <c r="N37" s="182">
        <f>IF($E37="",0,IF($E37&gt;$G37,3,IF($E37=$G37,1,0)))</f>
        <v>3</v>
      </c>
      <c r="O37" s="182"/>
      <c r="P37" s="182">
        <f>IF($G37="",0,IF($E37&gt;$G37,0,IF($E37=$G37,1,3)))</f>
        <v>0</v>
      </c>
      <c r="Q37" s="182"/>
      <c r="R37" s="182">
        <f>E37</f>
        <v>2</v>
      </c>
      <c r="S37" s="182"/>
      <c r="T37" s="182">
        <f>G37</f>
        <v>1</v>
      </c>
      <c r="U37" s="182"/>
      <c r="V37" s="182">
        <f>G37</f>
        <v>1</v>
      </c>
      <c r="W37" s="182"/>
      <c r="X37" s="182">
        <f>E37</f>
        <v>2</v>
      </c>
      <c r="Y37" s="182"/>
      <c r="Z37" s="182">
        <f>P40</f>
        <v>3</v>
      </c>
      <c r="AA37" s="182">
        <f>T40</f>
        <v>5</v>
      </c>
      <c r="AB37" s="182">
        <f>X40</f>
        <v>7</v>
      </c>
      <c r="AC37" s="182">
        <f>AA37-AB37</f>
        <v>-2</v>
      </c>
      <c r="AD37" s="182">
        <f>IF(Z37&gt;Z34,-1,0)</f>
        <v>0</v>
      </c>
      <c r="AE37" s="182">
        <f>IF(Z37&gt;Z35,-1,0)</f>
        <v>0</v>
      </c>
      <c r="AF37" s="182">
        <f>IF(Z37&gt;Z36,-1,0)</f>
        <v>0</v>
      </c>
      <c r="AG37" s="329">
        <f>10000-(AJ37*1000+AM37*10+AK37)</f>
        <v>7015</v>
      </c>
      <c r="AH37" s="330">
        <f>RANK(AG37,AG34:AG37,1)</f>
        <v>4</v>
      </c>
      <c r="AI37" s="281" t="str">
        <f>H35</f>
        <v>Ukraine</v>
      </c>
      <c r="AJ37" s="281">
        <f t="shared" si="9"/>
        <v>3</v>
      </c>
      <c r="AK37" s="281">
        <f t="shared" si="9"/>
        <v>5</v>
      </c>
      <c r="AL37" s="281">
        <f t="shared" si="9"/>
        <v>7</v>
      </c>
      <c r="AM37" s="281">
        <f>AK37-AL37</f>
        <v>-2</v>
      </c>
      <c r="AN37" s="329">
        <f>IF(Z34&lt;&gt;Z37,AG34,IF(E38&gt;G38,AG34-2000,AG34))</f>
        <v>7005</v>
      </c>
      <c r="AO37" s="329">
        <f>IF(Z35&lt;&gt;Z37,AG35,IF(E37&gt;G37,AG35-2000,AG35))</f>
        <v>3983</v>
      </c>
      <c r="AP37" s="329">
        <f>IF(Z36&lt;&gt;Z37,AG36,IF(E35&gt;G35,AG36-2000,AG36))</f>
        <v>3972</v>
      </c>
      <c r="AQ37" s="337"/>
      <c r="AR37" s="333">
        <f>AQ38</f>
        <v>19045</v>
      </c>
      <c r="AS37" s="330">
        <f>RANK(AR37,AR34:AR37,1)</f>
        <v>3</v>
      </c>
      <c r="AT37" s="281" t="str">
        <f t="shared" si="10"/>
        <v>Ukraine</v>
      </c>
      <c r="AU37" s="281">
        <f t="shared" si="10"/>
        <v>3</v>
      </c>
      <c r="AV37" s="281">
        <f t="shared" si="10"/>
        <v>5</v>
      </c>
      <c r="AW37" s="281">
        <f t="shared" si="10"/>
        <v>7</v>
      </c>
      <c r="AX37" s="182"/>
      <c r="AY37" s="182"/>
      <c r="AZ37" s="182"/>
      <c r="BA37" s="68">
        <v>4</v>
      </c>
      <c r="BB37" s="69" t="str">
        <f>VLOOKUP(4,AS34:AT37,2,FALSE)</f>
        <v>Polen</v>
      </c>
      <c r="BC37" s="70"/>
      <c r="BD37" s="71">
        <f>VLOOKUP(4,AS34:AW37,3,FALSE)</f>
        <v>3</v>
      </c>
      <c r="BE37" s="71">
        <f>VLOOKUP(4,AS34:AW37,4,FALSE)</f>
        <v>5</v>
      </c>
      <c r="BF37" s="199" t="s">
        <v>12</v>
      </c>
      <c r="BG37" s="71">
        <f>VLOOKUP(4,AS34:AW37,5,FALSE)</f>
        <v>6</v>
      </c>
      <c r="BH37" s="182"/>
      <c r="BI37" s="183"/>
      <c r="BJ37" s="61">
        <f>IF(E37&gt;G37,IF(Spielplan!E37&gt;Spielplan!G37,Punktemodus!$B$3,0),0)</f>
        <v>10</v>
      </c>
      <c r="BK37" s="61">
        <f>IF(E37=G37,IF(Spielplan!E37=Spielplan!G37,Punktemodus!$B$3,0),0)</f>
        <v>0</v>
      </c>
      <c r="BL37" s="61">
        <f>IF(E37&lt;G37,IF(Spielplan!E37&lt;Spielplan!G37,Punktemodus!$B$3,0),0)</f>
        <v>0</v>
      </c>
      <c r="BM37" s="61">
        <f>IF(E37=Spielplan!E37,IF(G37=Spielplan!G37,Punktemodus!$B$5,0),0)</f>
        <v>0</v>
      </c>
      <c r="BN37" s="61">
        <f>IF(E37=Spielplan!E37,Punktemodus!$B$7,0)</f>
        <v>1</v>
      </c>
      <c r="BO37" s="61">
        <f>IF(G37=Spielplan!G37,Punktemodus!$B$7,0)</f>
        <v>0</v>
      </c>
      <c r="BP37" s="81">
        <f>IF(Spielplan!E37="",0,SUM(BJ37:BO37))</f>
        <v>11</v>
      </c>
      <c r="BQ37" s="183"/>
      <c r="BR37" s="213"/>
      <c r="BS37" s="150" t="str">
        <f>"3"&amp;BD87</f>
        <v>3C</v>
      </c>
      <c r="BT37" s="158" t="str">
        <f>BB87</f>
        <v>Ukraine</v>
      </c>
      <c r="BU37" s="163"/>
      <c r="BV37" s="398">
        <v>3</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2</v>
      </c>
      <c r="H38" s="18" t="str">
        <f>H35</f>
        <v>Ukraine</v>
      </c>
      <c r="I38" s="33"/>
      <c r="J38" s="182"/>
      <c r="K38" s="182" t="s">
        <v>69</v>
      </c>
      <c r="L38" s="182">
        <f t="shared" si="8"/>
        <v>-1</v>
      </c>
      <c r="M38" s="182">
        <f>IF($E38="",0,IF($E38&gt;$G38,3,IF($E38=G38,1,0)))</f>
        <v>0</v>
      </c>
      <c r="N38" s="182"/>
      <c r="O38" s="182"/>
      <c r="P38" s="182">
        <f>IF($G38="",0,IF($E38&gt;$G38,0,IF($E38=$G38,1,3)))</f>
        <v>3</v>
      </c>
      <c r="Q38" s="182">
        <f>E38</f>
        <v>1</v>
      </c>
      <c r="R38" s="182"/>
      <c r="S38" s="182"/>
      <c r="T38" s="182">
        <f>G38</f>
        <v>2</v>
      </c>
      <c r="U38" s="182">
        <f>G38</f>
        <v>2</v>
      </c>
      <c r="V38" s="182"/>
      <c r="W38" s="182"/>
      <c r="X38" s="182">
        <f>E38</f>
        <v>1</v>
      </c>
      <c r="Y38" s="182"/>
      <c r="Z38" s="182"/>
      <c r="AA38" s="182"/>
      <c r="AB38" s="182"/>
      <c r="AC38" s="182"/>
      <c r="AD38" s="182"/>
      <c r="AE38" s="182"/>
      <c r="AF38" s="182"/>
      <c r="AG38" s="281"/>
      <c r="AH38" s="281"/>
      <c r="AI38" s="281"/>
      <c r="AJ38" s="281"/>
      <c r="AK38" s="281"/>
      <c r="AL38" s="281"/>
      <c r="AM38" s="281"/>
      <c r="AN38" s="334">
        <f>SUM(AN34:AN37)</f>
        <v>21015</v>
      </c>
      <c r="AO38" s="335">
        <f>SUM(AO34:AO37)</f>
        <v>11949</v>
      </c>
      <c r="AP38" s="335">
        <f>SUM(AP34:AP37)</f>
        <v>9916</v>
      </c>
      <c r="AQ38" s="335">
        <f>SUM(AQ34:AQ37)</f>
        <v>19045</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1</v>
      </c>
      <c r="BO38" s="61">
        <f>IF(G38=Spielplan!G38,Punktemodus!$B$7,0)</f>
        <v>0</v>
      </c>
      <c r="BP38" s="81">
        <f>IF(Spielplan!E38="",0,SUM(BJ38:BO38))</f>
        <v>1</v>
      </c>
      <c r="BQ38" s="182"/>
      <c r="BR38" s="213"/>
      <c r="BS38" s="182"/>
      <c r="BT38" s="182"/>
      <c r="BU38" s="182"/>
      <c r="BV38" s="399"/>
      <c r="BW38" s="399"/>
      <c r="BX38" s="399"/>
      <c r="BY38" s="182"/>
      <c r="BZ38" s="144">
        <v>55</v>
      </c>
      <c r="CA38" s="158" t="str">
        <f>IF(BX36="",IF(BV36&gt;BV37,BT36,BT37),IF(BX36&gt;BX37,BT36,BT37))</f>
        <v>Ukraine</v>
      </c>
      <c r="CB38" s="163"/>
      <c r="CC38" s="398">
        <v>2</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2</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2</v>
      </c>
      <c r="S39" s="182">
        <f>G39</f>
        <v>3</v>
      </c>
      <c r="T39" s="182"/>
      <c r="U39" s="182"/>
      <c r="V39" s="182">
        <f>G39</f>
        <v>3</v>
      </c>
      <c r="W39" s="182">
        <f>E39</f>
        <v>2</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399"/>
      <c r="BW39" s="399"/>
      <c r="BX39" s="399"/>
      <c r="BY39" s="182"/>
      <c r="BZ39" s="144">
        <v>56</v>
      </c>
      <c r="CA39" s="158" t="str">
        <f>IF(BX40="",IF(BV40&gt;BV41,BT40,BT41),IF(BX40&gt;BX41,BT40,BT41))</f>
        <v>Wales</v>
      </c>
      <c r="CB39" s="163"/>
      <c r="CC39" s="398">
        <v>1</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3</v>
      </c>
      <c r="N40" s="182">
        <f t="shared" si="11"/>
        <v>6</v>
      </c>
      <c r="O40" s="182">
        <f t="shared" si="11"/>
        <v>6</v>
      </c>
      <c r="P40" s="182">
        <f t="shared" si="11"/>
        <v>3</v>
      </c>
      <c r="Q40" s="182">
        <f t="shared" si="11"/>
        <v>5</v>
      </c>
      <c r="R40" s="182">
        <f t="shared" si="11"/>
        <v>7</v>
      </c>
      <c r="S40" s="182">
        <f t="shared" si="11"/>
        <v>8</v>
      </c>
      <c r="T40" s="182">
        <f t="shared" si="11"/>
        <v>5</v>
      </c>
      <c r="U40" s="182">
        <f t="shared" si="11"/>
        <v>6</v>
      </c>
      <c r="V40" s="182">
        <f t="shared" si="11"/>
        <v>6</v>
      </c>
      <c r="W40" s="182">
        <f t="shared" si="11"/>
        <v>6</v>
      </c>
      <c r="X40" s="182">
        <f t="shared" si="11"/>
        <v>7</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32</v>
      </c>
      <c r="BQ40" s="182"/>
      <c r="BR40" s="213"/>
      <c r="BS40" s="151" t="s">
        <v>252</v>
      </c>
      <c r="BT40" s="158" t="str">
        <f>BB24</f>
        <v>Wales</v>
      </c>
      <c r="BU40" s="163"/>
      <c r="BV40" s="398">
        <v>3</v>
      </c>
      <c r="BW40" s="399"/>
      <c r="BX40" s="398"/>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Island</v>
      </c>
      <c r="BU41" s="163"/>
      <c r="BV41" s="398">
        <v>2</v>
      </c>
      <c r="BW41" s="399"/>
      <c r="BX41" s="398"/>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0</v>
      </c>
      <c r="F45" s="401" t="s">
        <v>12</v>
      </c>
      <c r="G45" s="398">
        <v>1</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0</v>
      </c>
      <c r="R45" s="182">
        <f>G45</f>
        <v>1</v>
      </c>
      <c r="S45" s="182"/>
      <c r="T45" s="182"/>
      <c r="U45" s="182">
        <f>G45</f>
        <v>1</v>
      </c>
      <c r="V45" s="182">
        <f>E45</f>
        <v>0</v>
      </c>
      <c r="W45" s="182"/>
      <c r="X45" s="182"/>
      <c r="Y45" s="182"/>
      <c r="Z45" s="182">
        <f>M51</f>
        <v>6</v>
      </c>
      <c r="AA45" s="182">
        <f>Q51</f>
        <v>4</v>
      </c>
      <c r="AB45" s="182">
        <f>U51</f>
        <v>3</v>
      </c>
      <c r="AC45" s="182">
        <f>AA45-AB45</f>
        <v>1</v>
      </c>
      <c r="AD45" s="182">
        <f>IF(Z45&gt;Z46,-1,0)</f>
        <v>-1</v>
      </c>
      <c r="AE45" s="182">
        <f>IF(Z45&gt;Z47,-1,0)</f>
        <v>0</v>
      </c>
      <c r="AF45" s="182">
        <f>IF(Z45&gt;Z48,-1,0)</f>
        <v>-1</v>
      </c>
      <c r="AG45" s="329">
        <f>10000-(AJ45*1000+AM45*10+AK45)</f>
        <v>3986</v>
      </c>
      <c r="AH45" s="330">
        <f>RANK(AG45,AG45:AG48,1)</f>
        <v>2</v>
      </c>
      <c r="AI45" s="281" t="str">
        <f>C45</f>
        <v>Türkei</v>
      </c>
      <c r="AJ45" s="281">
        <f t="shared" ref="AJ45:AL48" si="13">Z45</f>
        <v>6</v>
      </c>
      <c r="AK45" s="281">
        <f t="shared" si="13"/>
        <v>4</v>
      </c>
      <c r="AL45" s="281">
        <f t="shared" si="13"/>
        <v>3</v>
      </c>
      <c r="AM45" s="281">
        <f>AK45-AL45</f>
        <v>1</v>
      </c>
      <c r="AN45" s="337"/>
      <c r="AO45" s="329">
        <f>IF(Z46&lt;&gt;Z45,AG46,IF(G45&gt;E45,AG46-2000,AG46))</f>
        <v>7006</v>
      </c>
      <c r="AP45" s="329">
        <f>IF(Z47&lt;&gt;Z45,AG47,IF(G47&gt;E47,AG47-2000,AG47))</f>
        <v>3974</v>
      </c>
      <c r="AQ45" s="329">
        <f>IF(Z48&lt;&gt;Z45,AG48,IF(G49&gt;E49,AG48-2000,AG48))</f>
        <v>7015</v>
      </c>
      <c r="AR45" s="332">
        <f>AN49</f>
        <v>9958</v>
      </c>
      <c r="AS45" s="330">
        <f>RANK(AR45,AR45:AR48,1)</f>
        <v>1</v>
      </c>
      <c r="AT45" s="281" t="str">
        <f t="shared" ref="AT45:AW48" si="14">AI45</f>
        <v>Türkei</v>
      </c>
      <c r="AU45" s="281">
        <f t="shared" si="14"/>
        <v>6</v>
      </c>
      <c r="AV45" s="281">
        <f t="shared" si="14"/>
        <v>4</v>
      </c>
      <c r="AW45" s="281">
        <f t="shared" si="14"/>
        <v>3</v>
      </c>
      <c r="AX45" s="182"/>
      <c r="AY45" s="182"/>
      <c r="AZ45" s="182"/>
      <c r="BA45" s="42">
        <v>1</v>
      </c>
      <c r="BB45" s="40" t="str">
        <f>VLOOKUP(1,AS45:AT48,2,FALSE)</f>
        <v>Türkei</v>
      </c>
      <c r="BC45" s="41"/>
      <c r="BD45" s="43">
        <f>VLOOKUP(1,AS45:AW48,3,FALSE)</f>
        <v>6</v>
      </c>
      <c r="BE45" s="44">
        <f>VLOOKUP(1,AS45:AW48,4,FALSE)</f>
        <v>4</v>
      </c>
      <c r="BF45" s="199" t="s">
        <v>12</v>
      </c>
      <c r="BG45" s="44">
        <f>VLOOKUP(1,AS45:AW48,5,FALSE)</f>
        <v>3</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3</v>
      </c>
      <c r="BN45" s="61">
        <f>IF(E45=Spielplan!E45,Punktemodus!$B$7,0)</f>
        <v>1</v>
      </c>
      <c r="BO45" s="61">
        <f>IF(G45=Spielplan!G45,Punktemodus!$B$7,0)</f>
        <v>1</v>
      </c>
      <c r="BP45" s="81">
        <f>IF(Spielplan!E45="",0,SUM(BJ45:BO45))</f>
        <v>15</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3</v>
      </c>
      <c r="F46" s="401" t="s">
        <v>12</v>
      </c>
      <c r="G46" s="39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3</v>
      </c>
      <c r="T46" s="182">
        <f>G46</f>
        <v>1</v>
      </c>
      <c r="U46" s="182"/>
      <c r="V46" s="182"/>
      <c r="W46" s="182">
        <f>G46</f>
        <v>1</v>
      </c>
      <c r="X46" s="182">
        <f>E46</f>
        <v>3</v>
      </c>
      <c r="Y46" s="182"/>
      <c r="Z46" s="182">
        <f>N51</f>
        <v>3</v>
      </c>
      <c r="AA46" s="182">
        <f>R51</f>
        <v>4</v>
      </c>
      <c r="AB46" s="182">
        <f>V51</f>
        <v>5</v>
      </c>
      <c r="AC46" s="182">
        <f>AA46-AB46</f>
        <v>-1</v>
      </c>
      <c r="AD46" s="182">
        <f>IF(Z46&gt;Z45,-1,0)</f>
        <v>0</v>
      </c>
      <c r="AE46" s="182">
        <f>IF(Z46&gt;Z47,-1,0)</f>
        <v>0</v>
      </c>
      <c r="AF46" s="182">
        <f>IF(Z46&gt;Z48,-1,0)</f>
        <v>0</v>
      </c>
      <c r="AG46" s="329">
        <f>10000-(AJ46*1000+AM46*10+AK46)</f>
        <v>7006</v>
      </c>
      <c r="AH46" s="330">
        <f>RANK(AG46,AG45:AG48,1)</f>
        <v>3</v>
      </c>
      <c r="AI46" s="281" t="str">
        <f>H45</f>
        <v>Kroatien</v>
      </c>
      <c r="AJ46" s="281">
        <f t="shared" si="13"/>
        <v>3</v>
      </c>
      <c r="AK46" s="281">
        <f t="shared" si="13"/>
        <v>4</v>
      </c>
      <c r="AL46" s="281">
        <f t="shared" si="13"/>
        <v>5</v>
      </c>
      <c r="AM46" s="281">
        <f>AK46-AL46</f>
        <v>-1</v>
      </c>
      <c r="AN46" s="329">
        <f>IF(Z45&lt;&gt;Z46,AG45,IF(E45&gt;G45,AG45-2000,AG45))</f>
        <v>3986</v>
      </c>
      <c r="AO46" s="337"/>
      <c r="AP46" s="329">
        <f>IF(Z46&lt;&gt;Z47,AG47,IF(G50&gt;E50,AG47-2000,AG47))</f>
        <v>3974</v>
      </c>
      <c r="AQ46" s="329">
        <f>IF(Z48&lt;&gt;Z46,AG48,IF(G48&gt;E48,AG48-2000,AG48))</f>
        <v>5015</v>
      </c>
      <c r="AR46" s="333">
        <f>AO49</f>
        <v>21018</v>
      </c>
      <c r="AS46" s="330">
        <f>RANK(AR46,AR45:AR48,1)</f>
        <v>4</v>
      </c>
      <c r="AT46" s="281" t="str">
        <f t="shared" si="14"/>
        <v>Kroatien</v>
      </c>
      <c r="AU46" s="281">
        <f t="shared" si="14"/>
        <v>3</v>
      </c>
      <c r="AV46" s="281">
        <f t="shared" si="14"/>
        <v>4</v>
      </c>
      <c r="AW46" s="281">
        <f t="shared" si="14"/>
        <v>5</v>
      </c>
      <c r="AX46" s="182"/>
      <c r="AY46" s="182"/>
      <c r="AZ46" s="182"/>
      <c r="BA46" s="42">
        <v>2</v>
      </c>
      <c r="BB46" s="40" t="str">
        <f>VLOOKUP(2,AS45:AT48,2,FALSE)</f>
        <v>Spanien</v>
      </c>
      <c r="BC46" s="41"/>
      <c r="BD46" s="43">
        <f>VLOOKUP(2,AS45:AW48,3,FALSE)</f>
        <v>6</v>
      </c>
      <c r="BE46" s="44">
        <f>VLOOKUP(2,AS45:AW48,4,FALSE)</f>
        <v>6</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2</v>
      </c>
      <c r="F47" s="401" t="s">
        <v>12</v>
      </c>
      <c r="G47" s="398">
        <v>1</v>
      </c>
      <c r="H47" s="40" t="str">
        <f>C46</f>
        <v>Spanien</v>
      </c>
      <c r="I47" s="41"/>
      <c r="J47" s="182"/>
      <c r="K47" s="182" t="s">
        <v>72</v>
      </c>
      <c r="L47" s="182">
        <f t="shared" si="12"/>
        <v>1</v>
      </c>
      <c r="M47" s="182">
        <f>IF($E47="",0,IF($E47&gt;$G47,3,IF($E47=G47,1,0)))</f>
        <v>3</v>
      </c>
      <c r="N47" s="182"/>
      <c r="O47" s="182">
        <f>IF($G47="",0,IF($E47&gt;$G47,0,IF($E47=$G47,1,3)))</f>
        <v>0</v>
      </c>
      <c r="P47" s="182"/>
      <c r="Q47" s="182">
        <f>E47</f>
        <v>2</v>
      </c>
      <c r="R47" s="182"/>
      <c r="S47" s="182">
        <f>G47</f>
        <v>1</v>
      </c>
      <c r="T47" s="182"/>
      <c r="U47" s="182">
        <f>G47</f>
        <v>1</v>
      </c>
      <c r="V47" s="182"/>
      <c r="W47" s="182">
        <f>E47</f>
        <v>2</v>
      </c>
      <c r="X47" s="182"/>
      <c r="Y47" s="182"/>
      <c r="Z47" s="182">
        <f>O51</f>
        <v>6</v>
      </c>
      <c r="AA47" s="182">
        <f>S51</f>
        <v>6</v>
      </c>
      <c r="AB47" s="182">
        <f>W51</f>
        <v>4</v>
      </c>
      <c r="AC47" s="182">
        <f>AA47-AB47</f>
        <v>2</v>
      </c>
      <c r="AD47" s="182">
        <f>IF(Z47&gt;Z45,-1,0)</f>
        <v>0</v>
      </c>
      <c r="AE47" s="182">
        <f>IF(Z47&gt;Z46,-1,0)</f>
        <v>-1</v>
      </c>
      <c r="AF47" s="182">
        <f>IF(Z47&gt;Z48,-1,0)</f>
        <v>-1</v>
      </c>
      <c r="AG47" s="329">
        <f>10000-(AJ47*1000+AM47*10+AK47)</f>
        <v>3974</v>
      </c>
      <c r="AH47" s="330">
        <f>RANK(AG47,AG45:AG48,1)</f>
        <v>1</v>
      </c>
      <c r="AI47" s="281" t="str">
        <f>C46</f>
        <v>Spanien</v>
      </c>
      <c r="AJ47" s="281">
        <f t="shared" si="13"/>
        <v>6</v>
      </c>
      <c r="AK47" s="281">
        <f t="shared" si="13"/>
        <v>6</v>
      </c>
      <c r="AL47" s="281">
        <f t="shared" si="13"/>
        <v>4</v>
      </c>
      <c r="AM47" s="281">
        <f>AK47-AL47</f>
        <v>2</v>
      </c>
      <c r="AN47" s="329">
        <f>IF(Z45&lt;&gt;Z47,AG45,IF(E47&gt;G47,AG45-2000,AG45))</f>
        <v>1986</v>
      </c>
      <c r="AO47" s="329">
        <f>IF(Z46&lt;&gt;Z47,AG46,IF(E50&gt;G50,AG46-2000,AG46))</f>
        <v>7006</v>
      </c>
      <c r="AP47" s="337"/>
      <c r="AQ47" s="329">
        <f>IF(Z48&lt;&gt;Z47,AG48,IF(G46&gt;E46,AG48-2000,AG48))</f>
        <v>7015</v>
      </c>
      <c r="AR47" s="333">
        <f>AP49</f>
        <v>11922</v>
      </c>
      <c r="AS47" s="330">
        <f>RANK(AR47,AR45:AR48,1)</f>
        <v>2</v>
      </c>
      <c r="AT47" s="281" t="str">
        <f t="shared" si="14"/>
        <v>Spanien</v>
      </c>
      <c r="AU47" s="281">
        <f t="shared" si="14"/>
        <v>6</v>
      </c>
      <c r="AV47" s="281">
        <f t="shared" si="14"/>
        <v>6</v>
      </c>
      <c r="AW47" s="281">
        <f t="shared" si="14"/>
        <v>4</v>
      </c>
      <c r="AX47" s="182"/>
      <c r="AY47" s="182"/>
      <c r="AZ47" s="182"/>
      <c r="BA47" s="162">
        <v>3</v>
      </c>
      <c r="BB47" s="175" t="str">
        <f>VLOOKUP(3,AS45:AT48,2,FALSE)</f>
        <v>Tschechien</v>
      </c>
      <c r="BC47" s="163"/>
      <c r="BD47" s="145">
        <f>VLOOKUP(3,AS45:AW48,3,FALSE)</f>
        <v>3</v>
      </c>
      <c r="BE47" s="145">
        <f>VLOOKUP(3,AS45:AW48,4,FALSE)</f>
        <v>5</v>
      </c>
      <c r="BF47" s="199" t="s">
        <v>12</v>
      </c>
      <c r="BG47" s="145">
        <f>VLOOKUP(3,AS45:AW48,5,FALSE)</f>
        <v>7</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0</v>
      </c>
      <c r="BO47" s="61">
        <f>IF(G47=Spielplan!G47,Punktemodus!$B$7,0)</f>
        <v>0</v>
      </c>
      <c r="BP47" s="81">
        <f>IF(Spielplan!E47="",0,SUM(BJ47:BO47))</f>
        <v>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2</v>
      </c>
      <c r="F48" s="401" t="s">
        <v>12</v>
      </c>
      <c r="G48" s="398">
        <v>3</v>
      </c>
      <c r="H48" s="125" t="str">
        <f>H46</f>
        <v>Tschechien</v>
      </c>
      <c r="I48" s="126"/>
      <c r="J48" s="182"/>
      <c r="K48" s="182" t="s">
        <v>73</v>
      </c>
      <c r="L48" s="182">
        <f t="shared" si="12"/>
        <v>-1</v>
      </c>
      <c r="M48" s="182"/>
      <c r="N48" s="182">
        <f>IF($E48="",0,IF($E48&gt;$G48,3,IF($E48=$G48,1,0)))</f>
        <v>0</v>
      </c>
      <c r="O48" s="182"/>
      <c r="P48" s="182">
        <f>IF($G48="",0,IF($E48&gt;$G48,0,IF($E48=$G48,1,3)))</f>
        <v>3</v>
      </c>
      <c r="Q48" s="182"/>
      <c r="R48" s="182">
        <f>E48</f>
        <v>2</v>
      </c>
      <c r="S48" s="182"/>
      <c r="T48" s="182">
        <f>G48</f>
        <v>3</v>
      </c>
      <c r="U48" s="182"/>
      <c r="V48" s="182">
        <f>G48</f>
        <v>3</v>
      </c>
      <c r="W48" s="182"/>
      <c r="X48" s="182">
        <f>E48</f>
        <v>2</v>
      </c>
      <c r="Y48" s="182"/>
      <c r="Z48" s="182">
        <f>P51</f>
        <v>3</v>
      </c>
      <c r="AA48" s="182">
        <f>T51</f>
        <v>5</v>
      </c>
      <c r="AB48" s="182">
        <f>X51</f>
        <v>7</v>
      </c>
      <c r="AC48" s="182">
        <f>AA48-AB48</f>
        <v>-2</v>
      </c>
      <c r="AD48" s="182">
        <f>IF(Z48&gt;Z45,-1,0)</f>
        <v>0</v>
      </c>
      <c r="AE48" s="182">
        <f>IF(Z48&gt;Z46,-1,0)</f>
        <v>0</v>
      </c>
      <c r="AF48" s="182">
        <f>IF(Z48&gt;Z47,-1,0)</f>
        <v>0</v>
      </c>
      <c r="AG48" s="329">
        <f>10000-(AJ48*1000+AM48*10+AK48)</f>
        <v>7015</v>
      </c>
      <c r="AH48" s="330">
        <f>RANK(AG48,AG45:AG48,1)</f>
        <v>4</v>
      </c>
      <c r="AI48" s="281" t="str">
        <f>H46</f>
        <v>Tschechien</v>
      </c>
      <c r="AJ48" s="281">
        <f t="shared" si="13"/>
        <v>3</v>
      </c>
      <c r="AK48" s="281">
        <f t="shared" si="13"/>
        <v>5</v>
      </c>
      <c r="AL48" s="281">
        <f t="shared" si="13"/>
        <v>7</v>
      </c>
      <c r="AM48" s="281">
        <f>AK48-AL48</f>
        <v>-2</v>
      </c>
      <c r="AN48" s="329">
        <f>IF(Z45&lt;&gt;Z48,AG45,IF(E49&gt;G49,AG45-2000,AG45))</f>
        <v>3986</v>
      </c>
      <c r="AO48" s="329">
        <f>IF(Z46&lt;&gt;Z48,AG46,IF(E48&gt;G48,AG46-2000,AG46))</f>
        <v>7006</v>
      </c>
      <c r="AP48" s="329">
        <f>IF(Z47&lt;&gt;Z48,AG47,IF(E46&gt;G46,AG47-2000,AG47))</f>
        <v>3974</v>
      </c>
      <c r="AQ48" s="337"/>
      <c r="AR48" s="333">
        <f>AQ49</f>
        <v>19045</v>
      </c>
      <c r="AS48" s="330">
        <f>RANK(AR48,AR45:AR48,1)</f>
        <v>3</v>
      </c>
      <c r="AT48" s="281" t="str">
        <f t="shared" si="14"/>
        <v>Tschechien</v>
      </c>
      <c r="AU48" s="281">
        <f t="shared" si="14"/>
        <v>3</v>
      </c>
      <c r="AV48" s="281">
        <f t="shared" si="14"/>
        <v>5</v>
      </c>
      <c r="AW48" s="281">
        <f t="shared" si="14"/>
        <v>7</v>
      </c>
      <c r="AX48" s="182"/>
      <c r="AY48" s="182"/>
      <c r="AZ48" s="182"/>
      <c r="BA48" s="68">
        <v>4</v>
      </c>
      <c r="BB48" s="69" t="str">
        <f>VLOOKUP(4,AS45:AT48,2,FALSE)</f>
        <v>Kroatien</v>
      </c>
      <c r="BC48" s="70"/>
      <c r="BD48" s="71">
        <f>VLOOKUP(4,AS45:AW48,3,FALSE)</f>
        <v>3</v>
      </c>
      <c r="BE48" s="71">
        <f>VLOOKUP(4,AS45:AW48,4,FALSE)</f>
        <v>4</v>
      </c>
      <c r="BF48" s="199" t="s">
        <v>12</v>
      </c>
      <c r="BG48" s="71">
        <f>VLOOKUP(4,AS45:AW48,5,FALSE)</f>
        <v>5</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2</v>
      </c>
      <c r="F49" s="401" t="s">
        <v>12</v>
      </c>
      <c r="G49" s="398">
        <v>1</v>
      </c>
      <c r="H49" s="40" t="str">
        <f>H46</f>
        <v>Tschechien</v>
      </c>
      <c r="I49" s="41"/>
      <c r="J49" s="182"/>
      <c r="K49" s="182" t="s">
        <v>74</v>
      </c>
      <c r="L49" s="182">
        <f t="shared" si="12"/>
        <v>1</v>
      </c>
      <c r="M49" s="182">
        <f>IF($E49="",0,IF($E49&gt;$G49,3,IF($E49=G49,1,0)))</f>
        <v>3</v>
      </c>
      <c r="N49" s="182"/>
      <c r="O49" s="182"/>
      <c r="P49" s="182">
        <f>IF($G49="",0,IF($E49&gt;$G49,0,IF($E49=$G49,1,3)))</f>
        <v>0</v>
      </c>
      <c r="Q49" s="182">
        <f>E49</f>
        <v>2</v>
      </c>
      <c r="R49" s="182"/>
      <c r="S49" s="182"/>
      <c r="T49" s="182">
        <f>G49</f>
        <v>1</v>
      </c>
      <c r="U49" s="182">
        <f>G49</f>
        <v>1</v>
      </c>
      <c r="V49" s="182"/>
      <c r="W49" s="182"/>
      <c r="X49" s="182">
        <f>E49</f>
        <v>2</v>
      </c>
      <c r="Y49" s="182"/>
      <c r="Z49" s="182"/>
      <c r="AA49" s="182"/>
      <c r="AB49" s="182"/>
      <c r="AC49" s="182"/>
      <c r="AD49" s="182"/>
      <c r="AE49" s="182"/>
      <c r="AF49" s="182"/>
      <c r="AG49" s="281"/>
      <c r="AH49" s="281"/>
      <c r="AI49" s="281"/>
      <c r="AJ49" s="281"/>
      <c r="AK49" s="281"/>
      <c r="AL49" s="281"/>
      <c r="AM49" s="281"/>
      <c r="AN49" s="334">
        <f>SUM(AN45:AN48)</f>
        <v>9958</v>
      </c>
      <c r="AO49" s="335">
        <f>SUM(AO45:AO48)</f>
        <v>21018</v>
      </c>
      <c r="AP49" s="335">
        <f>SUM(AP45:AP48)</f>
        <v>11922</v>
      </c>
      <c r="AQ49" s="335">
        <f>SUM(AQ45:AQ48)</f>
        <v>19045</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0</v>
      </c>
      <c r="BN49" s="61">
        <f>IF(E49=Spielplan!E49,Punktemodus!$B$7,0)</f>
        <v>1</v>
      </c>
      <c r="BO49" s="61">
        <f>IF(G49=Spielplan!G49,Punktemodus!$B$7,0)</f>
        <v>0</v>
      </c>
      <c r="BP49" s="81">
        <f>IF(Spielplan!E49="",0,SUM(BJ49:BO49))</f>
        <v>11</v>
      </c>
      <c r="BQ49" s="182"/>
      <c r="BR49" s="85"/>
      <c r="BS49" s="147" t="str">
        <f>Spielplan!$BK$13</f>
        <v>2C</v>
      </c>
      <c r="BT49" s="87" t="str">
        <f>Spielplan!$BL$13</f>
        <v>Polen</v>
      </c>
      <c r="BU49" s="88"/>
      <c r="BV49" s="89">
        <f>Spielplan!$BN$13</f>
        <v>1</v>
      </c>
      <c r="BW49" s="357"/>
      <c r="BX49" s="356">
        <f>COUNTIF($BT$12:$BT$41,BT49)*(Punktemodus!$B$11)</f>
        <v>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6</v>
      </c>
      <c r="N51" s="182">
        <f t="shared" si="15"/>
        <v>3</v>
      </c>
      <c r="O51" s="182">
        <f t="shared" si="15"/>
        <v>6</v>
      </c>
      <c r="P51" s="182">
        <f t="shared" si="15"/>
        <v>3</v>
      </c>
      <c r="Q51" s="182">
        <f t="shared" si="15"/>
        <v>4</v>
      </c>
      <c r="R51" s="182">
        <f t="shared" si="15"/>
        <v>4</v>
      </c>
      <c r="S51" s="182">
        <f t="shared" si="15"/>
        <v>6</v>
      </c>
      <c r="T51" s="182">
        <f t="shared" si="15"/>
        <v>5</v>
      </c>
      <c r="U51" s="182">
        <f t="shared" si="15"/>
        <v>3</v>
      </c>
      <c r="V51" s="182">
        <f t="shared" si="15"/>
        <v>5</v>
      </c>
      <c r="W51" s="182">
        <f t="shared" si="15"/>
        <v>4</v>
      </c>
      <c r="X51" s="182">
        <f t="shared" si="15"/>
        <v>7</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1</v>
      </c>
      <c r="AA56" s="182">
        <f>Q62</f>
        <v>2</v>
      </c>
      <c r="AB56" s="182">
        <f>U62</f>
        <v>4</v>
      </c>
      <c r="AC56" s="182">
        <f>AA56-AB56</f>
        <v>-2</v>
      </c>
      <c r="AD56" s="182">
        <f>IF(Z56&gt;Z57,-1,0)</f>
        <v>0</v>
      </c>
      <c r="AE56" s="182">
        <f>IF(Z56&gt;Z58,-1,0)</f>
        <v>0</v>
      </c>
      <c r="AF56" s="182">
        <f>IF(Z56&gt;Z59,-1,0)</f>
        <v>0</v>
      </c>
      <c r="AG56" s="329">
        <f>10000-(AJ56*1000+AM56*10+AK56)</f>
        <v>9018</v>
      </c>
      <c r="AH56" s="330">
        <f>RANK(AG56,AG56:AG59,1)</f>
        <v>4</v>
      </c>
      <c r="AI56" s="281" t="str">
        <f>C56</f>
        <v>Irland</v>
      </c>
      <c r="AJ56" s="281">
        <f t="shared" ref="AJ56:AL59" si="17">Z56</f>
        <v>1</v>
      </c>
      <c r="AK56" s="281">
        <f t="shared" si="17"/>
        <v>2</v>
      </c>
      <c r="AL56" s="281">
        <f t="shared" si="17"/>
        <v>4</v>
      </c>
      <c r="AM56" s="281">
        <f>AK56-AL56</f>
        <v>-2</v>
      </c>
      <c r="AN56" s="337"/>
      <c r="AO56" s="329">
        <f>IF(Z57&lt;&gt;Z56,AG57,IF(G56&gt;E56,AG57-2000,AG57))</f>
        <v>2973</v>
      </c>
      <c r="AP56" s="329">
        <f>IF(Z58&lt;&gt;Z56,AG58,IF(G58&gt;E58,AG58-2000,AG58))</f>
        <v>9017</v>
      </c>
      <c r="AQ56" s="329">
        <f>IF(Z59&lt;&gt;Z56,AG59,IF(G60&gt;E60,AG59-2000,AG59))</f>
        <v>2974</v>
      </c>
      <c r="AR56" s="332">
        <f>AN60</f>
        <v>27054</v>
      </c>
      <c r="AS56" s="330">
        <f>RANK(AR56,AR56:AR59,1)</f>
        <v>4</v>
      </c>
      <c r="AT56" s="281" t="str">
        <f t="shared" ref="AT56:AW59" si="18">AI56</f>
        <v>Irland</v>
      </c>
      <c r="AU56" s="281">
        <f t="shared" si="18"/>
        <v>1</v>
      </c>
      <c r="AV56" s="281">
        <f t="shared" si="18"/>
        <v>2</v>
      </c>
      <c r="AW56" s="281">
        <f t="shared" si="18"/>
        <v>4</v>
      </c>
      <c r="AX56" s="182"/>
      <c r="AY56" s="182"/>
      <c r="AZ56" s="182"/>
      <c r="BA56" s="112">
        <v>1</v>
      </c>
      <c r="BB56" s="108" t="str">
        <f>VLOOKUP(1,AS56:AT59,2,FALSE)</f>
        <v>Schweden</v>
      </c>
      <c r="BC56" s="113"/>
      <c r="BD56" s="114">
        <f>VLOOKUP(1,AS56:AW59,3,FALSE)</f>
        <v>7</v>
      </c>
      <c r="BE56" s="115">
        <f>VLOOKUP(1,AS56:AW59,4,FALSE)</f>
        <v>7</v>
      </c>
      <c r="BF56" s="199" t="s">
        <v>12</v>
      </c>
      <c r="BG56" s="115">
        <f>VLOOKUP(1,AS56:AW59,5,FALSE)</f>
        <v>5</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2</v>
      </c>
      <c r="H57" s="110" t="str">
        <f>Spielplan!$H$57</f>
        <v>Italien</v>
      </c>
      <c r="I57" s="111"/>
      <c r="J57" s="182"/>
      <c r="K57" s="182" t="s">
        <v>78</v>
      </c>
      <c r="L57" s="182">
        <f t="shared" si="16"/>
        <v>-1</v>
      </c>
      <c r="M57" s="182"/>
      <c r="N57" s="182"/>
      <c r="O57" s="182">
        <f>IF($E57="",0,IF($E57&gt;$G57,3,IF($E57=$G57,1,0)))</f>
        <v>0</v>
      </c>
      <c r="P57" s="182">
        <f>IF($G57="",0,IF($E57&gt;$G57,0,IF($E57=$G57,1,3)))</f>
        <v>3</v>
      </c>
      <c r="Q57" s="182"/>
      <c r="R57" s="182"/>
      <c r="S57" s="182">
        <f>E57</f>
        <v>1</v>
      </c>
      <c r="T57" s="182">
        <f>G57</f>
        <v>2</v>
      </c>
      <c r="U57" s="182"/>
      <c r="V57" s="182"/>
      <c r="W57" s="182">
        <f>G57</f>
        <v>2</v>
      </c>
      <c r="X57" s="182">
        <f>E57</f>
        <v>1</v>
      </c>
      <c r="Y57" s="182"/>
      <c r="Z57" s="182">
        <f>N62</f>
        <v>7</v>
      </c>
      <c r="AA57" s="182">
        <f>R62</f>
        <v>7</v>
      </c>
      <c r="AB57" s="182">
        <f>V62</f>
        <v>5</v>
      </c>
      <c r="AC57" s="182">
        <f>AA57-AB57</f>
        <v>2</v>
      </c>
      <c r="AD57" s="182">
        <f>IF(Z57&gt;Z56,-1,0)</f>
        <v>-1</v>
      </c>
      <c r="AE57" s="182">
        <f>IF(Z57&gt;Z58,-1,0)</f>
        <v>-1</v>
      </c>
      <c r="AF57" s="182">
        <f>IF(Z57&gt;Z59,-1,0)</f>
        <v>0</v>
      </c>
      <c r="AG57" s="329">
        <f>10000-(AJ57*1000+AM57*10+AK57)</f>
        <v>2973</v>
      </c>
      <c r="AH57" s="330">
        <f>RANK(AG57,AG56:AG59,1)</f>
        <v>1</v>
      </c>
      <c r="AI57" s="281" t="str">
        <f>H56</f>
        <v>Schweden</v>
      </c>
      <c r="AJ57" s="281">
        <f t="shared" si="17"/>
        <v>7</v>
      </c>
      <c r="AK57" s="281">
        <f t="shared" si="17"/>
        <v>7</v>
      </c>
      <c r="AL57" s="281">
        <f t="shared" si="17"/>
        <v>5</v>
      </c>
      <c r="AM57" s="281">
        <f>AK57-AL57</f>
        <v>2</v>
      </c>
      <c r="AN57" s="329">
        <f>IF(Z56&lt;&gt;Z57,AG56,IF(E56&gt;G56,AG56-2000,AG56))</f>
        <v>9018</v>
      </c>
      <c r="AO57" s="337"/>
      <c r="AP57" s="329">
        <f>IF(Z57&lt;&gt;Z58,AG58,IF(G61&gt;E61,AG58-2000,AG58))</f>
        <v>9017</v>
      </c>
      <c r="AQ57" s="329">
        <f>IF(Z59&lt;&gt;Z57,AG59,IF(G59&gt;E59,AG59-2000,AG59))</f>
        <v>2974</v>
      </c>
      <c r="AR57" s="333">
        <f>AO60</f>
        <v>8919</v>
      </c>
      <c r="AS57" s="330">
        <f>RANK(AR57,AR56:AR59,1)</f>
        <v>1</v>
      </c>
      <c r="AT57" s="281" t="str">
        <f t="shared" si="18"/>
        <v>Schweden</v>
      </c>
      <c r="AU57" s="281">
        <f t="shared" si="18"/>
        <v>7</v>
      </c>
      <c r="AV57" s="281">
        <f t="shared" si="18"/>
        <v>7</v>
      </c>
      <c r="AW57" s="281">
        <f t="shared" si="18"/>
        <v>5</v>
      </c>
      <c r="AX57" s="182"/>
      <c r="AY57" s="182"/>
      <c r="AZ57" s="182"/>
      <c r="BA57" s="112">
        <v>2</v>
      </c>
      <c r="BB57" s="108" t="str">
        <f>VLOOKUP(2,AS56:AT59,2,FALSE)</f>
        <v>Italien</v>
      </c>
      <c r="BC57" s="113"/>
      <c r="BD57" s="114">
        <f>VLOOKUP(2,AS56:AW59,3,FALSE)</f>
        <v>7</v>
      </c>
      <c r="BE57" s="115">
        <f>VLOOKUP(2,AS56:AW59,4,FALSE)</f>
        <v>6</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10</v>
      </c>
      <c r="BM57" s="61">
        <f>IF(E57=Spielplan!E57,IF(G57=Spielplan!G57,Punktemodus!$B$5,0),0)</f>
        <v>0</v>
      </c>
      <c r="BN57" s="61">
        <f>IF(E57=Spielplan!E57,Punktemodus!$B$7,0)</f>
        <v>0</v>
      </c>
      <c r="BO57" s="61">
        <f>IF(G57=Spielplan!G57,Punktemodus!$B$7,0)</f>
        <v>1</v>
      </c>
      <c r="BP57" s="81">
        <f>IF(Spielplan!E57="",0,SUM(BJ57:BO57))</f>
        <v>11</v>
      </c>
      <c r="BQ57" s="183"/>
      <c r="BR57" s="85"/>
      <c r="BS57" s="150" t="str">
        <f>Spielplan!$BK$21</f>
        <v>3C</v>
      </c>
      <c r="BT57" s="87" t="str">
        <f>Spielplan!$BL$21</f>
        <v>Nordirland</v>
      </c>
      <c r="BU57" s="88"/>
      <c r="BV57" s="89">
        <f>Spielplan!$BN$21</f>
        <v>0</v>
      </c>
      <c r="BW57" s="74"/>
      <c r="BX57" s="356">
        <f>COUNTIF($BT$12:$BT$41,BT57)*(Punktemodus!$B$11)</f>
        <v>10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0</v>
      </c>
      <c r="H58" s="108" t="str">
        <f>C57</f>
        <v>Belgien</v>
      </c>
      <c r="I58" s="109"/>
      <c r="J58" s="182"/>
      <c r="K58" s="182" t="s">
        <v>79</v>
      </c>
      <c r="L58" s="182">
        <f t="shared" si="16"/>
        <v>0</v>
      </c>
      <c r="M58" s="182">
        <f>IF($E58="",0,IF($E58&gt;$G58,3,IF($E58=G58,1,0)))</f>
        <v>1</v>
      </c>
      <c r="N58" s="182"/>
      <c r="O58" s="182">
        <f>IF($G58="",0,IF($E58&gt;$G58,0,IF($E58=$G58,1,3)))</f>
        <v>1</v>
      </c>
      <c r="P58" s="182"/>
      <c r="Q58" s="182">
        <f>E58</f>
        <v>0</v>
      </c>
      <c r="R58" s="182"/>
      <c r="S58" s="182">
        <f>G58</f>
        <v>0</v>
      </c>
      <c r="T58" s="182"/>
      <c r="U58" s="182">
        <f>G58</f>
        <v>0</v>
      </c>
      <c r="V58" s="182"/>
      <c r="W58" s="182">
        <f>E58</f>
        <v>0</v>
      </c>
      <c r="X58" s="182"/>
      <c r="Y58" s="182"/>
      <c r="Z58" s="182">
        <f>O62</f>
        <v>1</v>
      </c>
      <c r="AA58" s="182">
        <f>S62</f>
        <v>3</v>
      </c>
      <c r="AB58" s="182">
        <f>W62</f>
        <v>5</v>
      </c>
      <c r="AC58" s="182">
        <f>AA58-AB58</f>
        <v>-2</v>
      </c>
      <c r="AD58" s="182">
        <f>IF(Z58&gt;Z56,-1,0)</f>
        <v>0</v>
      </c>
      <c r="AE58" s="182">
        <f>IF(Z58&gt;Z57,-1,0)</f>
        <v>0</v>
      </c>
      <c r="AF58" s="182">
        <f>IF(Z58&gt;Z59,-1,0)</f>
        <v>0</v>
      </c>
      <c r="AG58" s="329">
        <f>10000-(AJ58*1000+AM58*10+AK58)</f>
        <v>9017</v>
      </c>
      <c r="AH58" s="330">
        <f>RANK(AG58,AG56:AG59,1)</f>
        <v>3</v>
      </c>
      <c r="AI58" s="281" t="str">
        <f>C57</f>
        <v>Belgien</v>
      </c>
      <c r="AJ58" s="281">
        <f t="shared" si="17"/>
        <v>1</v>
      </c>
      <c r="AK58" s="281">
        <f t="shared" si="17"/>
        <v>3</v>
      </c>
      <c r="AL58" s="281">
        <f t="shared" si="17"/>
        <v>5</v>
      </c>
      <c r="AM58" s="281">
        <f>AK58-AL58</f>
        <v>-2</v>
      </c>
      <c r="AN58" s="329">
        <f>IF(Z56&lt;&gt;Z58,AG56,IF(E58&gt;G58,AG56-2000,AG56))</f>
        <v>9018</v>
      </c>
      <c r="AO58" s="329">
        <f>IF(Z57&lt;&gt;Z58,AG57,IF(E61&gt;G61,AG57-2000,AG57))</f>
        <v>2973</v>
      </c>
      <c r="AP58" s="337"/>
      <c r="AQ58" s="329">
        <f>IF(Z59&lt;&gt;Z58,AG59,IF(G57&gt;E57,AG59-2000,AG59))</f>
        <v>2974</v>
      </c>
      <c r="AR58" s="333">
        <f>AP60</f>
        <v>27051</v>
      </c>
      <c r="AS58" s="330">
        <f>RANK(AR58,AR56:AR59,1)</f>
        <v>3</v>
      </c>
      <c r="AT58" s="281" t="str">
        <f t="shared" si="18"/>
        <v>Belgien</v>
      </c>
      <c r="AU58" s="281">
        <f t="shared" si="18"/>
        <v>1</v>
      </c>
      <c r="AV58" s="281">
        <f t="shared" si="18"/>
        <v>3</v>
      </c>
      <c r="AW58" s="281">
        <f t="shared" si="18"/>
        <v>5</v>
      </c>
      <c r="AX58" s="182"/>
      <c r="AY58" s="182"/>
      <c r="AZ58" s="182"/>
      <c r="BA58" s="162">
        <v>3</v>
      </c>
      <c r="BB58" s="175" t="str">
        <f>VLOOKUP(3,AS56:AT59,2,FALSE)</f>
        <v>Belgien</v>
      </c>
      <c r="BC58" s="163"/>
      <c r="BD58" s="145">
        <f>VLOOKUP(3,AS56:AW59,3,FALSE)</f>
        <v>1</v>
      </c>
      <c r="BE58" s="145">
        <f>VLOOKUP(3,AS56:AW59,4,FALSE)</f>
        <v>3</v>
      </c>
      <c r="BF58" s="199" t="s">
        <v>12</v>
      </c>
      <c r="BG58" s="145">
        <f>VLOOKUP(3,AS56:AW59,5,FALSE)</f>
        <v>5</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2</v>
      </c>
      <c r="F59" s="401" t="s">
        <v>12</v>
      </c>
      <c r="G59" s="398">
        <v>2</v>
      </c>
      <c r="H59" s="110" t="str">
        <f>H57</f>
        <v>Italien</v>
      </c>
      <c r="I59" s="111"/>
      <c r="J59" s="182"/>
      <c r="K59" s="182" t="s">
        <v>80</v>
      </c>
      <c r="L59" s="182">
        <f t="shared" si="16"/>
        <v>0</v>
      </c>
      <c r="M59" s="182"/>
      <c r="N59" s="182">
        <f>IF($E59="",0,IF($E59&gt;$G59,3,IF($E59=$G59,1,0)))</f>
        <v>1</v>
      </c>
      <c r="O59" s="182"/>
      <c r="P59" s="182">
        <f>IF($G59="",0,IF($E59&gt;$G59,0,IF($E59=$G59,1,3)))</f>
        <v>1</v>
      </c>
      <c r="Q59" s="182"/>
      <c r="R59" s="182">
        <f>E59</f>
        <v>2</v>
      </c>
      <c r="S59" s="182"/>
      <c r="T59" s="182">
        <f>G59</f>
        <v>2</v>
      </c>
      <c r="U59" s="182"/>
      <c r="V59" s="182">
        <f>G59</f>
        <v>2</v>
      </c>
      <c r="W59" s="182"/>
      <c r="X59" s="182">
        <f>E59</f>
        <v>2</v>
      </c>
      <c r="Y59" s="182"/>
      <c r="Z59" s="182">
        <f>P62</f>
        <v>7</v>
      </c>
      <c r="AA59" s="182">
        <f>T62</f>
        <v>6</v>
      </c>
      <c r="AB59" s="182">
        <f>X62</f>
        <v>4</v>
      </c>
      <c r="AC59" s="182">
        <f>AA59-AB59</f>
        <v>2</v>
      </c>
      <c r="AD59" s="182">
        <f>IF(Z59&gt;Z56,-1,0)</f>
        <v>-1</v>
      </c>
      <c r="AE59" s="182">
        <f>IF(Z59&gt;Z57,-1,0)</f>
        <v>0</v>
      </c>
      <c r="AF59" s="182">
        <f>IF(Z59&gt;Z58,-1,0)</f>
        <v>-1</v>
      </c>
      <c r="AG59" s="329">
        <f>10000-(AJ59*1000+AM59*10+AK59)</f>
        <v>2974</v>
      </c>
      <c r="AH59" s="330">
        <f>RANK(AG59,AG56:AG59,1)</f>
        <v>2</v>
      </c>
      <c r="AI59" s="281" t="str">
        <f>H57</f>
        <v>Italien</v>
      </c>
      <c r="AJ59" s="281">
        <f t="shared" si="17"/>
        <v>7</v>
      </c>
      <c r="AK59" s="281">
        <f t="shared" si="17"/>
        <v>6</v>
      </c>
      <c r="AL59" s="281">
        <f t="shared" si="17"/>
        <v>4</v>
      </c>
      <c r="AM59" s="281">
        <f>AK59-AL59</f>
        <v>2</v>
      </c>
      <c r="AN59" s="329">
        <f>IF(Z56&lt;&gt;Z59,AG56,IF(E60&gt;G60,AG56-2000,AG56))</f>
        <v>9018</v>
      </c>
      <c r="AO59" s="329">
        <f>IF(Z57&lt;&gt;Z59,AG57,IF(E59&gt;G59,AG57-2000,AG57))</f>
        <v>2973</v>
      </c>
      <c r="AP59" s="329">
        <f>IF(Z58&lt;&gt;Z59,AG58,IF(E57&gt;G57,AG58-2000,AG58))</f>
        <v>9017</v>
      </c>
      <c r="AQ59" s="337"/>
      <c r="AR59" s="333">
        <f>AQ60</f>
        <v>8922</v>
      </c>
      <c r="AS59" s="330">
        <f>RANK(AR59,AR56:AR59,1)</f>
        <v>2</v>
      </c>
      <c r="AT59" s="281" t="str">
        <f t="shared" si="18"/>
        <v>Italien</v>
      </c>
      <c r="AU59" s="281">
        <f t="shared" si="18"/>
        <v>7</v>
      </c>
      <c r="AV59" s="281">
        <f t="shared" si="18"/>
        <v>6</v>
      </c>
      <c r="AW59" s="281">
        <f t="shared" si="18"/>
        <v>4</v>
      </c>
      <c r="AX59" s="182"/>
      <c r="AY59" s="182"/>
      <c r="AZ59" s="182"/>
      <c r="BA59" s="68">
        <v>4</v>
      </c>
      <c r="BB59" s="69" t="str">
        <f>VLOOKUP(4,AS56:AT59,2,FALSE)</f>
        <v>Irland</v>
      </c>
      <c r="BC59" s="70"/>
      <c r="BD59" s="71">
        <f>VLOOKUP(4,AS56:AW59,3,FALSE)</f>
        <v>1</v>
      </c>
      <c r="BE59" s="71">
        <f>VLOOKUP(4,AS56:AW59,4,FALSE)</f>
        <v>2</v>
      </c>
      <c r="BF59" s="199" t="s">
        <v>12</v>
      </c>
      <c r="BG59" s="71">
        <f>VLOOKUP(4,AS56:AW59,5,FALSE)</f>
        <v>4</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0</v>
      </c>
      <c r="BP59" s="81">
        <f>IF(Spielplan!E59="",0,SUM(BJ59:BO59))</f>
        <v>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2</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2</v>
      </c>
      <c r="U60" s="182">
        <f>G60</f>
        <v>2</v>
      </c>
      <c r="V60" s="182"/>
      <c r="W60" s="182"/>
      <c r="X60" s="182">
        <f>E60</f>
        <v>1</v>
      </c>
      <c r="Y60" s="182"/>
      <c r="Z60" s="182"/>
      <c r="AA60" s="182"/>
      <c r="AB60" s="182"/>
      <c r="AC60" s="182"/>
      <c r="AD60" s="182"/>
      <c r="AE60" s="182"/>
      <c r="AF60" s="182"/>
      <c r="AG60" s="281"/>
      <c r="AH60" s="281"/>
      <c r="AI60" s="281"/>
      <c r="AJ60" s="281"/>
      <c r="AK60" s="281"/>
      <c r="AL60" s="281"/>
      <c r="AM60" s="281"/>
      <c r="AN60" s="334">
        <f>SUM(AN56:AN59)</f>
        <v>27054</v>
      </c>
      <c r="AO60" s="335">
        <f>SUM(AO56:AO59)</f>
        <v>8919</v>
      </c>
      <c r="AP60" s="335">
        <f>SUM(AP56:AP59)</f>
        <v>27051</v>
      </c>
      <c r="AQ60" s="335">
        <f>SUM(AQ56:AQ59)</f>
        <v>8922</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3</v>
      </c>
      <c r="F61" s="401" t="s">
        <v>12</v>
      </c>
      <c r="G61" s="398">
        <v>2</v>
      </c>
      <c r="H61" s="110" t="str">
        <f>C57</f>
        <v>Belgien</v>
      </c>
      <c r="I61" s="111"/>
      <c r="J61" s="182"/>
      <c r="K61" s="182" t="s">
        <v>81</v>
      </c>
      <c r="L61" s="182">
        <f t="shared" si="16"/>
        <v>1</v>
      </c>
      <c r="M61" s="182"/>
      <c r="N61" s="182">
        <f>IF($E61="",0,IF($E61&gt;$G61,3,IF($E61=$G61,1,0)))</f>
        <v>3</v>
      </c>
      <c r="O61" s="182">
        <f>IF($G61="",0,IF($E61&gt;$G61,0,IF($E61=$G61,1,3)))</f>
        <v>0</v>
      </c>
      <c r="P61" s="182"/>
      <c r="Q61" s="182"/>
      <c r="R61" s="182">
        <f>E61</f>
        <v>3</v>
      </c>
      <c r="S61" s="182">
        <f>G61</f>
        <v>2</v>
      </c>
      <c r="T61" s="182"/>
      <c r="U61" s="182"/>
      <c r="V61" s="182">
        <f>G61</f>
        <v>2</v>
      </c>
      <c r="W61" s="182">
        <f>E61</f>
        <v>3</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0</v>
      </c>
      <c r="BP61" s="81">
        <f>IF(Spielplan!E61="",0,SUM(BJ61:BO61))</f>
        <v>0</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1</v>
      </c>
      <c r="N62" s="182">
        <f t="shared" si="19"/>
        <v>7</v>
      </c>
      <c r="O62" s="182">
        <f t="shared" si="19"/>
        <v>1</v>
      </c>
      <c r="P62" s="182">
        <f t="shared" si="19"/>
        <v>7</v>
      </c>
      <c r="Q62" s="182">
        <f t="shared" si="19"/>
        <v>2</v>
      </c>
      <c r="R62" s="182">
        <f t="shared" si="19"/>
        <v>7</v>
      </c>
      <c r="S62" s="182">
        <f t="shared" si="19"/>
        <v>3</v>
      </c>
      <c r="T62" s="182">
        <f t="shared" si="19"/>
        <v>6</v>
      </c>
      <c r="U62" s="182">
        <f t="shared" si="19"/>
        <v>4</v>
      </c>
      <c r="V62" s="182">
        <f t="shared" si="19"/>
        <v>5</v>
      </c>
      <c r="W62" s="182">
        <f t="shared" si="19"/>
        <v>5</v>
      </c>
      <c r="X62" s="182">
        <f t="shared" si="19"/>
        <v>4</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14</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1</v>
      </c>
      <c r="H67" s="117" t="str">
        <f>Spielplan!$H$67</f>
        <v>Ungarn</v>
      </c>
      <c r="I67" s="118"/>
      <c r="J67" s="182"/>
      <c r="K67" s="182" t="s">
        <v>82</v>
      </c>
      <c r="L67" s="182">
        <f t="shared" ref="L67:L72" si="20">IF(E67-G67&gt;0,1,IF(G67=E67,0,-1))</f>
        <v>0</v>
      </c>
      <c r="M67" s="182">
        <f>IF($E67="",0,IF($E67&gt;$G67,3,IF($E67=G67,1,0)))</f>
        <v>1</v>
      </c>
      <c r="N67" s="182">
        <f>IF($G67="",0,IF($E67&gt;$G67,0,IF($E67=G67,1,3)))</f>
        <v>1</v>
      </c>
      <c r="O67" s="182"/>
      <c r="P67" s="182"/>
      <c r="Q67" s="182">
        <f>E67</f>
        <v>1</v>
      </c>
      <c r="R67" s="182">
        <f>G67</f>
        <v>1</v>
      </c>
      <c r="S67" s="182"/>
      <c r="T67" s="182"/>
      <c r="U67" s="182">
        <f>G67</f>
        <v>1</v>
      </c>
      <c r="V67" s="182">
        <f>E67</f>
        <v>1</v>
      </c>
      <c r="W67" s="182"/>
      <c r="X67" s="182"/>
      <c r="Y67" s="182"/>
      <c r="Z67" s="182">
        <f>M73</f>
        <v>1</v>
      </c>
      <c r="AA67" s="182">
        <f>Q73</f>
        <v>2</v>
      </c>
      <c r="AB67" s="182">
        <f>U73</f>
        <v>5</v>
      </c>
      <c r="AC67" s="182">
        <f>AA67-AB67</f>
        <v>-3</v>
      </c>
      <c r="AD67" s="182">
        <f>IF(Z67&gt;Z68,-1,0)</f>
        <v>0</v>
      </c>
      <c r="AE67" s="182">
        <f>IF(Z67&gt;Z69,-1,0)</f>
        <v>0</v>
      </c>
      <c r="AF67" s="182">
        <f>IF(Z67&gt;Z70,-1,0)</f>
        <v>0</v>
      </c>
      <c r="AG67" s="329">
        <f>10000-(AJ67*1000+AM67*10+AK67)</f>
        <v>9028</v>
      </c>
      <c r="AH67" s="330">
        <f>RANK(AG67,AG67:AG70,1)</f>
        <v>4</v>
      </c>
      <c r="AI67" s="281" t="str">
        <f>C67</f>
        <v>Österreich</v>
      </c>
      <c r="AJ67" s="281">
        <f t="shared" ref="AJ67:AL70" si="21">Z67</f>
        <v>1</v>
      </c>
      <c r="AK67" s="281">
        <f t="shared" si="21"/>
        <v>2</v>
      </c>
      <c r="AL67" s="281">
        <f t="shared" si="21"/>
        <v>5</v>
      </c>
      <c r="AM67" s="281">
        <f>AK67-AL67</f>
        <v>-3</v>
      </c>
      <c r="AN67" s="337"/>
      <c r="AO67" s="329">
        <f>IF(Z68&lt;&gt;Z67,AG68,IF(G67&gt;E67,AG68-2000,AG68))</f>
        <v>8016</v>
      </c>
      <c r="AP67" s="329">
        <f>IF(Z69&lt;&gt;Z67,AG69,IF(G69&gt;E69,AG69-2000,AG69))</f>
        <v>932</v>
      </c>
      <c r="AQ67" s="329">
        <f>IF(Z70&lt;&gt;Z67,AG70,IF(G71&gt;E71,AG70-2000,AG70))</f>
        <v>6006</v>
      </c>
      <c r="AR67" s="332">
        <f>AN71</f>
        <v>27084</v>
      </c>
      <c r="AS67" s="330">
        <f>RANK(AR67,AR67:AR70,1)</f>
        <v>4</v>
      </c>
      <c r="AT67" s="281" t="str">
        <f t="shared" ref="AT67:AW70" si="22">AI67</f>
        <v>Österreich</v>
      </c>
      <c r="AU67" s="281">
        <f t="shared" si="22"/>
        <v>1</v>
      </c>
      <c r="AV67" s="281">
        <f t="shared" si="22"/>
        <v>2</v>
      </c>
      <c r="AW67" s="281">
        <f t="shared" si="22"/>
        <v>5</v>
      </c>
      <c r="AX67" s="182"/>
      <c r="AY67" s="182"/>
      <c r="AZ67" s="182"/>
      <c r="BA67" s="119">
        <v>1</v>
      </c>
      <c r="BB67" s="117" t="str">
        <f>VLOOKUP(1,AS67:AT70,2,FALSE)</f>
        <v>Portugal</v>
      </c>
      <c r="BC67" s="118"/>
      <c r="BD67" s="120">
        <f>VLOOKUP(1,AS67:AW70,3,FALSE)</f>
        <v>9</v>
      </c>
      <c r="BE67" s="121">
        <f>VLOOKUP(1,AS67:AW70,4,FALSE)</f>
        <v>8</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0</v>
      </c>
      <c r="U68" s="182"/>
      <c r="V68" s="182"/>
      <c r="W68" s="182">
        <f>G68</f>
        <v>0</v>
      </c>
      <c r="X68" s="182">
        <f>E68</f>
        <v>3</v>
      </c>
      <c r="Y68" s="182"/>
      <c r="Z68" s="182">
        <f>N73</f>
        <v>2</v>
      </c>
      <c r="AA68" s="182">
        <f>R73</f>
        <v>4</v>
      </c>
      <c r="AB68" s="182">
        <f>V73</f>
        <v>6</v>
      </c>
      <c r="AC68" s="182">
        <f>AA68-AB68</f>
        <v>-2</v>
      </c>
      <c r="AD68" s="182">
        <f>IF(Z68&gt;Z67,-1,0)</f>
        <v>-1</v>
      </c>
      <c r="AE68" s="182">
        <f>IF(Z68&gt;Z69,-1,0)</f>
        <v>0</v>
      </c>
      <c r="AF68" s="182">
        <f>IF(Z68&gt;Z70,-1,0)</f>
        <v>0</v>
      </c>
      <c r="AG68" s="329">
        <f>10000-(AJ68*1000+AM68*10+AK68)</f>
        <v>8016</v>
      </c>
      <c r="AH68" s="330">
        <f>RANK(AG68,AG67:AG70,1)</f>
        <v>3</v>
      </c>
      <c r="AI68" s="281" t="str">
        <f>H67</f>
        <v>Ungarn</v>
      </c>
      <c r="AJ68" s="281">
        <f t="shared" si="21"/>
        <v>2</v>
      </c>
      <c r="AK68" s="281">
        <f t="shared" si="21"/>
        <v>4</v>
      </c>
      <c r="AL68" s="281">
        <f t="shared" si="21"/>
        <v>6</v>
      </c>
      <c r="AM68" s="281">
        <f>AK68-AL68</f>
        <v>-2</v>
      </c>
      <c r="AN68" s="329">
        <f>IF(Z67&lt;&gt;Z68,AG67,IF(E67&gt;G67,AG67-2000,AG67))</f>
        <v>9028</v>
      </c>
      <c r="AO68" s="337"/>
      <c r="AP68" s="329">
        <f>IF(Z68&lt;&gt;Z69,AG69,IF(G72&gt;E72,AG69-2000,AG69))</f>
        <v>932</v>
      </c>
      <c r="AQ68" s="329">
        <f>IF(Z70&lt;&gt;Z68,AG70,IF(G70&gt;E70,AG70-2000,AG70))</f>
        <v>6006</v>
      </c>
      <c r="AR68" s="333">
        <f>AO71</f>
        <v>24048</v>
      </c>
      <c r="AS68" s="330">
        <f>RANK(AR68,AR67:AR70,1)</f>
        <v>3</v>
      </c>
      <c r="AT68" s="281" t="str">
        <f t="shared" si="22"/>
        <v>Ungarn</v>
      </c>
      <c r="AU68" s="281">
        <f t="shared" si="22"/>
        <v>2</v>
      </c>
      <c r="AV68" s="281">
        <f t="shared" si="22"/>
        <v>4</v>
      </c>
      <c r="AW68" s="281">
        <f t="shared" si="22"/>
        <v>6</v>
      </c>
      <c r="AX68" s="182"/>
      <c r="AY68" s="182"/>
      <c r="AZ68" s="182"/>
      <c r="BA68" s="119">
        <v>2</v>
      </c>
      <c r="BB68" s="117" t="str">
        <f>VLOOKUP(2,AS67:AT70,2,FALSE)</f>
        <v>Island</v>
      </c>
      <c r="BC68" s="118"/>
      <c r="BD68" s="120">
        <f>VLOOKUP(2,AS67:AW70,3,FALSE)</f>
        <v>4</v>
      </c>
      <c r="BE68" s="121">
        <f>VLOOKUP(2,AS67:AW70,4,FALSE)</f>
        <v>4</v>
      </c>
      <c r="BF68" s="199" t="s">
        <v>12</v>
      </c>
      <c r="BG68" s="121">
        <f>VLOOKUP(2,AS67:AW70,5,FALSE)</f>
        <v>5</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1</v>
      </c>
      <c r="F69" s="401" t="s">
        <v>12</v>
      </c>
      <c r="G69" s="398">
        <v>2</v>
      </c>
      <c r="H69" s="117" t="str">
        <f>C68</f>
        <v>Portugal</v>
      </c>
      <c r="I69" s="118"/>
      <c r="J69" s="182"/>
      <c r="K69" s="182" t="s">
        <v>84</v>
      </c>
      <c r="L69" s="182">
        <f t="shared" si="20"/>
        <v>-1</v>
      </c>
      <c r="M69" s="182">
        <f>IF($E69="",0,IF($E69&gt;$G69,3,IF($E69=G69,1,0)))</f>
        <v>0</v>
      </c>
      <c r="N69" s="182"/>
      <c r="O69" s="182">
        <f>IF($G69="",0,IF($E69&gt;$G69,0,IF($E69=$G69,1,3)))</f>
        <v>3</v>
      </c>
      <c r="P69" s="182"/>
      <c r="Q69" s="182">
        <f>E69</f>
        <v>1</v>
      </c>
      <c r="R69" s="182"/>
      <c r="S69" s="182">
        <f>G69</f>
        <v>2</v>
      </c>
      <c r="T69" s="182"/>
      <c r="U69" s="182">
        <f>G69</f>
        <v>2</v>
      </c>
      <c r="V69" s="182"/>
      <c r="W69" s="182">
        <f>E69</f>
        <v>1</v>
      </c>
      <c r="X69" s="182"/>
      <c r="Y69" s="182"/>
      <c r="Z69" s="182">
        <f>O73</f>
        <v>9</v>
      </c>
      <c r="AA69" s="182">
        <f>S73</f>
        <v>8</v>
      </c>
      <c r="AB69" s="182">
        <f>W73</f>
        <v>2</v>
      </c>
      <c r="AC69" s="182">
        <f>AA69-AB69</f>
        <v>6</v>
      </c>
      <c r="AD69" s="182">
        <f>IF(Z69&gt;Z67,-1,0)</f>
        <v>-1</v>
      </c>
      <c r="AE69" s="182">
        <f>IF(Z69&gt;Z68,-1,0)</f>
        <v>-1</v>
      </c>
      <c r="AF69" s="182">
        <f>IF(Z69&gt;Z70,-1,0)</f>
        <v>-1</v>
      </c>
      <c r="AG69" s="329">
        <f>10000-(AJ69*1000+AM69*10+AK69)</f>
        <v>932</v>
      </c>
      <c r="AH69" s="330">
        <f>RANK(AG69,AG67:AG70,1)</f>
        <v>1</v>
      </c>
      <c r="AI69" s="281" t="str">
        <f>C68</f>
        <v>Portugal</v>
      </c>
      <c r="AJ69" s="281">
        <f t="shared" si="21"/>
        <v>9</v>
      </c>
      <c r="AK69" s="281">
        <f t="shared" si="21"/>
        <v>8</v>
      </c>
      <c r="AL69" s="281">
        <f t="shared" si="21"/>
        <v>2</v>
      </c>
      <c r="AM69" s="281">
        <f>AK69-AL69</f>
        <v>6</v>
      </c>
      <c r="AN69" s="329">
        <f>IF(Z67&lt;&gt;Z69,AG67,IF(E69&gt;G69,AG67-2000,AG67))</f>
        <v>9028</v>
      </c>
      <c r="AO69" s="329">
        <f>IF(Z68&lt;&gt;Z69,AG68,IF(E72&gt;G72,AG68-2000,AG68))</f>
        <v>8016</v>
      </c>
      <c r="AP69" s="337"/>
      <c r="AQ69" s="329">
        <f>IF(Z70&lt;&gt;Z69,AG70,IF(G68&gt;E68,AG70-2000,AG70))</f>
        <v>6006</v>
      </c>
      <c r="AR69" s="333">
        <f>AP71</f>
        <v>2796</v>
      </c>
      <c r="AS69" s="330">
        <f>RANK(AR69,AR67:AR70,1)</f>
        <v>1</v>
      </c>
      <c r="AT69" s="281" t="str">
        <f t="shared" si="22"/>
        <v>Portugal</v>
      </c>
      <c r="AU69" s="281">
        <f t="shared" si="22"/>
        <v>9</v>
      </c>
      <c r="AV69" s="281">
        <f t="shared" si="22"/>
        <v>8</v>
      </c>
      <c r="AW69" s="281">
        <f t="shared" si="22"/>
        <v>2</v>
      </c>
      <c r="AX69" s="182"/>
      <c r="AY69" s="182"/>
      <c r="AZ69" s="182"/>
      <c r="BA69" s="162">
        <v>3</v>
      </c>
      <c r="BB69" s="175" t="str">
        <f>VLOOKUP(3,AS67:AT70,2,FALSE)</f>
        <v>Ungarn</v>
      </c>
      <c r="BC69" s="163"/>
      <c r="BD69" s="145">
        <f>VLOOKUP(3,AS67:AW70,3,FALSE)</f>
        <v>2</v>
      </c>
      <c r="BE69" s="145">
        <f>VLOOKUP(3,AS67:AW70,4,FALSE)</f>
        <v>4</v>
      </c>
      <c r="BF69" s="199" t="s">
        <v>12</v>
      </c>
      <c r="BG69" s="145">
        <f>VLOOKUP(3,AS67:AW70,5,FALSE)</f>
        <v>6</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2</v>
      </c>
      <c r="F70" s="401" t="s">
        <v>12</v>
      </c>
      <c r="G70" s="398">
        <v>2</v>
      </c>
      <c r="H70" s="123" t="str">
        <f>H68</f>
        <v>Island</v>
      </c>
      <c r="I70" s="124"/>
      <c r="J70" s="182"/>
      <c r="K70" s="182" t="s">
        <v>85</v>
      </c>
      <c r="L70" s="182">
        <f t="shared" si="20"/>
        <v>0</v>
      </c>
      <c r="M70" s="182"/>
      <c r="N70" s="182">
        <f>IF($E70="",0,IF($E70&gt;$G70,3,IF($E70=$G70,1,0)))</f>
        <v>1</v>
      </c>
      <c r="O70" s="182"/>
      <c r="P70" s="182">
        <f>IF($G70="",0,IF($E70&gt;$G70,0,IF($E70=$G70,1,3)))</f>
        <v>1</v>
      </c>
      <c r="Q70" s="182"/>
      <c r="R70" s="182">
        <f>E70</f>
        <v>2</v>
      </c>
      <c r="S70" s="182"/>
      <c r="T70" s="182">
        <f>G70</f>
        <v>2</v>
      </c>
      <c r="U70" s="182"/>
      <c r="V70" s="182">
        <f>G70</f>
        <v>2</v>
      </c>
      <c r="W70" s="182"/>
      <c r="X70" s="182">
        <f>E70</f>
        <v>2</v>
      </c>
      <c r="Y70" s="182"/>
      <c r="Z70" s="182">
        <f>P73</f>
        <v>4</v>
      </c>
      <c r="AA70" s="182">
        <f>T73</f>
        <v>4</v>
      </c>
      <c r="AB70" s="182">
        <f>X73</f>
        <v>5</v>
      </c>
      <c r="AC70" s="182">
        <f>AA70-AB70</f>
        <v>-1</v>
      </c>
      <c r="AD70" s="182">
        <f>IF(Z70&gt;Z67,-1,0)</f>
        <v>-1</v>
      </c>
      <c r="AE70" s="182">
        <f>IF(Z70&gt;Z68,-1,0)</f>
        <v>-1</v>
      </c>
      <c r="AF70" s="182">
        <f>IF(Z70&gt;Z69,-1,0)</f>
        <v>0</v>
      </c>
      <c r="AG70" s="329">
        <f>10000-(AJ70*1000+AM70*10+AK70)</f>
        <v>6006</v>
      </c>
      <c r="AH70" s="330">
        <f>RANK(AG70,AG67:AG70,1)</f>
        <v>2</v>
      </c>
      <c r="AI70" s="281" t="str">
        <f>H68</f>
        <v>Island</v>
      </c>
      <c r="AJ70" s="281">
        <f t="shared" si="21"/>
        <v>4</v>
      </c>
      <c r="AK70" s="281">
        <f t="shared" si="21"/>
        <v>4</v>
      </c>
      <c r="AL70" s="281">
        <f t="shared" si="21"/>
        <v>5</v>
      </c>
      <c r="AM70" s="281">
        <f>AK70-AL70</f>
        <v>-1</v>
      </c>
      <c r="AN70" s="329">
        <f>IF(Z67&lt;&gt;Z70,AG67,IF(E71&gt;G71,AG67-2000,AG67))</f>
        <v>9028</v>
      </c>
      <c r="AO70" s="329">
        <f>IF(Z68&lt;&gt;Z70,AG68,IF(E70&gt;G70,AG68-2000,AG68))</f>
        <v>8016</v>
      </c>
      <c r="AP70" s="329">
        <f>IF(Z69&lt;&gt;Z70,AG69,IF(E68&gt;G68,AG69-2000,AG69))</f>
        <v>932</v>
      </c>
      <c r="AQ70" s="337"/>
      <c r="AR70" s="333">
        <f>AQ71</f>
        <v>18018</v>
      </c>
      <c r="AS70" s="330">
        <f>RANK(AR70,AR67:AR70,1)</f>
        <v>2</v>
      </c>
      <c r="AT70" s="281" t="str">
        <f t="shared" si="22"/>
        <v>Island</v>
      </c>
      <c r="AU70" s="281">
        <f t="shared" si="22"/>
        <v>4</v>
      </c>
      <c r="AV70" s="281">
        <f t="shared" si="22"/>
        <v>4</v>
      </c>
      <c r="AW70" s="281">
        <f t="shared" si="22"/>
        <v>5</v>
      </c>
      <c r="AX70" s="182"/>
      <c r="AY70" s="182"/>
      <c r="AZ70" s="182"/>
      <c r="BA70" s="68">
        <v>4</v>
      </c>
      <c r="BB70" s="69" t="str">
        <f>VLOOKUP(4,AS67:AT70,2,FALSE)</f>
        <v>Österreich</v>
      </c>
      <c r="BC70" s="70"/>
      <c r="BD70" s="71">
        <f>VLOOKUP(4,AS67:AW70,3,FALSE)</f>
        <v>1</v>
      </c>
      <c r="BE70" s="71">
        <f>VLOOKUP(4,AS67:AW70,4,FALSE)</f>
        <v>2</v>
      </c>
      <c r="BF70" s="199" t="s">
        <v>12</v>
      </c>
      <c r="BG70" s="71">
        <f>VLOOKUP(4,AS67:AW70,5,FALSE)</f>
        <v>5</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0</v>
      </c>
      <c r="F71" s="401" t="s">
        <v>12</v>
      </c>
      <c r="G71" s="398">
        <v>2</v>
      </c>
      <c r="H71" s="117" t="str">
        <f>H68</f>
        <v>Island</v>
      </c>
      <c r="I71" s="118"/>
      <c r="J71" s="182"/>
      <c r="K71" s="182" t="s">
        <v>86</v>
      </c>
      <c r="L71" s="182">
        <f t="shared" si="20"/>
        <v>-1</v>
      </c>
      <c r="M71" s="182">
        <f>IF($E71="",0,IF($E71&gt;$G71,3,IF($E71=G71,1,0)))</f>
        <v>0</v>
      </c>
      <c r="N71" s="182"/>
      <c r="O71" s="182"/>
      <c r="P71" s="182">
        <f>IF($G71="",0,IF($E71&gt;$G71,0,IF($E71=$G71,1,3)))</f>
        <v>3</v>
      </c>
      <c r="Q71" s="182">
        <f>E71</f>
        <v>0</v>
      </c>
      <c r="R71" s="182"/>
      <c r="S71" s="182"/>
      <c r="T71" s="182">
        <f>G71</f>
        <v>2</v>
      </c>
      <c r="U71" s="182">
        <f>G71</f>
        <v>2</v>
      </c>
      <c r="V71" s="182"/>
      <c r="W71" s="182"/>
      <c r="X71" s="182">
        <f>E71</f>
        <v>0</v>
      </c>
      <c r="Y71" s="182"/>
      <c r="Z71" s="182"/>
      <c r="AA71" s="182"/>
      <c r="AB71" s="182"/>
      <c r="AC71" s="182"/>
      <c r="AD71" s="182"/>
      <c r="AE71" s="182"/>
      <c r="AF71" s="182"/>
      <c r="AG71" s="281"/>
      <c r="AH71" s="281"/>
      <c r="AI71" s="281"/>
      <c r="AJ71" s="281"/>
      <c r="AK71" s="281"/>
      <c r="AL71" s="281"/>
      <c r="AM71" s="281"/>
      <c r="AN71" s="334">
        <f>SUM(AN67:AN70)</f>
        <v>27084</v>
      </c>
      <c r="AO71" s="335">
        <f>SUM(AO67:AO70)</f>
        <v>24048</v>
      </c>
      <c r="AP71" s="335">
        <f>SUM(AP67:AP70)</f>
        <v>2796</v>
      </c>
      <c r="AQ71" s="335">
        <f>SUM(AQ67:AQ70)</f>
        <v>18018</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10</v>
      </c>
      <c r="BM71" s="61">
        <f>IF(E71=Spielplan!E71,IF(G71=Spielplan!G71,Punktemodus!$B$5,0),0)</f>
        <v>0</v>
      </c>
      <c r="BN71" s="61">
        <f>IF(E71=Spielplan!E71,Punktemodus!$B$7,0)</f>
        <v>0</v>
      </c>
      <c r="BO71" s="61">
        <f>IF(G71=Spielplan!G71,Punktemodus!$B$7,0)</f>
        <v>1</v>
      </c>
      <c r="BP71" s="81">
        <f>IF(Spielplan!E71="",0,SUM(BJ71:BO71))</f>
        <v>11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1</v>
      </c>
      <c r="F72" s="401" t="s">
        <v>12</v>
      </c>
      <c r="G72" s="398">
        <v>3</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3</v>
      </c>
      <c r="T72" s="182"/>
      <c r="U72" s="182"/>
      <c r="V72" s="182">
        <f>G72</f>
        <v>3</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1</v>
      </c>
      <c r="BP72" s="81">
        <f>IF(Spielplan!E72="",0,SUM(BJ72:BO72))</f>
        <v>1</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1</v>
      </c>
      <c r="N73" s="182">
        <f t="shared" si="23"/>
        <v>2</v>
      </c>
      <c r="O73" s="182">
        <f t="shared" si="23"/>
        <v>9</v>
      </c>
      <c r="P73" s="182">
        <f t="shared" si="23"/>
        <v>4</v>
      </c>
      <c r="Q73" s="182">
        <f t="shared" si="23"/>
        <v>2</v>
      </c>
      <c r="R73" s="182">
        <f t="shared" si="23"/>
        <v>4</v>
      </c>
      <c r="S73" s="182">
        <f t="shared" si="23"/>
        <v>8</v>
      </c>
      <c r="T73" s="182">
        <f t="shared" si="23"/>
        <v>4</v>
      </c>
      <c r="U73" s="182">
        <f t="shared" si="23"/>
        <v>5</v>
      </c>
      <c r="V73" s="182">
        <f t="shared" si="23"/>
        <v>6</v>
      </c>
      <c r="W73" s="182">
        <f t="shared" si="23"/>
        <v>2</v>
      </c>
      <c r="X73" s="182">
        <f t="shared" si="23"/>
        <v>5</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v>
      </c>
      <c r="N74" s="182">
        <f t="shared" si="23"/>
        <v>3</v>
      </c>
      <c r="O74" s="182">
        <f t="shared" si="23"/>
        <v>18</v>
      </c>
      <c r="P74" s="182">
        <f t="shared" si="23"/>
        <v>8</v>
      </c>
      <c r="Q74" s="182">
        <f t="shared" si="23"/>
        <v>3</v>
      </c>
      <c r="R74" s="182">
        <f t="shared" si="23"/>
        <v>7</v>
      </c>
      <c r="S74" s="182">
        <f t="shared" si="23"/>
        <v>16</v>
      </c>
      <c r="T74" s="182">
        <f t="shared" si="23"/>
        <v>8</v>
      </c>
      <c r="U74" s="182">
        <f t="shared" si="23"/>
        <v>9</v>
      </c>
      <c r="V74" s="182">
        <f t="shared" si="23"/>
        <v>11</v>
      </c>
      <c r="W74" s="182">
        <f t="shared" si="23"/>
        <v>4</v>
      </c>
      <c r="X74" s="182">
        <f t="shared" si="23"/>
        <v>10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188</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10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3</v>
      </c>
      <c r="E78" s="160">
        <f>BE14</f>
        <v>5</v>
      </c>
      <c r="F78" s="199" t="s">
        <v>12</v>
      </c>
      <c r="G78" s="160">
        <f>BG14</f>
        <v>7</v>
      </c>
      <c r="H78" s="161">
        <f>D78*1000+(E78-G78)*10+E78</f>
        <v>2985</v>
      </c>
      <c r="I78" s="249" t="s">
        <v>254</v>
      </c>
      <c r="J78" s="164">
        <f t="shared" ref="J78:J83" si="24">IF(H78="","",RANK(H78,H$78:H$83,0)+ROW(A1)%%)</f>
        <v>2.0001000000000002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Slowakei</v>
      </c>
      <c r="BC78" s="201"/>
      <c r="BD78" s="202">
        <f>IF($BA78="","",INDEX(D$78:D$83,MATCH($BA78,$J$78:$J$83,0)))</f>
        <v>4</v>
      </c>
      <c r="BE78" s="150">
        <f>IF($BA78="","",INDEX(E$78:E$83,MATCH($BA78,$J$78:$J$83,0)))</f>
        <v>4</v>
      </c>
      <c r="BF78" s="199" t="s">
        <v>12</v>
      </c>
      <c r="BG78" s="202">
        <f t="shared" ref="BG78:BG83" si="26">IF($BA78="","",INDEX(G$78:G$83,MATCH($BA78,$J$78:$J$83,0)))</f>
        <v>5</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4</v>
      </c>
      <c r="E79" s="160">
        <f>BE25</f>
        <v>4</v>
      </c>
      <c r="F79" s="199" t="s">
        <v>12</v>
      </c>
      <c r="G79" s="160">
        <f>BG25</f>
        <v>5</v>
      </c>
      <c r="H79" s="161">
        <f t="shared" ref="H79:H83" si="27">D79*1000+(E79-G79)*10+E79</f>
        <v>3994</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2.0001000000000002</v>
      </c>
      <c r="BB79" s="159" t="str">
        <f t="shared" ref="BB79:BB83" si="28">IF($BA79="","",INDEX(C$78:C$83,MATCH($BA79,$J$78:$J$83,0)))</f>
        <v>Albanien</v>
      </c>
      <c r="BC79" s="201"/>
      <c r="BD79" s="202">
        <f t="shared" ref="BD79:BD83" si="29">IF($BA79="","",INDEX(D$78:D$83,MATCH($BA79,$J$78:$J$83,0)))</f>
        <v>3</v>
      </c>
      <c r="BE79" s="150">
        <f>IF($BA79="","",INDEX(E$78:E$83,MATCH($BA79,$J$78:$J$83,0)))</f>
        <v>5</v>
      </c>
      <c r="BF79" s="199" t="s">
        <v>12</v>
      </c>
      <c r="BG79" s="202">
        <f t="shared" si="26"/>
        <v>7</v>
      </c>
      <c r="BH79" s="150" t="str">
        <f t="shared" ref="BH79:BH83" si="30">IF($BA79="","",INDEX(I$78:I$83,MATCH($BA79,$J$78:$J$83,0)))</f>
        <v>A</v>
      </c>
      <c r="BI79" s="231">
        <f t="shared" ref="BI79:BI81" si="31">IF(BH79="A",0,IF(BH79="B",1,IF(BH79="C",2,IF(BH79="D",4,IF(BH79="E",8,IF(BH79="F",16,777777777))))))</f>
        <v>0</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80</v>
      </c>
      <c r="CF79" s="80"/>
      <c r="CG79" s="80"/>
      <c r="CH79" s="80"/>
      <c r="CI79" s="80"/>
      <c r="CJ79" s="361">
        <f>SUM(CJ54:CJ71)</f>
        <v>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3</v>
      </c>
      <c r="E80" s="160">
        <f>BE36</f>
        <v>5</v>
      </c>
      <c r="F80" s="199" t="s">
        <v>12</v>
      </c>
      <c r="G80" s="160">
        <f>BG36</f>
        <v>7</v>
      </c>
      <c r="H80" s="161">
        <f t="shared" si="27"/>
        <v>2985</v>
      </c>
      <c r="I80" s="250" t="s">
        <v>256</v>
      </c>
      <c r="J80" s="164">
        <f t="shared" si="24"/>
        <v>2.0003000000000002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2.0003000000000002</v>
      </c>
      <c r="BB80" s="159" t="str">
        <f t="shared" si="28"/>
        <v>Ukraine</v>
      </c>
      <c r="BC80" s="201"/>
      <c r="BD80" s="202">
        <f t="shared" si="29"/>
        <v>3</v>
      </c>
      <c r="BE80" s="150">
        <f>IF($BA80="","",INDEX(E$78:E$83,MATCH($BA80,$J$78:$J$83,0)))</f>
        <v>5</v>
      </c>
      <c r="BF80" s="199" t="s">
        <v>12</v>
      </c>
      <c r="BG80" s="202">
        <f t="shared" si="26"/>
        <v>7</v>
      </c>
      <c r="BH80" s="150" t="str">
        <f t="shared" si="30"/>
        <v>C</v>
      </c>
      <c r="BI80" s="231">
        <f t="shared" si="31"/>
        <v>2</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3</v>
      </c>
      <c r="E81" s="160">
        <f>BE47</f>
        <v>5</v>
      </c>
      <c r="F81" s="199" t="s">
        <v>12</v>
      </c>
      <c r="G81" s="160">
        <f>BG47</f>
        <v>7</v>
      </c>
      <c r="H81" s="161">
        <f t="shared" si="27"/>
        <v>2985</v>
      </c>
      <c r="I81" s="250" t="s">
        <v>257</v>
      </c>
      <c r="J81" s="164">
        <f t="shared" si="24"/>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2.0004</v>
      </c>
      <c r="BB81" s="159" t="str">
        <f t="shared" si="28"/>
        <v>Tschechien</v>
      </c>
      <c r="BC81" s="201"/>
      <c r="BD81" s="202">
        <f t="shared" si="29"/>
        <v>3</v>
      </c>
      <c r="BE81" s="150">
        <f>IF($BA81="","",INDEX(E$78:E$83,MATCH($BA81,$J$78:$J$83,0)))</f>
        <v>5</v>
      </c>
      <c r="BF81" s="199" t="s">
        <v>12</v>
      </c>
      <c r="BG81" s="202">
        <f t="shared" si="26"/>
        <v>7</v>
      </c>
      <c r="BH81" s="150" t="str">
        <f t="shared" si="30"/>
        <v>D</v>
      </c>
      <c r="BI81" s="231">
        <f t="shared" si="31"/>
        <v>4</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Belgien</v>
      </c>
      <c r="D82" s="160">
        <f>BD58</f>
        <v>1</v>
      </c>
      <c r="E82" s="160">
        <f>BE58</f>
        <v>3</v>
      </c>
      <c r="F82" s="199" t="s">
        <v>12</v>
      </c>
      <c r="G82" s="160">
        <f>BG58</f>
        <v>5</v>
      </c>
      <c r="H82" s="161">
        <f t="shared" si="27"/>
        <v>983</v>
      </c>
      <c r="I82" s="250" t="s">
        <v>258</v>
      </c>
      <c r="J82" s="164">
        <f t="shared" si="24"/>
        <v>6.0004999999999997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Ungarn</v>
      </c>
      <c r="BC82" s="163"/>
      <c r="BD82" s="145">
        <f t="shared" si="29"/>
        <v>2</v>
      </c>
      <c r="BE82" s="145">
        <f>IF($BA82="","",INDEX(E$78:E$83,MATCH($BA82,$J$78:$J$83,0)))</f>
        <v>4</v>
      </c>
      <c r="BF82" s="199" t="s">
        <v>12</v>
      </c>
      <c r="BG82" s="145">
        <f t="shared" si="26"/>
        <v>6</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2</v>
      </c>
      <c r="E83" s="160">
        <f>BE69</f>
        <v>4</v>
      </c>
      <c r="F83" s="199" t="s">
        <v>12</v>
      </c>
      <c r="G83" s="160">
        <f>BG69</f>
        <v>6</v>
      </c>
      <c r="H83" s="161">
        <f t="shared" si="27"/>
        <v>1984</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6.0004999999999997</v>
      </c>
      <c r="BB83" s="175" t="str">
        <f t="shared" si="28"/>
        <v>Belgien</v>
      </c>
      <c r="BC83" s="163"/>
      <c r="BD83" s="145">
        <f t="shared" si="29"/>
        <v>1</v>
      </c>
      <c r="BE83" s="145">
        <f>IF($BA83="","",INDEX(E$78:E$83,MATCH($BA83,$J$78:$J$83,0)))</f>
        <v>3</v>
      </c>
      <c r="BF83" s="199" t="s">
        <v>12</v>
      </c>
      <c r="BG83" s="145">
        <f t="shared" si="26"/>
        <v>5</v>
      </c>
      <c r="BH83" s="145" t="str">
        <f t="shared" si="30"/>
        <v>E</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1</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7</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Tschechien</v>
      </c>
      <c r="E86" s="459"/>
      <c r="F86" s="479" t="str">
        <f>$C$78</f>
        <v>Albanien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188</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Slowakei</v>
      </c>
      <c r="G87" s="461"/>
      <c r="H87" s="246" t="str">
        <f>$C$82</f>
        <v>Belgien</v>
      </c>
      <c r="I87" s="182"/>
      <c r="J87" s="85"/>
      <c r="K87" s="256" t="str">
        <f>BB12</f>
        <v>Schweiz</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Slowakei</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Tschechien</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Albanien</v>
      </c>
      <c r="E89" s="461"/>
      <c r="F89" s="470" t="str">
        <f>$C$79</f>
        <v>Slowakei</v>
      </c>
      <c r="G89" s="461"/>
      <c r="H89" s="246" t="str">
        <f>$C$82</f>
        <v>Belgien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Albanien</v>
      </c>
      <c r="BC89" s="201"/>
      <c r="BD89" s="150" t="str">
        <f t="shared" si="32"/>
        <v>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190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Albanien</v>
      </c>
      <c r="E90" s="461"/>
      <c r="F90" s="470" t="str">
        <f>$C$79</f>
        <v>Slowakei</v>
      </c>
      <c r="G90" s="461"/>
      <c r="H90" s="247" t="str">
        <f>$C$83</f>
        <v>Ungarn</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Slowakei</v>
      </c>
      <c r="BC90" s="201"/>
      <c r="BD90" s="150" t="str">
        <f>VLOOKUP(BB90,$BB$78:$BH$81,7,FALSE)</f>
        <v>B</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Belgien</v>
      </c>
      <c r="D91" s="471" t="str">
        <f>$C$78</f>
        <v>Albanien</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Tschechien</v>
      </c>
      <c r="E92" s="459"/>
      <c r="F92" s="471" t="str">
        <f>$C$78</f>
        <v>Albanien</v>
      </c>
      <c r="G92" s="461"/>
      <c r="H92" s="246" t="str">
        <f>$C$82</f>
        <v>Belgien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378</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Tschechien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Ungarn</v>
      </c>
      <c r="G94" s="461"/>
      <c r="H94" s="246" t="str">
        <f>$C$82</f>
        <v>Belgien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Albanien</v>
      </c>
      <c r="E95" s="461"/>
      <c r="F95" s="460" t="str">
        <f>$C$83</f>
        <v>Ungarn</v>
      </c>
      <c r="G95" s="461"/>
      <c r="H95" s="246" t="str">
        <f>$C$82</f>
        <v>Belgien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Tschechien</v>
      </c>
      <c r="E96" s="459"/>
      <c r="F96" s="470" t="str">
        <f>$C$79</f>
        <v>Slowakei</v>
      </c>
      <c r="G96" s="461"/>
      <c r="H96" s="246" t="str">
        <f>$C$82</f>
        <v>Belgien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Tschechien</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Belgien</v>
      </c>
      <c r="D98" s="470" t="str">
        <f>$C$80</f>
        <v>Ukraine</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Belgien</v>
      </c>
      <c r="D99" s="458" t="str">
        <f>$C$81</f>
        <v>Tschechien</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Tschechien</v>
      </c>
      <c r="E100" s="459"/>
      <c r="F100" s="460" t="str">
        <f>$C$83</f>
        <v>Ungarn</v>
      </c>
      <c r="G100" s="461"/>
      <c r="H100" s="246" t="str">
        <f>$C$82</f>
        <v>Belgien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389</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489</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6</v>
      </c>
      <c r="AB12" s="182">
        <f>U18</f>
        <v>0</v>
      </c>
      <c r="AC12" s="182">
        <f>AA12-AB12</f>
        <v>6</v>
      </c>
      <c r="AD12" s="182">
        <f>IF(Z12&gt;Z13,-1,0)</f>
        <v>-1</v>
      </c>
      <c r="AE12" s="182">
        <f>IF(Z12&gt;Z14,-1,0)</f>
        <v>-1</v>
      </c>
      <c r="AF12" s="182">
        <f>IF(Z12&gt;Z15,-1,0)</f>
        <v>-1</v>
      </c>
      <c r="AG12" s="329">
        <f>10000-(AJ12*1000+AM12*10+AK12)</f>
        <v>934</v>
      </c>
      <c r="AH12" s="330">
        <f>RANK(AG12,AG12:AG15,1)</f>
        <v>1</v>
      </c>
      <c r="AI12" s="281" t="str">
        <f>C12</f>
        <v>Frankreich</v>
      </c>
      <c r="AJ12" s="281">
        <f t="shared" ref="AJ12:AL15" si="1">Z12</f>
        <v>9</v>
      </c>
      <c r="AK12" s="281">
        <f t="shared" si="1"/>
        <v>6</v>
      </c>
      <c r="AL12" s="281">
        <f t="shared" si="1"/>
        <v>0</v>
      </c>
      <c r="AM12" s="281">
        <f>AK12-AL12</f>
        <v>6</v>
      </c>
      <c r="AN12" s="337"/>
      <c r="AO12" s="329">
        <f>IF(Z13&lt;&gt;Z12,AG13,IF(G12&gt;E12,AG13-2000,AG13))</f>
        <v>6007</v>
      </c>
      <c r="AP12" s="329">
        <f>IF(Z14&lt;&gt;Z12,AG14,IF(G14&gt;E14,AG14-2000,AG14))</f>
        <v>10048</v>
      </c>
      <c r="AQ12" s="329">
        <f>IF(Z15&lt;&gt;Z12,AG15,IF(G16&gt;E16,AG15-2000,AG15))</f>
        <v>5997</v>
      </c>
      <c r="AR12" s="332">
        <f>AN16</f>
        <v>2802</v>
      </c>
      <c r="AS12" s="330">
        <f>RANK(AR12,AR12:AR15,1)</f>
        <v>1</v>
      </c>
      <c r="AT12" s="281" t="str">
        <f t="shared" ref="AT12:AW15" si="2">AI12</f>
        <v>Frankreich</v>
      </c>
      <c r="AU12" s="281">
        <f t="shared" si="2"/>
        <v>9</v>
      </c>
      <c r="AV12" s="281">
        <f t="shared" si="2"/>
        <v>6</v>
      </c>
      <c r="AW12" s="281">
        <f t="shared" si="2"/>
        <v>0</v>
      </c>
      <c r="AX12" s="182"/>
      <c r="AY12" s="182"/>
      <c r="AZ12" s="182"/>
      <c r="BA12" s="3">
        <v>1</v>
      </c>
      <c r="BB12" s="6" t="str">
        <f>VLOOKUP(1,AS12:AT15,2,FALSE)</f>
        <v>Frankreich</v>
      </c>
      <c r="BC12" s="2"/>
      <c r="BD12" s="5">
        <f>VLOOKUP(1,AS12:AW15,3,FALSE)</f>
        <v>9</v>
      </c>
      <c r="BE12" s="4">
        <f>VLOOKUP(1,AS12:AW15,4,FALSE)</f>
        <v>6</v>
      </c>
      <c r="BF12" s="199" t="s">
        <v>12</v>
      </c>
      <c r="BG12" s="4">
        <f>VLOOKUP(1,AS12:AW15,5,FALSE)</f>
        <v>0</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398">
        <v>0</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2</v>
      </c>
      <c r="U13" s="182"/>
      <c r="V13" s="182"/>
      <c r="W13" s="182">
        <f>G13</f>
        <v>2</v>
      </c>
      <c r="X13" s="182">
        <f>E13</f>
        <v>1</v>
      </c>
      <c r="Y13" s="182"/>
      <c r="Z13" s="182">
        <f>N18</f>
        <v>4</v>
      </c>
      <c r="AA13" s="182">
        <f>R18</f>
        <v>3</v>
      </c>
      <c r="AB13" s="182">
        <f>V18</f>
        <v>4</v>
      </c>
      <c r="AC13" s="182">
        <f>AA13-AB13</f>
        <v>-1</v>
      </c>
      <c r="AD13" s="182">
        <f>IF(Z13&gt;Z12,-1,0)</f>
        <v>0</v>
      </c>
      <c r="AE13" s="182">
        <f>IF(Z13&gt;Z14,-1,0)</f>
        <v>-1</v>
      </c>
      <c r="AF13" s="182">
        <f>IF(Z13&gt;Z15,-1,0)</f>
        <v>0</v>
      </c>
      <c r="AG13" s="329">
        <f>10000-(AJ13*1000+AM13*10+AK13)</f>
        <v>6007</v>
      </c>
      <c r="AH13" s="330">
        <f>RANK(AG13,AG12:AG15,1)</f>
        <v>3</v>
      </c>
      <c r="AI13" s="281" t="str">
        <f>H12</f>
        <v>Rumänien</v>
      </c>
      <c r="AJ13" s="281">
        <f t="shared" si="1"/>
        <v>4</v>
      </c>
      <c r="AK13" s="281">
        <f t="shared" si="1"/>
        <v>3</v>
      </c>
      <c r="AL13" s="281">
        <f t="shared" si="1"/>
        <v>4</v>
      </c>
      <c r="AM13" s="281">
        <f>AK13-AL13</f>
        <v>-1</v>
      </c>
      <c r="AN13" s="329">
        <f>IF(Z12&lt;&gt;Z13,AG12,IF(E12&gt;G12,AG12-2000,AG12))</f>
        <v>934</v>
      </c>
      <c r="AO13" s="337"/>
      <c r="AP13" s="329">
        <f>IF(Z13&lt;&gt;Z14,AG14,IF(G17&gt;E17,AG14-2000,AG14))</f>
        <v>10048</v>
      </c>
      <c r="AQ13" s="329">
        <f>IF(Z15&lt;&gt;Z13,AG15,IF(G15&gt;E15,AG15-2000,AG15))</f>
        <v>5997</v>
      </c>
      <c r="AR13" s="333">
        <f>AO16</f>
        <v>18021</v>
      </c>
      <c r="AS13" s="330">
        <f>RANK(AR13,AR12:AR15,1)</f>
        <v>3</v>
      </c>
      <c r="AT13" s="281" t="str">
        <f t="shared" si="2"/>
        <v>Rumänien</v>
      </c>
      <c r="AU13" s="281">
        <f t="shared" si="2"/>
        <v>4</v>
      </c>
      <c r="AV13" s="281">
        <f t="shared" si="2"/>
        <v>3</v>
      </c>
      <c r="AW13" s="281">
        <f t="shared" si="2"/>
        <v>4</v>
      </c>
      <c r="AX13" s="182"/>
      <c r="AY13" s="182"/>
      <c r="AZ13" s="182"/>
      <c r="BA13" s="3">
        <v>2</v>
      </c>
      <c r="BB13" s="6" t="str">
        <f>VLOOKUP(2,AS12:AT15,2,FALSE)</f>
        <v>Schweiz</v>
      </c>
      <c r="BC13" s="2"/>
      <c r="BD13" s="5">
        <f>VLOOKUP(2,AS12:AW15,3,FALSE)</f>
        <v>4</v>
      </c>
      <c r="BE13" s="4">
        <f>VLOOKUP(2,AS12:AW15,4,FALSE)</f>
        <v>3</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398">
        <v>1</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3</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0</v>
      </c>
      <c r="T14" s="182"/>
      <c r="U14" s="182">
        <f>G14</f>
        <v>0</v>
      </c>
      <c r="V14" s="182"/>
      <c r="W14" s="182">
        <f>E14</f>
        <v>3</v>
      </c>
      <c r="X14" s="182"/>
      <c r="Y14" s="182"/>
      <c r="Z14" s="182">
        <f>O18</f>
        <v>0</v>
      </c>
      <c r="AA14" s="182">
        <f>S18</f>
        <v>2</v>
      </c>
      <c r="AB14" s="182">
        <f>W18</f>
        <v>7</v>
      </c>
      <c r="AC14" s="182">
        <f>AA14-AB14</f>
        <v>-5</v>
      </c>
      <c r="AD14" s="182">
        <f>IF(Z14&gt;Z12,-1,0)</f>
        <v>0</v>
      </c>
      <c r="AE14" s="182">
        <f>IF(Z14&gt;Z13,-1,0)</f>
        <v>0</v>
      </c>
      <c r="AF14" s="182">
        <f>IF(Z14&gt;Z15,-1,0)</f>
        <v>0</v>
      </c>
      <c r="AG14" s="329">
        <f>10000-(AJ14*1000+AM14*10+AK14)</f>
        <v>10048</v>
      </c>
      <c r="AH14" s="330">
        <f>RANK(AG14,AG12:AG15,1)</f>
        <v>4</v>
      </c>
      <c r="AI14" s="281" t="str">
        <f>C13</f>
        <v>Albanien</v>
      </c>
      <c r="AJ14" s="281">
        <f t="shared" si="1"/>
        <v>0</v>
      </c>
      <c r="AK14" s="281">
        <f t="shared" si="1"/>
        <v>2</v>
      </c>
      <c r="AL14" s="281">
        <f t="shared" si="1"/>
        <v>7</v>
      </c>
      <c r="AM14" s="281">
        <f>AK14-AL14</f>
        <v>-5</v>
      </c>
      <c r="AN14" s="329">
        <f>IF(Z12&lt;&gt;Z14,AG12,IF(E14&gt;G14,AG12-2000,AG12))</f>
        <v>934</v>
      </c>
      <c r="AO14" s="329">
        <f>IF(Z13&lt;&gt;Z14,AG13,IF(E17&gt;G17,AG13-2000,AG13))</f>
        <v>6007</v>
      </c>
      <c r="AP14" s="337"/>
      <c r="AQ14" s="329">
        <f>IF(Z15&lt;&gt;Z14,AG15,IF(G13&gt;E13,AG15-2000,AG15))</f>
        <v>5997</v>
      </c>
      <c r="AR14" s="333">
        <f>AP16</f>
        <v>30144</v>
      </c>
      <c r="AS14" s="330">
        <f>RANK(AR14,AR12:AR15,1)</f>
        <v>4</v>
      </c>
      <c r="AT14" s="281" t="str">
        <f t="shared" si="2"/>
        <v>Albanien</v>
      </c>
      <c r="AU14" s="281">
        <f t="shared" si="2"/>
        <v>0</v>
      </c>
      <c r="AV14" s="281">
        <f t="shared" si="2"/>
        <v>2</v>
      </c>
      <c r="AW14" s="281">
        <f t="shared" si="2"/>
        <v>7</v>
      </c>
      <c r="AX14" s="182"/>
      <c r="AY14" s="182"/>
      <c r="AZ14" s="182"/>
      <c r="BA14" s="162">
        <v>3</v>
      </c>
      <c r="BB14" s="175" t="str">
        <f>VLOOKUP(3,AS12:AT15,2,FALSE)</f>
        <v>Rumänien</v>
      </c>
      <c r="BC14" s="163"/>
      <c r="BD14" s="145">
        <f>VLOOKUP(3,AS12:AW15,3,FALSE)</f>
        <v>4</v>
      </c>
      <c r="BE14" s="145">
        <f>VLOOKUP(3,AS12:AW15,4,FALSE)</f>
        <v>3</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11</v>
      </c>
      <c r="BQ14" s="182"/>
      <c r="BR14" s="213"/>
      <c r="BS14" s="182"/>
      <c r="BT14" s="182"/>
      <c r="BU14" s="182"/>
      <c r="BV14" s="399"/>
      <c r="BW14" s="182"/>
      <c r="BX14" s="182"/>
      <c r="BY14" s="182"/>
      <c r="BZ14" s="144">
        <v>49</v>
      </c>
      <c r="CA14" s="158" t="str">
        <f>IF(BX12="",IF(BV12&gt;BV13,BT12,BT13),IF(BX12&gt;BX13,BT12,BT13))</f>
        <v>Polen</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1</v>
      </c>
      <c r="H15" s="38" t="str">
        <f>H13</f>
        <v>Schweiz</v>
      </c>
      <c r="I15" s="39"/>
      <c r="J15" s="182"/>
      <c r="K15" s="182" t="s">
        <v>53</v>
      </c>
      <c r="L15" s="182">
        <f t="shared" si="0"/>
        <v>0</v>
      </c>
      <c r="M15" s="182"/>
      <c r="N15" s="182">
        <f>IF($E15="",0,IF($E15&gt;$G15,3,IF($E15=$G15,1,0)))</f>
        <v>1</v>
      </c>
      <c r="O15" s="182"/>
      <c r="P15" s="182">
        <f>IF($G15="",0,IF($E15&gt;$G15,0,IF($E15=$G15,1,3)))</f>
        <v>1</v>
      </c>
      <c r="Q15" s="182"/>
      <c r="R15" s="182">
        <f>E15</f>
        <v>1</v>
      </c>
      <c r="S15" s="182"/>
      <c r="T15" s="182">
        <f>G15</f>
        <v>1</v>
      </c>
      <c r="U15" s="182"/>
      <c r="V15" s="182">
        <f>G15</f>
        <v>1</v>
      </c>
      <c r="W15" s="182"/>
      <c r="X15" s="182">
        <f>E15</f>
        <v>1</v>
      </c>
      <c r="Y15" s="182"/>
      <c r="Z15" s="182">
        <f>P18</f>
        <v>4</v>
      </c>
      <c r="AA15" s="182">
        <f>T18</f>
        <v>3</v>
      </c>
      <c r="AB15" s="182">
        <f>X18</f>
        <v>3</v>
      </c>
      <c r="AC15" s="182">
        <f>AA15-AB15</f>
        <v>0</v>
      </c>
      <c r="AD15" s="182">
        <f>IF(Z15&gt;Z12,-1,0)</f>
        <v>0</v>
      </c>
      <c r="AE15" s="182">
        <f>IF(Z15&gt;Z13,-1,0)</f>
        <v>0</v>
      </c>
      <c r="AF15" s="182">
        <f>IF(Z15&gt;Z14,-1,0)</f>
        <v>-1</v>
      </c>
      <c r="AG15" s="329">
        <f>10000-(AJ15*1000+AM15*10+AK15)</f>
        <v>5997</v>
      </c>
      <c r="AH15" s="330">
        <f>RANK(AG15,AG12:AG15,1)</f>
        <v>2</v>
      </c>
      <c r="AI15" s="281" t="str">
        <f>H13</f>
        <v>Schweiz</v>
      </c>
      <c r="AJ15" s="281">
        <f t="shared" si="1"/>
        <v>4</v>
      </c>
      <c r="AK15" s="281">
        <f t="shared" si="1"/>
        <v>3</v>
      </c>
      <c r="AL15" s="281">
        <f t="shared" si="1"/>
        <v>3</v>
      </c>
      <c r="AM15" s="281">
        <f>AK15-AL15</f>
        <v>0</v>
      </c>
      <c r="AN15" s="329">
        <f>IF(Z12&lt;&gt;Z15,AG12,IF(E16&gt;G16,AG12-2000,AG12))</f>
        <v>934</v>
      </c>
      <c r="AO15" s="329">
        <f>IF(Z13&lt;&gt;Z15,AG13,IF(E15&gt;G15,AG13-2000,AG13))</f>
        <v>6007</v>
      </c>
      <c r="AP15" s="329">
        <f>IF(Z14&lt;&gt;Z15,AG14,IF(E13&gt;G13,AG14-2000,AG14))</f>
        <v>10048</v>
      </c>
      <c r="AQ15" s="337"/>
      <c r="AR15" s="333">
        <f>AQ16</f>
        <v>17991</v>
      </c>
      <c r="AS15" s="330">
        <f>RANK(AR15,AR12:AR15,1)</f>
        <v>2</v>
      </c>
      <c r="AT15" s="281" t="str">
        <f t="shared" si="2"/>
        <v>Schweiz</v>
      </c>
      <c r="AU15" s="281">
        <f t="shared" si="2"/>
        <v>4</v>
      </c>
      <c r="AV15" s="281">
        <f t="shared" si="2"/>
        <v>3</v>
      </c>
      <c r="AW15" s="281">
        <f t="shared" si="2"/>
        <v>3</v>
      </c>
      <c r="AX15" s="182"/>
      <c r="AY15" s="182"/>
      <c r="AZ15" s="182"/>
      <c r="BA15" s="68">
        <v>4</v>
      </c>
      <c r="BB15" s="69" t="str">
        <f>VLOOKUP(4,AS12:AT15,2,FALSE)</f>
        <v>Albanien</v>
      </c>
      <c r="BC15" s="70"/>
      <c r="BD15" s="71">
        <f>VLOOKUP(4,AS12:AW15,3,FALSE)</f>
        <v>0</v>
      </c>
      <c r="BE15" s="71">
        <f>VLOOKUP(4,AS12:AW15,4,FALSE)</f>
        <v>2</v>
      </c>
      <c r="BF15" s="199" t="s">
        <v>12</v>
      </c>
      <c r="BG15" s="71">
        <f>VLOOKUP(4,AS12:AW15,5,FALSE)</f>
        <v>7</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3</v>
      </c>
      <c r="BN15" s="61">
        <f>IF(E15=Spielplan!E15,Punktemodus!$B$7,0)</f>
        <v>1</v>
      </c>
      <c r="BO15" s="61">
        <f>IF(G15=Spielplan!G15,Punktemodus!$B$7,0)</f>
        <v>1</v>
      </c>
      <c r="BP15" s="81">
        <f>IF(Spielplan!E15="",0,SUM(BJ15:BO15))</f>
        <v>15</v>
      </c>
      <c r="BQ15" s="182"/>
      <c r="BR15" s="213"/>
      <c r="BS15" s="182"/>
      <c r="BT15" s="182"/>
      <c r="BU15" s="182"/>
      <c r="BV15" s="399"/>
      <c r="BW15" s="182"/>
      <c r="BX15" s="182"/>
      <c r="BY15" s="182"/>
      <c r="BZ15" s="144">
        <v>50</v>
      </c>
      <c r="CA15" s="158" t="str">
        <f>IF(BX16="",IF(BV16&gt;BV17,BT16,BT17),IF(BX16&gt;BX17,BT16,BT17))</f>
        <v>Spanien</v>
      </c>
      <c r="CB15" s="163"/>
      <c r="CC15" s="398">
        <v>1</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1</v>
      </c>
      <c r="F16" s="401" t="s">
        <v>12</v>
      </c>
      <c r="G16" s="398">
        <v>0</v>
      </c>
      <c r="H16" s="6" t="str">
        <f>H13</f>
        <v>Schweiz</v>
      </c>
      <c r="I16" s="32"/>
      <c r="J16" s="182"/>
      <c r="K16" s="182" t="s">
        <v>54</v>
      </c>
      <c r="L16" s="182">
        <f t="shared" si="0"/>
        <v>1</v>
      </c>
      <c r="M16" s="182">
        <f>IF($E16="",0,IF($E16&gt;$G16,3,IF($E16=G16,1,0)))</f>
        <v>3</v>
      </c>
      <c r="N16" s="182"/>
      <c r="O16" s="182"/>
      <c r="P16" s="182">
        <f>IF($G16="",0,IF($E16&gt;$G16,0,IF($E16=$G16,1,3)))</f>
        <v>0</v>
      </c>
      <c r="Q16" s="182">
        <f>E16</f>
        <v>1</v>
      </c>
      <c r="R16" s="182"/>
      <c r="S16" s="182"/>
      <c r="T16" s="182">
        <f>G16</f>
        <v>0</v>
      </c>
      <c r="U16" s="182">
        <f>G16</f>
        <v>0</v>
      </c>
      <c r="V16" s="182"/>
      <c r="W16" s="182"/>
      <c r="X16" s="182">
        <f>E16</f>
        <v>1</v>
      </c>
      <c r="Y16" s="182"/>
      <c r="Z16" s="182"/>
      <c r="AA16" s="182"/>
      <c r="AB16" s="182"/>
      <c r="AC16" s="182"/>
      <c r="AD16" s="182"/>
      <c r="AE16" s="182"/>
      <c r="AF16" s="182"/>
      <c r="AG16" s="281"/>
      <c r="AH16" s="281"/>
      <c r="AI16" s="281"/>
      <c r="AJ16" s="281"/>
      <c r="AK16" s="281"/>
      <c r="AL16" s="281"/>
      <c r="AM16" s="281"/>
      <c r="AN16" s="334">
        <f>SUM(AN12:AN15)</f>
        <v>2802</v>
      </c>
      <c r="AO16" s="335">
        <f>SUM(AO12:AO15)</f>
        <v>18021</v>
      </c>
      <c r="AP16" s="335">
        <f>SUM(AP12:AP15)</f>
        <v>30144</v>
      </c>
      <c r="AQ16" s="335">
        <f>SUM(AQ12:AQ15)</f>
        <v>17991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398">
        <v>1</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2</v>
      </c>
      <c r="F17" s="401" t="s">
        <v>12</v>
      </c>
      <c r="G17" s="398">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3F</v>
      </c>
      <c r="BT17" s="158" t="str">
        <f>BB90</f>
        <v>Ungarn</v>
      </c>
      <c r="BU17" s="163"/>
      <c r="BV17" s="398">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4</v>
      </c>
      <c r="O18" s="182">
        <f t="shared" si="3"/>
        <v>0</v>
      </c>
      <c r="P18" s="182">
        <f t="shared" si="3"/>
        <v>4</v>
      </c>
      <c r="Q18" s="182">
        <f t="shared" si="3"/>
        <v>6</v>
      </c>
      <c r="R18" s="182">
        <f t="shared" si="3"/>
        <v>3</v>
      </c>
      <c r="S18" s="182">
        <f t="shared" si="3"/>
        <v>2</v>
      </c>
      <c r="T18" s="182">
        <f t="shared" si="3"/>
        <v>3</v>
      </c>
      <c r="U18" s="182">
        <f t="shared" si="3"/>
        <v>0</v>
      </c>
      <c r="V18" s="182">
        <f t="shared" si="3"/>
        <v>4</v>
      </c>
      <c r="W18" s="182">
        <f t="shared" si="3"/>
        <v>7</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49</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398">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Schweden</v>
      </c>
      <c r="CG19" s="163"/>
      <c r="CH19" s="398">
        <v>0</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Russland</v>
      </c>
      <c r="BU20" s="163"/>
      <c r="BV20" s="398">
        <v>1</v>
      </c>
      <c r="BW20" s="182"/>
      <c r="BX20" s="63"/>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398">
        <v>0</v>
      </c>
      <c r="BW21" s="182"/>
      <c r="BX21" s="63"/>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Russland</v>
      </c>
      <c r="CB22" s="163"/>
      <c r="CC22" s="398">
        <v>0</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0</v>
      </c>
      <c r="F23" s="401" t="s">
        <v>12</v>
      </c>
      <c r="G23" s="398">
        <v>1</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1</v>
      </c>
      <c r="S23" s="182"/>
      <c r="T23" s="182"/>
      <c r="U23" s="182">
        <f>G23</f>
        <v>1</v>
      </c>
      <c r="V23" s="182">
        <f>E23</f>
        <v>0</v>
      </c>
      <c r="W23" s="182"/>
      <c r="X23" s="182"/>
      <c r="Y23" s="182"/>
      <c r="Z23" s="182">
        <f>M29</f>
        <v>0</v>
      </c>
      <c r="AA23" s="182">
        <f>Q29</f>
        <v>1</v>
      </c>
      <c r="AB23" s="182">
        <f>U29</f>
        <v>6</v>
      </c>
      <c r="AC23" s="182">
        <f>AA23-AB23</f>
        <v>-5</v>
      </c>
      <c r="AD23" s="182">
        <f>IF(Z23&gt;Z24,-1,0)</f>
        <v>0</v>
      </c>
      <c r="AE23" s="182">
        <f>IF(Z23&gt;Z25,-1,0)</f>
        <v>0</v>
      </c>
      <c r="AF23" s="182">
        <f>IF(Z23&gt;Z26,-1,0)</f>
        <v>0</v>
      </c>
      <c r="AG23" s="329">
        <f>10000-(AJ23*1000+AM23*10+AK23)</f>
        <v>10049</v>
      </c>
      <c r="AH23" s="330">
        <f>RANK(AG23,AG23:AG26,1)</f>
        <v>4</v>
      </c>
      <c r="AI23" s="281" t="str">
        <f>C23</f>
        <v>Wales</v>
      </c>
      <c r="AJ23" s="281">
        <f t="shared" ref="AJ23:AL26" si="5">Z23</f>
        <v>0</v>
      </c>
      <c r="AK23" s="281">
        <f t="shared" si="5"/>
        <v>1</v>
      </c>
      <c r="AL23" s="281">
        <f t="shared" si="5"/>
        <v>6</v>
      </c>
      <c r="AM23" s="281">
        <f>AK23-AL23</f>
        <v>-5</v>
      </c>
      <c r="AN23" s="337"/>
      <c r="AO23" s="329">
        <f>IF(Z24&lt;&gt;Z23,AG24,IF(G23&gt;E23,AG24-2000,AG24))</f>
        <v>4989</v>
      </c>
      <c r="AP23" s="329">
        <f>IF(Z25&lt;&gt;Z23,AG25,IF(G25&gt;E25,AG25-2000,AG25))</f>
        <v>4977</v>
      </c>
      <c r="AQ23" s="329">
        <f>IF(Z26&lt;&gt;Z23,AG26,IF(G27&gt;E27,AG26-2000,AG26))</f>
        <v>4976</v>
      </c>
      <c r="AR23" s="332">
        <f>AN27</f>
        <v>30147</v>
      </c>
      <c r="AS23" s="330">
        <f>RANK(AR23,AR23:AR26,1)</f>
        <v>4</v>
      </c>
      <c r="AT23" s="281" t="str">
        <f t="shared" ref="AT23:AW26" si="6">AI23</f>
        <v>Wales</v>
      </c>
      <c r="AU23" s="281">
        <f t="shared" si="6"/>
        <v>0</v>
      </c>
      <c r="AV23" s="281">
        <f t="shared" si="6"/>
        <v>1</v>
      </c>
      <c r="AW23" s="281">
        <f t="shared" si="6"/>
        <v>6</v>
      </c>
      <c r="AX23" s="182"/>
      <c r="AY23" s="182"/>
      <c r="AZ23" s="182"/>
      <c r="BA23" s="54">
        <v>1</v>
      </c>
      <c r="BB23" s="52" t="str">
        <f>VLOOKUP(1,AS23:AT26,2,FALSE)</f>
        <v>Russland</v>
      </c>
      <c r="BC23" s="53"/>
      <c r="BD23" s="55">
        <f>VLOOKUP(1,AS23:AW26,3,FALSE)</f>
        <v>5</v>
      </c>
      <c r="BE23" s="56">
        <f>VLOOKUP(1,AS23:AW26,4,FALSE)</f>
        <v>4</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399"/>
      <c r="BW23" s="182"/>
      <c r="BX23" s="182"/>
      <c r="BY23" s="182"/>
      <c r="BZ23" s="144">
        <v>54</v>
      </c>
      <c r="CA23" s="158" t="str">
        <f>IF(BX24="",IF(BV24&gt;BV25,BT24,BT25),IF(BX24&gt;BX25,BT24,BT25))</f>
        <v>Schweden</v>
      </c>
      <c r="CB23" s="163"/>
      <c r="CC23" s="398">
        <v>1</v>
      </c>
      <c r="CD23" s="182"/>
      <c r="CE23" s="63"/>
      <c r="CF23" s="182"/>
      <c r="CG23" s="182"/>
      <c r="CH23" s="399"/>
      <c r="CI23" s="182"/>
      <c r="CJ23" s="144" t="s">
        <v>93</v>
      </c>
      <c r="CK23" s="158" t="str">
        <f>IF(CJ18="",IF(CH18&gt;CH19,CF18,CF19),IF(CJ18&gt;CJ19,CF18,CF19))</f>
        <v>Spanien</v>
      </c>
      <c r="CL23" s="163"/>
      <c r="CM23" s="63">
        <v>0</v>
      </c>
      <c r="CN23" s="182"/>
      <c r="CO23" s="63"/>
      <c r="CP23" s="182"/>
      <c r="CQ23" s="511" t="str">
        <f>IF(CO23="",IF(CM23&gt;CM24,CK23,CK24),IF(CO23&gt;CO24,CK23,CK24))</f>
        <v>Frankreich</v>
      </c>
      <c r="CR23" s="512"/>
      <c r="CS23" s="512"/>
      <c r="CT23" s="512"/>
      <c r="CU23" s="512"/>
      <c r="CV23" s="513"/>
      <c r="CW23" s="182"/>
    </row>
    <row r="24" spans="1:101" ht="18.75" customHeight="1" thickBot="1" x14ac:dyDescent="0.3">
      <c r="A24" s="182"/>
      <c r="B24" s="182"/>
      <c r="C24" s="45" t="str">
        <f>Spielplan!$C$24</f>
        <v>England</v>
      </c>
      <c r="D24" s="51"/>
      <c r="E24" s="398">
        <v>1</v>
      </c>
      <c r="F24" s="401" t="s">
        <v>12</v>
      </c>
      <c r="G24" s="398">
        <v>1</v>
      </c>
      <c r="H24" s="45" t="str">
        <f>Spielplan!$H$24</f>
        <v>Russland</v>
      </c>
      <c r="I24" s="51"/>
      <c r="J24" s="182"/>
      <c r="K24" s="182" t="s">
        <v>58</v>
      </c>
      <c r="L24" s="182">
        <f t="shared" si="4"/>
        <v>0</v>
      </c>
      <c r="M24" s="182"/>
      <c r="N24" s="182"/>
      <c r="O24" s="182">
        <f>IF($E24="",0,IF($E24&gt;$G24,3,IF($E24=$G24,1,0)))</f>
        <v>1</v>
      </c>
      <c r="P24" s="182">
        <f>IF($G24="",0,IF($E24&gt;$G24,0,IF($E24=$G24,1,3)))</f>
        <v>1</v>
      </c>
      <c r="Q24" s="182"/>
      <c r="R24" s="182"/>
      <c r="S24" s="182">
        <f>E24</f>
        <v>1</v>
      </c>
      <c r="T24" s="182">
        <f>G24</f>
        <v>1</v>
      </c>
      <c r="U24" s="182"/>
      <c r="V24" s="182"/>
      <c r="W24" s="182">
        <f>G24</f>
        <v>1</v>
      </c>
      <c r="X24" s="182">
        <f>E24</f>
        <v>1</v>
      </c>
      <c r="Y24" s="182"/>
      <c r="Z24" s="182">
        <f>N29</f>
        <v>5</v>
      </c>
      <c r="AA24" s="182">
        <f>R29</f>
        <v>1</v>
      </c>
      <c r="AB24" s="182">
        <f>V29</f>
        <v>0</v>
      </c>
      <c r="AC24" s="182">
        <f>AA24-AB24</f>
        <v>1</v>
      </c>
      <c r="AD24" s="182">
        <f>IF(Z24&gt;Z23,-1,0)</f>
        <v>-1</v>
      </c>
      <c r="AE24" s="182">
        <f>IF(Z24&gt;Z25,-1,0)</f>
        <v>0</v>
      </c>
      <c r="AF24" s="182">
        <f>IF(Z24&gt;Z26,-1,0)</f>
        <v>0</v>
      </c>
      <c r="AG24" s="329">
        <f>10000-(AJ24*1000+AM24*10+AK24)</f>
        <v>4989</v>
      </c>
      <c r="AH24" s="330">
        <f>RANK(AG24,AG23:AG26,1)</f>
        <v>3</v>
      </c>
      <c r="AI24" s="281" t="str">
        <f>H23</f>
        <v>Slowakei</v>
      </c>
      <c r="AJ24" s="281">
        <f t="shared" si="5"/>
        <v>5</v>
      </c>
      <c r="AK24" s="281">
        <f t="shared" si="5"/>
        <v>1</v>
      </c>
      <c r="AL24" s="281">
        <f t="shared" si="5"/>
        <v>0</v>
      </c>
      <c r="AM24" s="281">
        <f>AK24-AL24</f>
        <v>1</v>
      </c>
      <c r="AN24" s="329">
        <f>IF(Z23&lt;&gt;Z24,AG23,IF(E23&gt;G23,AG23-2000,AG23))</f>
        <v>10049</v>
      </c>
      <c r="AO24" s="337"/>
      <c r="AP24" s="329">
        <f>IF(Z24&lt;&gt;Z25,AG25,IF(G28&gt;E28,AG25-2000,AG25))</f>
        <v>4977</v>
      </c>
      <c r="AQ24" s="329">
        <f>IF(Z26&lt;&gt;Z24,AG26,IF(G26&gt;E26,AG26-2000,AG26))</f>
        <v>4976</v>
      </c>
      <c r="AR24" s="333">
        <f>AO27</f>
        <v>14967</v>
      </c>
      <c r="AS24" s="330">
        <f>RANK(AR24,AR23:AR26,1)</f>
        <v>3</v>
      </c>
      <c r="AT24" s="281" t="str">
        <f t="shared" si="6"/>
        <v>Slowakei</v>
      </c>
      <c r="AU24" s="281">
        <f t="shared" si="6"/>
        <v>5</v>
      </c>
      <c r="AV24" s="281">
        <f t="shared" si="6"/>
        <v>1</v>
      </c>
      <c r="AW24" s="281">
        <f t="shared" si="6"/>
        <v>0</v>
      </c>
      <c r="AX24" s="182"/>
      <c r="AY24" s="182"/>
      <c r="AZ24" s="182"/>
      <c r="BA24" s="54">
        <v>2</v>
      </c>
      <c r="BB24" s="52" t="str">
        <f>VLOOKUP(2,AS23:AT26,2,FALSE)</f>
        <v>England</v>
      </c>
      <c r="BC24" s="53"/>
      <c r="BD24" s="55">
        <f>VLOOKUP(2,AS23:AW26,3,FALSE)</f>
        <v>5</v>
      </c>
      <c r="BE24" s="56">
        <f>VLOOKUP(2,AS23:AW26,4,FALSE)</f>
        <v>3</v>
      </c>
      <c r="BF24" s="199" t="s">
        <v>12</v>
      </c>
      <c r="BG24" s="56">
        <f>VLOOKUP(2,AS23:AW26,5,FALSE)</f>
        <v>1</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3</v>
      </c>
      <c r="BN24" s="61">
        <f>IF(E24=Spielplan!E24,Punktemodus!$B$7,0)</f>
        <v>1</v>
      </c>
      <c r="BO24" s="61">
        <f>IF(G24=Spielplan!G24,Punktemodus!$B$7,0)</f>
        <v>1</v>
      </c>
      <c r="BP24" s="81">
        <f>IF(Spielplan!E24="",0,SUM(BJ24:BO24))</f>
        <v>15</v>
      </c>
      <c r="BQ24" s="182"/>
      <c r="BR24" s="213"/>
      <c r="BS24" s="152" t="s">
        <v>245</v>
      </c>
      <c r="BT24" s="158" t="str">
        <f>BB67</f>
        <v>Portugal</v>
      </c>
      <c r="BU24" s="163"/>
      <c r="BV24" s="398">
        <v>0</v>
      </c>
      <c r="BW24" s="182"/>
      <c r="BX24" s="63"/>
      <c r="BY24" s="182"/>
      <c r="BZ24" s="182"/>
      <c r="CA24" s="182"/>
      <c r="CB24" s="182"/>
      <c r="CC24" s="399"/>
      <c r="CD24" s="182"/>
      <c r="CE24" s="182"/>
      <c r="CF24" s="182"/>
      <c r="CG24" s="182"/>
      <c r="CH24" s="399"/>
      <c r="CI24" s="182"/>
      <c r="CJ24" s="144" t="s">
        <v>94</v>
      </c>
      <c r="CK24" s="158" t="str">
        <f>IF(CJ34="",IF(CH34&gt;CH35,CF34,CF35),IF(CJ34&gt;CJ35,CF34,CF35))</f>
        <v>Frankreich</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0</v>
      </c>
      <c r="F25" s="401" t="s">
        <v>12</v>
      </c>
      <c r="G25" s="398">
        <v>2</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2</v>
      </c>
      <c r="T25" s="182"/>
      <c r="U25" s="182">
        <f>G25</f>
        <v>2</v>
      </c>
      <c r="V25" s="182"/>
      <c r="W25" s="182">
        <f>E25</f>
        <v>0</v>
      </c>
      <c r="X25" s="182"/>
      <c r="Y25" s="182"/>
      <c r="Z25" s="182">
        <f>O29</f>
        <v>5</v>
      </c>
      <c r="AA25" s="182">
        <f>S29</f>
        <v>3</v>
      </c>
      <c r="AB25" s="182">
        <f>W29</f>
        <v>1</v>
      </c>
      <c r="AC25" s="182">
        <f>AA25-AB25</f>
        <v>2</v>
      </c>
      <c r="AD25" s="182">
        <f>IF(Z25&gt;Z23,-1,0)</f>
        <v>-1</v>
      </c>
      <c r="AE25" s="182">
        <f>IF(Z25&gt;Z24,-1,0)</f>
        <v>0</v>
      </c>
      <c r="AF25" s="182">
        <f>IF(Z25&gt;Z26,-1,0)</f>
        <v>0</v>
      </c>
      <c r="AG25" s="329">
        <f>10000-(AJ25*1000+AM25*10+AK25)</f>
        <v>4977</v>
      </c>
      <c r="AH25" s="330">
        <f>RANK(AG25,AG23:AG26,1)</f>
        <v>2</v>
      </c>
      <c r="AI25" s="281" t="str">
        <f>C24</f>
        <v>England</v>
      </c>
      <c r="AJ25" s="281">
        <f t="shared" si="5"/>
        <v>5</v>
      </c>
      <c r="AK25" s="281">
        <f t="shared" si="5"/>
        <v>3</v>
      </c>
      <c r="AL25" s="281">
        <f t="shared" si="5"/>
        <v>1</v>
      </c>
      <c r="AM25" s="281">
        <f>AK25-AL25</f>
        <v>2</v>
      </c>
      <c r="AN25" s="329">
        <f>IF(Z23&lt;&gt;Z25,AG23,IF(E25&gt;G25,AG23-2000,AG23))</f>
        <v>10049</v>
      </c>
      <c r="AO25" s="329">
        <f>IF(Z24&lt;&gt;Z25,AG24,IF(E28&gt;G28,AG24-2000,AG24))</f>
        <v>4989</v>
      </c>
      <c r="AP25" s="337"/>
      <c r="AQ25" s="329">
        <f>IF(Z26&lt;&gt;Z25,AG26,IF(G24&gt;E24,AG26-2000,AG26))</f>
        <v>4976</v>
      </c>
      <c r="AR25" s="333">
        <f>AP27</f>
        <v>14931</v>
      </c>
      <c r="AS25" s="330">
        <f>RANK(AR25,AR23:AR26,1)</f>
        <v>2</v>
      </c>
      <c r="AT25" s="281" t="str">
        <f t="shared" si="6"/>
        <v>England</v>
      </c>
      <c r="AU25" s="281">
        <f t="shared" si="6"/>
        <v>5</v>
      </c>
      <c r="AV25" s="281">
        <f t="shared" si="6"/>
        <v>3</v>
      </c>
      <c r="AW25" s="281">
        <f t="shared" si="6"/>
        <v>1</v>
      </c>
      <c r="AX25" s="182"/>
      <c r="AY25" s="182"/>
      <c r="AZ25" s="182"/>
      <c r="BA25" s="162">
        <v>3</v>
      </c>
      <c r="BB25" s="175" t="str">
        <f>VLOOKUP(3,AS23:AT26,2,FALSE)</f>
        <v>Slowakei</v>
      </c>
      <c r="BC25" s="163"/>
      <c r="BD25" s="145">
        <f>VLOOKUP(3,AS23:AW26,3,FALSE)</f>
        <v>5</v>
      </c>
      <c r="BE25" s="145">
        <f>VLOOKUP(3,AS23:AW26,4,FALSE)</f>
        <v>1</v>
      </c>
      <c r="BF25" s="199" t="s">
        <v>12</v>
      </c>
      <c r="BG25" s="145">
        <f>VLOOKUP(3,AS23:AW26,5,FALSE)</f>
        <v>0</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1</v>
      </c>
      <c r="BP25" s="81">
        <f>IF(Spielplan!E25="",0,SUM(BJ25:BO25))</f>
        <v>11</v>
      </c>
      <c r="BQ25" s="182"/>
      <c r="BR25" s="213"/>
      <c r="BS25" s="153" t="s">
        <v>246</v>
      </c>
      <c r="BT25" s="158" t="str">
        <f>BB57</f>
        <v>Schweden</v>
      </c>
      <c r="BU25" s="163"/>
      <c r="BV25" s="398">
        <v>1</v>
      </c>
      <c r="BW25" s="182"/>
      <c r="BX25" s="63"/>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0</v>
      </c>
      <c r="H26" s="45" t="str">
        <f>H24</f>
        <v>Russland</v>
      </c>
      <c r="I26" s="51"/>
      <c r="J26" s="182"/>
      <c r="K26" s="182" t="s">
        <v>60</v>
      </c>
      <c r="L26" s="182">
        <f t="shared" si="4"/>
        <v>0</v>
      </c>
      <c r="M26" s="182"/>
      <c r="N26" s="182">
        <f>IF($E26="",0,IF($E26&gt;$G26,3,IF($E26=$G26,1,0)))</f>
        <v>1</v>
      </c>
      <c r="O26" s="182"/>
      <c r="P26" s="182">
        <f>IF($G26="",0,IF($E26&gt;$G26,0,IF($E26=$G26,1,3)))</f>
        <v>1</v>
      </c>
      <c r="Q26" s="182"/>
      <c r="R26" s="182">
        <f>E26</f>
        <v>0</v>
      </c>
      <c r="S26" s="182"/>
      <c r="T26" s="182">
        <f>G26</f>
        <v>0</v>
      </c>
      <c r="U26" s="182"/>
      <c r="V26" s="182">
        <f>G26</f>
        <v>0</v>
      </c>
      <c r="W26" s="182"/>
      <c r="X26" s="182">
        <f>E26</f>
        <v>0</v>
      </c>
      <c r="Y26" s="182"/>
      <c r="Z26" s="182">
        <f>P29</f>
        <v>5</v>
      </c>
      <c r="AA26" s="182">
        <f>T29</f>
        <v>4</v>
      </c>
      <c r="AB26" s="182">
        <f>X29</f>
        <v>2</v>
      </c>
      <c r="AC26" s="182">
        <f>AA26-AB26</f>
        <v>2</v>
      </c>
      <c r="AD26" s="182">
        <f>IF(Z26&gt;Z23,-1,0)</f>
        <v>-1</v>
      </c>
      <c r="AE26" s="182">
        <f>IF(Z26&gt;Z24,-1,0)</f>
        <v>0</v>
      </c>
      <c r="AF26" s="182">
        <f>IF(Z26&gt;Z25,-1,0)</f>
        <v>0</v>
      </c>
      <c r="AG26" s="329">
        <f>10000-(AJ26*1000+AM26*10+AK26)</f>
        <v>4976</v>
      </c>
      <c r="AH26" s="330">
        <f>RANK(AG26,AG23:AG26,1)</f>
        <v>1</v>
      </c>
      <c r="AI26" s="281" t="str">
        <f>H24</f>
        <v>Russland</v>
      </c>
      <c r="AJ26" s="281">
        <f t="shared" si="5"/>
        <v>5</v>
      </c>
      <c r="AK26" s="281">
        <f t="shared" si="5"/>
        <v>4</v>
      </c>
      <c r="AL26" s="281">
        <f t="shared" si="5"/>
        <v>2</v>
      </c>
      <c r="AM26" s="281">
        <f>AK26-AL26</f>
        <v>2</v>
      </c>
      <c r="AN26" s="329">
        <f>IF(Z23&lt;&gt;Z26,AG23,IF(E27&gt;G27,AG23-2000,AG23))</f>
        <v>10049</v>
      </c>
      <c r="AO26" s="329">
        <f>IF(Z24&lt;&gt;Z26,AG24,IF(E26&gt;G26,AG24-2000,AG24))</f>
        <v>4989</v>
      </c>
      <c r="AP26" s="329">
        <f>IF(Z25&lt;&gt;Z26,AG25,IF(E24&gt;G24,AG25-2000,AG25))</f>
        <v>4977</v>
      </c>
      <c r="AQ26" s="337"/>
      <c r="AR26" s="333">
        <f>AQ27</f>
        <v>14928</v>
      </c>
      <c r="AS26" s="330">
        <f>RANK(AR26,AR23:AR26,1)</f>
        <v>1</v>
      </c>
      <c r="AT26" s="281" t="str">
        <f t="shared" si="6"/>
        <v>Russland</v>
      </c>
      <c r="AU26" s="281">
        <f t="shared" si="6"/>
        <v>5</v>
      </c>
      <c r="AV26" s="281">
        <f t="shared" si="6"/>
        <v>4</v>
      </c>
      <c r="AW26" s="281">
        <f t="shared" si="6"/>
        <v>2</v>
      </c>
      <c r="AX26" s="182"/>
      <c r="AY26" s="182"/>
      <c r="AZ26" s="182"/>
      <c r="BA26" s="68">
        <v>4</v>
      </c>
      <c r="BB26" s="69" t="str">
        <f>VLOOKUP(4,AS23:AT26,2,FALSE)</f>
        <v>Wales</v>
      </c>
      <c r="BC26" s="70"/>
      <c r="BD26" s="71">
        <f>VLOOKUP(4,AS23:AW26,3,FALSE)</f>
        <v>0</v>
      </c>
      <c r="BE26" s="71">
        <f>VLOOKUP(4,AS23:AW26,4,FALSE)</f>
        <v>1</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399"/>
      <c r="BW26" s="182"/>
      <c r="BX26" s="182"/>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1</v>
      </c>
      <c r="F27" s="401" t="s">
        <v>12</v>
      </c>
      <c r="G27" s="398">
        <v>3</v>
      </c>
      <c r="H27" s="52" t="str">
        <f>H24</f>
        <v>Russland</v>
      </c>
      <c r="I27" s="53"/>
      <c r="J27" s="182"/>
      <c r="K27" s="182" t="s">
        <v>61</v>
      </c>
      <c r="L27" s="182">
        <f t="shared" si="4"/>
        <v>-1</v>
      </c>
      <c r="M27" s="182">
        <f>IF($E27="",0,IF($E27&gt;$G27,3,IF($E27=G27,1,0)))</f>
        <v>0</v>
      </c>
      <c r="N27" s="182"/>
      <c r="O27" s="182"/>
      <c r="P27" s="182">
        <f>IF($G27="",0,IF($E27&gt;$G27,0,IF($E27=$G27,1,3)))</f>
        <v>3</v>
      </c>
      <c r="Q27" s="182">
        <f>E27</f>
        <v>1</v>
      </c>
      <c r="R27" s="182"/>
      <c r="S27" s="182"/>
      <c r="T27" s="182">
        <f>G27</f>
        <v>3</v>
      </c>
      <c r="U27" s="182">
        <f>G27</f>
        <v>3</v>
      </c>
      <c r="V27" s="182"/>
      <c r="W27" s="182"/>
      <c r="X27" s="182">
        <f>E27</f>
        <v>1</v>
      </c>
      <c r="Y27" s="182"/>
      <c r="Z27" s="182"/>
      <c r="AA27" s="182"/>
      <c r="AB27" s="182"/>
      <c r="AC27" s="182"/>
      <c r="AD27" s="182"/>
      <c r="AE27" s="182"/>
      <c r="AF27" s="182"/>
      <c r="AG27" s="281"/>
      <c r="AH27" s="281"/>
      <c r="AI27" s="281"/>
      <c r="AJ27" s="281"/>
      <c r="AK27" s="281"/>
      <c r="AL27" s="281"/>
      <c r="AM27" s="281"/>
      <c r="AN27" s="334">
        <f>SUM(AN23:AN26)</f>
        <v>30147</v>
      </c>
      <c r="AO27" s="335">
        <f>SUM(AO23:AO26)</f>
        <v>14967</v>
      </c>
      <c r="AP27" s="335">
        <f>SUM(AP23:AP26)</f>
        <v>14931</v>
      </c>
      <c r="AQ27" s="335">
        <f>SUM(AQ23:AQ26)</f>
        <v>14928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182"/>
      <c r="BX27" s="182"/>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0</v>
      </c>
      <c r="H28" s="45" t="str">
        <f>C24</f>
        <v>England</v>
      </c>
      <c r="I28" s="51"/>
      <c r="J28" s="182"/>
      <c r="K28" s="182" t="s">
        <v>61</v>
      </c>
      <c r="L28" s="182">
        <f t="shared" si="4"/>
        <v>0</v>
      </c>
      <c r="M28" s="182"/>
      <c r="N28" s="182">
        <f>IF($E28="",0,IF($E28&gt;$G28,3,IF($E28=$G28,1,0)))</f>
        <v>1</v>
      </c>
      <c r="O28" s="182">
        <f>IF($G28="",0,IF($E28&gt;$G28,0,IF($E28=$G28,1,3)))</f>
        <v>1</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Deutschland</v>
      </c>
      <c r="BU28" s="163"/>
      <c r="BV28" s="398">
        <v>1</v>
      </c>
      <c r="BW28" s="182"/>
      <c r="BX28" s="63"/>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0</v>
      </c>
      <c r="N29" s="182">
        <f t="shared" si="7"/>
        <v>5</v>
      </c>
      <c r="O29" s="182">
        <f t="shared" si="7"/>
        <v>5</v>
      </c>
      <c r="P29" s="182">
        <f t="shared" si="7"/>
        <v>5</v>
      </c>
      <c r="Q29" s="182">
        <f t="shared" si="7"/>
        <v>1</v>
      </c>
      <c r="R29" s="182">
        <f t="shared" si="7"/>
        <v>1</v>
      </c>
      <c r="S29" s="182">
        <f t="shared" si="7"/>
        <v>3</v>
      </c>
      <c r="T29" s="182">
        <f t="shared" si="7"/>
        <v>4</v>
      </c>
      <c r="U29" s="182">
        <f t="shared" si="7"/>
        <v>6</v>
      </c>
      <c r="V29" s="182">
        <f t="shared" si="7"/>
        <v>0</v>
      </c>
      <c r="W29" s="182">
        <f t="shared" si="7"/>
        <v>1</v>
      </c>
      <c r="X29" s="182">
        <f t="shared" si="7"/>
        <v>2</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42</v>
      </c>
      <c r="BQ29" s="182"/>
      <c r="BR29" s="213"/>
      <c r="BS29" s="150" t="str">
        <f>"3"&amp;BD89</f>
        <v>3B</v>
      </c>
      <c r="BT29" s="158" t="str">
        <f>BB89</f>
        <v>Slowakei</v>
      </c>
      <c r="BU29" s="163"/>
      <c r="BV29" s="398">
        <v>0</v>
      </c>
      <c r="BW29" s="182"/>
      <c r="BX29" s="63"/>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1</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Belgien</v>
      </c>
      <c r="CB31" s="163"/>
      <c r="CC31" s="398">
        <v>0</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398">
        <v>1</v>
      </c>
      <c r="BW32" s="182"/>
      <c r="BX32" s="63"/>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0</v>
      </c>
      <c r="BW33" s="182"/>
      <c r="BX33" s="63"/>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1</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1</v>
      </c>
      <c r="S34" s="182"/>
      <c r="T34" s="182"/>
      <c r="U34" s="182">
        <f>G34</f>
        <v>1</v>
      </c>
      <c r="V34" s="182">
        <f>E34</f>
        <v>2</v>
      </c>
      <c r="W34" s="182"/>
      <c r="X34" s="182"/>
      <c r="Y34" s="182"/>
      <c r="Z34" s="182">
        <f>M40</f>
        <v>7</v>
      </c>
      <c r="AA34" s="182">
        <f>Q40</f>
        <v>5</v>
      </c>
      <c r="AB34" s="182">
        <f>U40</f>
        <v>2</v>
      </c>
      <c r="AC34" s="182">
        <f>AA34-AB34</f>
        <v>3</v>
      </c>
      <c r="AD34" s="182">
        <f>IF(Z34&gt;Z35,-1,0)</f>
        <v>-1</v>
      </c>
      <c r="AE34" s="182">
        <f>IF(Z34&gt;Z36,-1,0)</f>
        <v>0</v>
      </c>
      <c r="AF34" s="182">
        <f>IF(Z34&gt;Z37,-1,0)</f>
        <v>-1</v>
      </c>
      <c r="AG34" s="329">
        <f>10000-(AJ34*1000+AM34*10+AK34)</f>
        <v>2965</v>
      </c>
      <c r="AH34" s="330">
        <f>RANK(AG34,AG34:AG37,1)</f>
        <v>2</v>
      </c>
      <c r="AI34" s="281" t="str">
        <f>C34</f>
        <v>Polen</v>
      </c>
      <c r="AJ34" s="281">
        <f t="shared" ref="AJ34:AL37" si="9">Z34</f>
        <v>7</v>
      </c>
      <c r="AK34" s="281">
        <f t="shared" si="9"/>
        <v>5</v>
      </c>
      <c r="AL34" s="281">
        <f t="shared" si="9"/>
        <v>2</v>
      </c>
      <c r="AM34" s="281">
        <f>AK34-AL34</f>
        <v>3</v>
      </c>
      <c r="AN34" s="337"/>
      <c r="AO34" s="329">
        <f>IF(Z35&lt;&gt;Z34,AG35,IF(G34&gt;E34,AG35-2000,AG35))</f>
        <v>10047</v>
      </c>
      <c r="AP34" s="329">
        <f>IF(Z36&lt;&gt;Z34,AG36,IF(G36&gt;E36,AG36-2000,AG36))</f>
        <v>2943</v>
      </c>
      <c r="AQ34" s="329">
        <f>IF(Z37&lt;&gt;Z34,AG37,IF(G38&gt;E38,AG37-2000,AG37))</f>
        <v>7028</v>
      </c>
      <c r="AR34" s="332">
        <f>AN38</f>
        <v>8895</v>
      </c>
      <c r="AS34" s="330">
        <f>RANK(AR34,AR34:AR37,1)</f>
        <v>2</v>
      </c>
      <c r="AT34" s="281" t="str">
        <f t="shared" ref="AT34:AW37" si="10">AI34</f>
        <v>Polen</v>
      </c>
      <c r="AU34" s="281">
        <f t="shared" si="10"/>
        <v>7</v>
      </c>
      <c r="AV34" s="281">
        <f t="shared" si="10"/>
        <v>5</v>
      </c>
      <c r="AW34" s="281">
        <f t="shared" si="10"/>
        <v>2</v>
      </c>
      <c r="AX34" s="182"/>
      <c r="AY34" s="182"/>
      <c r="AZ34" s="182"/>
      <c r="BA34" s="17">
        <v>1</v>
      </c>
      <c r="BB34" s="18" t="str">
        <f>VLOOKUP(1,AS34:AT37,2,FALSE)</f>
        <v>Deutschland</v>
      </c>
      <c r="BC34" s="16"/>
      <c r="BD34" s="19">
        <f>VLOOKUP(1,AS34:AW37,3,FALSE)</f>
        <v>7</v>
      </c>
      <c r="BE34" s="20">
        <f>VLOOKUP(1,AS34:AW37,4,FALSE)</f>
        <v>7</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10</v>
      </c>
      <c r="BQ34" s="183"/>
      <c r="BR34" s="213"/>
      <c r="BS34" s="182"/>
      <c r="BT34" s="182"/>
      <c r="BU34" s="182"/>
      <c r="BV34" s="399"/>
      <c r="BW34" s="182"/>
      <c r="BX34" s="182"/>
      <c r="BY34" s="182"/>
      <c r="BZ34" s="182"/>
      <c r="CA34" s="182"/>
      <c r="CB34" s="182"/>
      <c r="CC34" s="399"/>
      <c r="CD34" s="182"/>
      <c r="CE34" s="144">
        <v>59</v>
      </c>
      <c r="CF34" s="158" t="str">
        <f>IF(CE30="",IF(CC30&gt;CC31,CA30,CA31),IF(CE30&gt;CE31,CA30,CA31))</f>
        <v>Deutschland</v>
      </c>
      <c r="CG34" s="163"/>
      <c r="CH34" s="398">
        <v>0</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0</v>
      </c>
      <c r="AA35" s="182">
        <f>R40</f>
        <v>3</v>
      </c>
      <c r="AB35" s="182">
        <f>V40</f>
        <v>8</v>
      </c>
      <c r="AC35" s="182">
        <f>AA35-AB35</f>
        <v>-5</v>
      </c>
      <c r="AD35" s="182">
        <f>IF(Z35&gt;Z34,-1,0)</f>
        <v>0</v>
      </c>
      <c r="AE35" s="182">
        <f>IF(Z35&gt;Z36,-1,0)</f>
        <v>0</v>
      </c>
      <c r="AF35" s="182">
        <f>IF(Z35&gt;Z37,-1,0)</f>
        <v>0</v>
      </c>
      <c r="AG35" s="329">
        <f>10000-(AJ35*1000+AM35*10+AK35)</f>
        <v>10047</v>
      </c>
      <c r="AH35" s="330">
        <f>RANK(AG35,AG34:AG37,1)</f>
        <v>4</v>
      </c>
      <c r="AI35" s="281" t="str">
        <f>H34</f>
        <v>Nordirland</v>
      </c>
      <c r="AJ35" s="281">
        <f t="shared" si="9"/>
        <v>0</v>
      </c>
      <c r="AK35" s="281">
        <f t="shared" si="9"/>
        <v>3</v>
      </c>
      <c r="AL35" s="281">
        <f t="shared" si="9"/>
        <v>8</v>
      </c>
      <c r="AM35" s="281">
        <f>AK35-AL35</f>
        <v>-5</v>
      </c>
      <c r="AN35" s="329">
        <f>IF(Z34&lt;&gt;Z35,AG34,IF(E34&gt;G34,AG34-2000,AG34))</f>
        <v>2965</v>
      </c>
      <c r="AO35" s="337"/>
      <c r="AP35" s="329">
        <f>IF(Z35&lt;&gt;Z36,AG36,IF(G39&gt;E39,AG36-2000,AG36))</f>
        <v>2943</v>
      </c>
      <c r="AQ35" s="329">
        <f>IF(Z37&lt;&gt;Z35,AG37,IF(G37&gt;E37,AG37-2000,AG37))</f>
        <v>7028</v>
      </c>
      <c r="AR35" s="333">
        <f>AO38</f>
        <v>30141</v>
      </c>
      <c r="AS35" s="330">
        <f>RANK(AR35,AR34:AR37,1)</f>
        <v>4</v>
      </c>
      <c r="AT35" s="281" t="str">
        <f t="shared" si="10"/>
        <v>Nordirland</v>
      </c>
      <c r="AU35" s="281">
        <f t="shared" si="10"/>
        <v>0</v>
      </c>
      <c r="AV35" s="281">
        <f t="shared" si="10"/>
        <v>3</v>
      </c>
      <c r="AW35" s="281">
        <f t="shared" si="10"/>
        <v>8</v>
      </c>
      <c r="AX35" s="182"/>
      <c r="AY35" s="182"/>
      <c r="AZ35" s="182"/>
      <c r="BA35" s="17">
        <v>2</v>
      </c>
      <c r="BB35" s="18" t="str">
        <f>VLOOKUP(2,AS34:AT37,2,FALSE)</f>
        <v>Polen</v>
      </c>
      <c r="BC35" s="16"/>
      <c r="BD35" s="19">
        <f>VLOOKUP(2,AS34:AW37,3,FALSE)</f>
        <v>7</v>
      </c>
      <c r="BE35" s="20">
        <f>VLOOKUP(2,AS34:AW37,4,FALSE)</f>
        <v>5</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398">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1</v>
      </c>
      <c r="H36" s="18" t="str">
        <f>C35</f>
        <v>Deutschland</v>
      </c>
      <c r="I36" s="33"/>
      <c r="J36" s="182"/>
      <c r="K36" s="182" t="s">
        <v>68</v>
      </c>
      <c r="L36" s="182">
        <f t="shared" si="8"/>
        <v>0</v>
      </c>
      <c r="M36" s="182">
        <f>IF($E36="",0,IF($E36&gt;$G36,3,IF($E36=G36,1,0)))</f>
        <v>1</v>
      </c>
      <c r="N36" s="182"/>
      <c r="O36" s="182">
        <f>IF($G36="",0,IF($E36&gt;$G36,0,IF($E36=$G36,1,3)))</f>
        <v>1</v>
      </c>
      <c r="P36" s="182"/>
      <c r="Q36" s="182">
        <f>E36</f>
        <v>1</v>
      </c>
      <c r="R36" s="182"/>
      <c r="S36" s="182">
        <f>G36</f>
        <v>1</v>
      </c>
      <c r="T36" s="182"/>
      <c r="U36" s="182">
        <f>G36</f>
        <v>1</v>
      </c>
      <c r="V36" s="182"/>
      <c r="W36" s="182">
        <f>E36</f>
        <v>1</v>
      </c>
      <c r="X36" s="182"/>
      <c r="Y36" s="182"/>
      <c r="Z36" s="182">
        <f>O40</f>
        <v>7</v>
      </c>
      <c r="AA36" s="182">
        <f>S40</f>
        <v>7</v>
      </c>
      <c r="AB36" s="182">
        <f>W40</f>
        <v>2</v>
      </c>
      <c r="AC36" s="182">
        <f>AA36-AB36</f>
        <v>5</v>
      </c>
      <c r="AD36" s="182">
        <f>IF(Z36&gt;Z34,-1,0)</f>
        <v>0</v>
      </c>
      <c r="AE36" s="182">
        <f>IF(Z36&gt;Z35,-1,0)</f>
        <v>-1</v>
      </c>
      <c r="AF36" s="182">
        <f>IF(Z36&gt;Z37,-1,0)</f>
        <v>-1</v>
      </c>
      <c r="AG36" s="329">
        <f>10000-(AJ36*1000+AM36*10+AK36)</f>
        <v>2943</v>
      </c>
      <c r="AH36" s="330">
        <f>RANK(AG36,AG34:AG37,1)</f>
        <v>1</v>
      </c>
      <c r="AI36" s="281" t="str">
        <f>C35</f>
        <v>Deutschland</v>
      </c>
      <c r="AJ36" s="281">
        <f t="shared" si="9"/>
        <v>7</v>
      </c>
      <c r="AK36" s="281">
        <f t="shared" si="9"/>
        <v>7</v>
      </c>
      <c r="AL36" s="281">
        <f t="shared" si="9"/>
        <v>2</v>
      </c>
      <c r="AM36" s="281">
        <f>AK36-AL36</f>
        <v>5</v>
      </c>
      <c r="AN36" s="329">
        <f>IF(Z34&lt;&gt;Z36,AG34,IF(E36&gt;G36,AG34-2000,AG34))</f>
        <v>2965</v>
      </c>
      <c r="AO36" s="329">
        <f>IF(Z35&lt;&gt;Z36,AG35,IF(E39&gt;G39,AG35-2000,AG35))</f>
        <v>10047</v>
      </c>
      <c r="AP36" s="337"/>
      <c r="AQ36" s="329">
        <f>IF(Z37&lt;&gt;Z36,AG37,IF(G35&gt;E35,AG37-2000,AG37))</f>
        <v>7028</v>
      </c>
      <c r="AR36" s="333">
        <f>AP38</f>
        <v>8829</v>
      </c>
      <c r="AS36" s="330">
        <f>RANK(AR36,AR34:AR37,1)</f>
        <v>1</v>
      </c>
      <c r="AT36" s="281" t="str">
        <f t="shared" si="10"/>
        <v>Deutschland</v>
      </c>
      <c r="AU36" s="281">
        <f t="shared" si="10"/>
        <v>7</v>
      </c>
      <c r="AV36" s="281">
        <f t="shared" si="10"/>
        <v>7</v>
      </c>
      <c r="AW36" s="281">
        <f t="shared" si="10"/>
        <v>2</v>
      </c>
      <c r="AX36" s="182"/>
      <c r="AY36" s="182"/>
      <c r="AZ36" s="182"/>
      <c r="BA36" s="162">
        <v>3</v>
      </c>
      <c r="BB36" s="175" t="str">
        <f>VLOOKUP(3,AS34:AT37,2,FALSE)</f>
        <v>Ukraine</v>
      </c>
      <c r="BC36" s="163"/>
      <c r="BD36" s="145">
        <f>VLOOKUP(3,AS34:AW37,3,FALSE)</f>
        <v>3</v>
      </c>
      <c r="BE36" s="145">
        <f>VLOOKUP(3,AS34:AW37,4,FALSE)</f>
        <v>2</v>
      </c>
      <c r="BF36" s="199" t="s">
        <v>12</v>
      </c>
      <c r="BG36" s="145">
        <f>VLOOKUP(3,AS34:AW37,5,FALSE)</f>
        <v>5</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10</v>
      </c>
      <c r="BQ36" s="183"/>
      <c r="BR36" s="213"/>
      <c r="BS36" s="146" t="s">
        <v>250</v>
      </c>
      <c r="BT36" s="158" t="str">
        <f>BB12</f>
        <v>Frankreich</v>
      </c>
      <c r="BU36" s="163"/>
      <c r="BV36" s="398">
        <v>1</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2</v>
      </c>
      <c r="H37" s="13" t="str">
        <f>H35</f>
        <v>Ukraine</v>
      </c>
      <c r="I37" s="34"/>
      <c r="J37" s="182"/>
      <c r="K37" s="182" t="s">
        <v>67</v>
      </c>
      <c r="L37" s="182">
        <f t="shared" si="8"/>
        <v>-1</v>
      </c>
      <c r="M37" s="182"/>
      <c r="N37" s="182">
        <f>IF($E37="",0,IF($E37&gt;$G37,3,IF($E37=$G37,1,0)))</f>
        <v>0</v>
      </c>
      <c r="O37" s="182"/>
      <c r="P37" s="182">
        <f>IF($G37="",0,IF($E37&gt;$G37,0,IF($E37=$G37,1,3)))</f>
        <v>3</v>
      </c>
      <c r="Q37" s="182"/>
      <c r="R37" s="182">
        <f>E37</f>
        <v>1</v>
      </c>
      <c r="S37" s="182"/>
      <c r="T37" s="182">
        <f>G37</f>
        <v>2</v>
      </c>
      <c r="U37" s="182"/>
      <c r="V37" s="182">
        <f>G37</f>
        <v>2</v>
      </c>
      <c r="W37" s="182"/>
      <c r="X37" s="182">
        <f>E37</f>
        <v>1</v>
      </c>
      <c r="Y37" s="182"/>
      <c r="Z37" s="182">
        <f>P40</f>
        <v>3</v>
      </c>
      <c r="AA37" s="182">
        <f>T40</f>
        <v>2</v>
      </c>
      <c r="AB37" s="182">
        <f>X40</f>
        <v>5</v>
      </c>
      <c r="AC37" s="182">
        <f>AA37-AB37</f>
        <v>-3</v>
      </c>
      <c r="AD37" s="182">
        <f>IF(Z37&gt;Z34,-1,0)</f>
        <v>0</v>
      </c>
      <c r="AE37" s="182">
        <f>IF(Z37&gt;Z35,-1,0)</f>
        <v>-1</v>
      </c>
      <c r="AF37" s="182">
        <f>IF(Z37&gt;Z36,-1,0)</f>
        <v>0</v>
      </c>
      <c r="AG37" s="329">
        <f>10000-(AJ37*1000+AM37*10+AK37)</f>
        <v>7028</v>
      </c>
      <c r="AH37" s="330">
        <f>RANK(AG37,AG34:AG37,1)</f>
        <v>3</v>
      </c>
      <c r="AI37" s="281" t="str">
        <f>H35</f>
        <v>Ukraine</v>
      </c>
      <c r="AJ37" s="281">
        <f t="shared" si="9"/>
        <v>3</v>
      </c>
      <c r="AK37" s="281">
        <f t="shared" si="9"/>
        <v>2</v>
      </c>
      <c r="AL37" s="281">
        <f t="shared" si="9"/>
        <v>5</v>
      </c>
      <c r="AM37" s="281">
        <f>AK37-AL37</f>
        <v>-3</v>
      </c>
      <c r="AN37" s="329">
        <f>IF(Z34&lt;&gt;Z37,AG34,IF(E38&gt;G38,AG34-2000,AG34))</f>
        <v>2965</v>
      </c>
      <c r="AO37" s="329">
        <f>IF(Z35&lt;&gt;Z37,AG35,IF(E37&gt;G37,AG35-2000,AG35))</f>
        <v>10047</v>
      </c>
      <c r="AP37" s="329">
        <f>IF(Z36&lt;&gt;Z37,AG36,IF(E35&gt;G35,AG36-2000,AG36))</f>
        <v>2943</v>
      </c>
      <c r="AQ37" s="337"/>
      <c r="AR37" s="333">
        <f>AQ38</f>
        <v>21084</v>
      </c>
      <c r="AS37" s="330">
        <f>RANK(AR37,AR34:AR37,1)</f>
        <v>3</v>
      </c>
      <c r="AT37" s="281" t="str">
        <f t="shared" si="10"/>
        <v>Ukraine</v>
      </c>
      <c r="AU37" s="281">
        <f t="shared" si="10"/>
        <v>3</v>
      </c>
      <c r="AV37" s="281">
        <f t="shared" si="10"/>
        <v>2</v>
      </c>
      <c r="AW37" s="281">
        <f t="shared" si="10"/>
        <v>5</v>
      </c>
      <c r="AX37" s="182"/>
      <c r="AY37" s="182"/>
      <c r="AZ37" s="182"/>
      <c r="BA37" s="68">
        <v>4</v>
      </c>
      <c r="BB37" s="69" t="str">
        <f>VLOOKUP(4,AS34:AT37,2,FALSE)</f>
        <v>Nordirland</v>
      </c>
      <c r="BC37" s="70"/>
      <c r="BD37" s="71">
        <f>VLOOKUP(4,AS34:AW37,3,FALSE)</f>
        <v>0</v>
      </c>
      <c r="BE37" s="71">
        <f>VLOOKUP(4,AS34:AW37,4,FALSE)</f>
        <v>3</v>
      </c>
      <c r="BF37" s="199" t="s">
        <v>12</v>
      </c>
      <c r="BG37" s="71">
        <f>VLOOKUP(4,AS34:AW37,5,FALSE)</f>
        <v>8</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3E</v>
      </c>
      <c r="BT37" s="158" t="str">
        <f>BB87</f>
        <v>Italien</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0</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0</v>
      </c>
      <c r="U38" s="182">
        <f>G38</f>
        <v>0</v>
      </c>
      <c r="V38" s="182"/>
      <c r="W38" s="182"/>
      <c r="X38" s="182">
        <f>E38</f>
        <v>2</v>
      </c>
      <c r="Y38" s="182"/>
      <c r="Z38" s="182"/>
      <c r="AA38" s="182"/>
      <c r="AB38" s="182"/>
      <c r="AC38" s="182"/>
      <c r="AD38" s="182"/>
      <c r="AE38" s="182"/>
      <c r="AF38" s="182"/>
      <c r="AG38" s="281"/>
      <c r="AH38" s="281"/>
      <c r="AI38" s="281"/>
      <c r="AJ38" s="281"/>
      <c r="AK38" s="281"/>
      <c r="AL38" s="281"/>
      <c r="AM38" s="281"/>
      <c r="AN38" s="334">
        <f>SUM(AN34:AN37)</f>
        <v>8895</v>
      </c>
      <c r="AO38" s="335">
        <f>SUM(AO34:AO37)</f>
        <v>30141</v>
      </c>
      <c r="AP38" s="335">
        <f>SUM(AP34:AP37)</f>
        <v>8829</v>
      </c>
      <c r="AQ38" s="335">
        <f>SUM(AQ34:AQ37)</f>
        <v>21084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11</v>
      </c>
      <c r="BQ38" s="182"/>
      <c r="BR38" s="213"/>
      <c r="BS38" s="182"/>
      <c r="BT38" s="182"/>
      <c r="BU38" s="182"/>
      <c r="BV38" s="399"/>
      <c r="BW38" s="182"/>
      <c r="BX38" s="182"/>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1</v>
      </c>
      <c r="F39" s="401" t="s">
        <v>12</v>
      </c>
      <c r="G39" s="398">
        <v>4</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4</v>
      </c>
      <c r="T39" s="182"/>
      <c r="U39" s="182"/>
      <c r="V39" s="182">
        <f>G39</f>
        <v>4</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399"/>
      <c r="BW39" s="182"/>
      <c r="BX39" s="182"/>
      <c r="BY39" s="182"/>
      <c r="BZ39" s="144">
        <v>56</v>
      </c>
      <c r="CA39" s="158" t="str">
        <f>IF(BX40="",IF(BV40&gt;BV41,BT40,BT41),IF(BX40&gt;BX41,BT40,BT41))</f>
        <v>England</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7</v>
      </c>
      <c r="N40" s="182">
        <f t="shared" si="11"/>
        <v>0</v>
      </c>
      <c r="O40" s="182">
        <f t="shared" si="11"/>
        <v>7</v>
      </c>
      <c r="P40" s="182">
        <f t="shared" si="11"/>
        <v>3</v>
      </c>
      <c r="Q40" s="182">
        <f t="shared" si="11"/>
        <v>5</v>
      </c>
      <c r="R40" s="182">
        <f t="shared" si="11"/>
        <v>3</v>
      </c>
      <c r="S40" s="182">
        <f t="shared" si="11"/>
        <v>7</v>
      </c>
      <c r="T40" s="182">
        <f t="shared" si="11"/>
        <v>2</v>
      </c>
      <c r="U40" s="182">
        <f t="shared" si="11"/>
        <v>2</v>
      </c>
      <c r="V40" s="182">
        <f t="shared" si="11"/>
        <v>8</v>
      </c>
      <c r="W40" s="182">
        <f t="shared" si="11"/>
        <v>2</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56</v>
      </c>
      <c r="BQ40" s="182"/>
      <c r="BR40" s="213"/>
      <c r="BS40" s="151" t="s">
        <v>252</v>
      </c>
      <c r="BT40" s="158" t="str">
        <f>BB24</f>
        <v>England</v>
      </c>
      <c r="BU40" s="163"/>
      <c r="BV40" s="398">
        <v>1</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0</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0</v>
      </c>
      <c r="F45" s="401" t="s">
        <v>12</v>
      </c>
      <c r="G45" s="398">
        <v>0</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0</v>
      </c>
      <c r="R45" s="182">
        <f>G45</f>
        <v>0</v>
      </c>
      <c r="S45" s="182"/>
      <c r="T45" s="182"/>
      <c r="U45" s="182">
        <f>G45</f>
        <v>0</v>
      </c>
      <c r="V45" s="182">
        <f>E45</f>
        <v>0</v>
      </c>
      <c r="W45" s="182"/>
      <c r="X45" s="182"/>
      <c r="Y45" s="182"/>
      <c r="Z45" s="182">
        <f>M51</f>
        <v>2</v>
      </c>
      <c r="AA45" s="182">
        <f>Q51</f>
        <v>1</v>
      </c>
      <c r="AB45" s="182">
        <f>U51</f>
        <v>3</v>
      </c>
      <c r="AC45" s="182">
        <f>AA45-AB45</f>
        <v>-2</v>
      </c>
      <c r="AD45" s="182">
        <f>IF(Z45&gt;Z46,-1,0)</f>
        <v>0</v>
      </c>
      <c r="AE45" s="182">
        <f>IF(Z45&gt;Z47,-1,0)</f>
        <v>0</v>
      </c>
      <c r="AF45" s="182">
        <f>IF(Z45&gt;Z48,-1,0)</f>
        <v>-1</v>
      </c>
      <c r="AG45" s="329">
        <f>10000-(AJ45*1000+AM45*10+AK45)</f>
        <v>8019</v>
      </c>
      <c r="AH45" s="330">
        <f>RANK(AG45,AG45:AG48,1)</f>
        <v>3</v>
      </c>
      <c r="AI45" s="281" t="str">
        <f>C45</f>
        <v>Türkei</v>
      </c>
      <c r="AJ45" s="281">
        <f t="shared" ref="AJ45:AL48" si="13">Z45</f>
        <v>2</v>
      </c>
      <c r="AK45" s="281">
        <f t="shared" si="13"/>
        <v>1</v>
      </c>
      <c r="AL45" s="281">
        <f t="shared" si="13"/>
        <v>3</v>
      </c>
      <c r="AM45" s="281">
        <f>AK45-AL45</f>
        <v>-2</v>
      </c>
      <c r="AN45" s="337"/>
      <c r="AO45" s="329">
        <f>IF(Z46&lt;&gt;Z45,AG46,IF(G45&gt;E45,AG46-2000,AG46))</f>
        <v>6008</v>
      </c>
      <c r="AP45" s="329">
        <f>IF(Z47&lt;&gt;Z45,AG47,IF(G47&gt;E47,AG47-2000,AG47))</f>
        <v>922</v>
      </c>
      <c r="AQ45" s="329">
        <f>IF(Z48&lt;&gt;Z45,AG48,IF(G49&gt;E49,AG48-2000,AG48))</f>
        <v>9040</v>
      </c>
      <c r="AR45" s="332">
        <f>AN49</f>
        <v>24057</v>
      </c>
      <c r="AS45" s="330">
        <f>RANK(AR45,AR45:AR48,1)</f>
        <v>3</v>
      </c>
      <c r="AT45" s="281" t="str">
        <f t="shared" ref="AT45:AW48" si="14">AI45</f>
        <v>Türkei</v>
      </c>
      <c r="AU45" s="281">
        <f t="shared" si="14"/>
        <v>2</v>
      </c>
      <c r="AV45" s="281">
        <f t="shared" si="14"/>
        <v>1</v>
      </c>
      <c r="AW45" s="281">
        <f t="shared" si="14"/>
        <v>3</v>
      </c>
      <c r="AX45" s="182"/>
      <c r="AY45" s="182"/>
      <c r="AZ45" s="182"/>
      <c r="BA45" s="42">
        <v>1</v>
      </c>
      <c r="BB45" s="40" t="str">
        <f>VLOOKUP(1,AS45:AT48,2,FALSE)</f>
        <v>Spanien</v>
      </c>
      <c r="BC45" s="41"/>
      <c r="BD45" s="43">
        <f>VLOOKUP(1,AS45:AW48,3,FALSE)</f>
        <v>9</v>
      </c>
      <c r="BE45" s="44">
        <f>VLOOKUP(1,AS45:AW48,4,FALSE)</f>
        <v>8</v>
      </c>
      <c r="BF45" s="199" t="s">
        <v>12</v>
      </c>
      <c r="BG45" s="44">
        <f>VLOOKUP(1,AS45:AW48,5,FALSE)</f>
        <v>1</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4</v>
      </c>
      <c r="AA46" s="182">
        <f>R51</f>
        <v>2</v>
      </c>
      <c r="AB46" s="182">
        <f>V51</f>
        <v>3</v>
      </c>
      <c r="AC46" s="182">
        <f>AA46-AB46</f>
        <v>-1</v>
      </c>
      <c r="AD46" s="182">
        <f>IF(Z46&gt;Z45,-1,0)</f>
        <v>-1</v>
      </c>
      <c r="AE46" s="182">
        <f>IF(Z46&gt;Z47,-1,0)</f>
        <v>0</v>
      </c>
      <c r="AF46" s="182">
        <f>IF(Z46&gt;Z48,-1,0)</f>
        <v>-1</v>
      </c>
      <c r="AG46" s="329">
        <f>10000-(AJ46*1000+AM46*10+AK46)</f>
        <v>6008</v>
      </c>
      <c r="AH46" s="330">
        <f>RANK(AG46,AG45:AG48,1)</f>
        <v>2</v>
      </c>
      <c r="AI46" s="281" t="str">
        <f>H45</f>
        <v>Kroatien</v>
      </c>
      <c r="AJ46" s="281">
        <f t="shared" si="13"/>
        <v>4</v>
      </c>
      <c r="AK46" s="281">
        <f t="shared" si="13"/>
        <v>2</v>
      </c>
      <c r="AL46" s="281">
        <f t="shared" si="13"/>
        <v>3</v>
      </c>
      <c r="AM46" s="281">
        <f>AK46-AL46</f>
        <v>-1</v>
      </c>
      <c r="AN46" s="329">
        <f>IF(Z45&lt;&gt;Z46,AG45,IF(E45&gt;G45,AG45-2000,AG45))</f>
        <v>8019</v>
      </c>
      <c r="AO46" s="337"/>
      <c r="AP46" s="329">
        <f>IF(Z46&lt;&gt;Z47,AG47,IF(G50&gt;E50,AG47-2000,AG47))</f>
        <v>922</v>
      </c>
      <c r="AQ46" s="329">
        <f>IF(Z48&lt;&gt;Z46,AG48,IF(G48&gt;E48,AG48-2000,AG48))</f>
        <v>9040</v>
      </c>
      <c r="AR46" s="333">
        <f>AO49</f>
        <v>18024</v>
      </c>
      <c r="AS46" s="330">
        <f>RANK(AR46,AR45:AR48,1)</f>
        <v>2</v>
      </c>
      <c r="AT46" s="281" t="str">
        <f t="shared" si="14"/>
        <v>Kroatien</v>
      </c>
      <c r="AU46" s="281">
        <f t="shared" si="14"/>
        <v>4</v>
      </c>
      <c r="AV46" s="281">
        <f t="shared" si="14"/>
        <v>2</v>
      </c>
      <c r="AW46" s="281">
        <f t="shared" si="14"/>
        <v>3</v>
      </c>
      <c r="AX46" s="182"/>
      <c r="AY46" s="182"/>
      <c r="AZ46" s="182"/>
      <c r="BA46" s="42">
        <v>2</v>
      </c>
      <c r="BB46" s="40" t="str">
        <f>VLOOKUP(2,AS45:AT48,2,FALSE)</f>
        <v>Kroatien</v>
      </c>
      <c r="BC46" s="41"/>
      <c r="BD46" s="43">
        <f>VLOOKUP(2,AS45:AW48,3,FALSE)</f>
        <v>4</v>
      </c>
      <c r="BE46" s="44">
        <f>VLOOKUP(2,AS45:AW48,4,FALSE)</f>
        <v>2</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3</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3</v>
      </c>
      <c r="T47" s="182"/>
      <c r="U47" s="182">
        <f>G47</f>
        <v>3</v>
      </c>
      <c r="V47" s="182"/>
      <c r="W47" s="182">
        <f>E47</f>
        <v>1</v>
      </c>
      <c r="X47" s="182"/>
      <c r="Y47" s="182"/>
      <c r="Z47" s="182">
        <f>O51</f>
        <v>9</v>
      </c>
      <c r="AA47" s="182">
        <f>S51</f>
        <v>8</v>
      </c>
      <c r="AB47" s="182">
        <f>W51</f>
        <v>1</v>
      </c>
      <c r="AC47" s="182">
        <f>AA47-AB47</f>
        <v>7</v>
      </c>
      <c r="AD47" s="182">
        <f>IF(Z47&gt;Z45,-1,0)</f>
        <v>-1</v>
      </c>
      <c r="AE47" s="182">
        <f>IF(Z47&gt;Z46,-1,0)</f>
        <v>-1</v>
      </c>
      <c r="AF47" s="182">
        <f>IF(Z47&gt;Z48,-1,0)</f>
        <v>-1</v>
      </c>
      <c r="AG47" s="329">
        <f>10000-(AJ47*1000+AM47*10+AK47)</f>
        <v>922</v>
      </c>
      <c r="AH47" s="330">
        <f>RANK(AG47,AG45:AG48,1)</f>
        <v>1</v>
      </c>
      <c r="AI47" s="281" t="str">
        <f>C46</f>
        <v>Spanien</v>
      </c>
      <c r="AJ47" s="281">
        <f t="shared" si="13"/>
        <v>9</v>
      </c>
      <c r="AK47" s="281">
        <f t="shared" si="13"/>
        <v>8</v>
      </c>
      <c r="AL47" s="281">
        <f t="shared" si="13"/>
        <v>1</v>
      </c>
      <c r="AM47" s="281">
        <f>AK47-AL47</f>
        <v>7</v>
      </c>
      <c r="AN47" s="329">
        <f>IF(Z45&lt;&gt;Z47,AG45,IF(E47&gt;G47,AG45-2000,AG45))</f>
        <v>8019</v>
      </c>
      <c r="AO47" s="329">
        <f>IF(Z46&lt;&gt;Z47,AG46,IF(E50&gt;G50,AG46-2000,AG46))</f>
        <v>6008</v>
      </c>
      <c r="AP47" s="337"/>
      <c r="AQ47" s="329">
        <f>IF(Z48&lt;&gt;Z47,AG48,IF(G46&gt;E46,AG48-2000,AG48))</f>
        <v>9040</v>
      </c>
      <c r="AR47" s="333">
        <f>AP49</f>
        <v>2766</v>
      </c>
      <c r="AS47" s="330">
        <f>RANK(AR47,AR45:AR48,1)</f>
        <v>1</v>
      </c>
      <c r="AT47" s="281" t="str">
        <f t="shared" si="14"/>
        <v>Spanien</v>
      </c>
      <c r="AU47" s="281">
        <f t="shared" si="14"/>
        <v>9</v>
      </c>
      <c r="AV47" s="281">
        <f t="shared" si="14"/>
        <v>8</v>
      </c>
      <c r="AW47" s="281">
        <f t="shared" si="14"/>
        <v>1</v>
      </c>
      <c r="AX47" s="182"/>
      <c r="AY47" s="182"/>
      <c r="AZ47" s="182"/>
      <c r="BA47" s="162">
        <v>3</v>
      </c>
      <c r="BB47" s="175" t="str">
        <f>VLOOKUP(3,AS45:AT48,2,FALSE)</f>
        <v>Türkei</v>
      </c>
      <c r="BC47" s="163"/>
      <c r="BD47" s="145">
        <f>VLOOKUP(3,AS45:AW48,3,FALSE)</f>
        <v>2</v>
      </c>
      <c r="BE47" s="145">
        <f>VLOOKUP(3,AS45:AW48,4,FALSE)</f>
        <v>1</v>
      </c>
      <c r="BF47" s="199" t="s">
        <v>12</v>
      </c>
      <c r="BG47" s="145">
        <f>VLOOKUP(3,AS45:AW48,5,FALSE)</f>
        <v>3</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1</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2</v>
      </c>
      <c r="F48" s="401" t="s">
        <v>12</v>
      </c>
      <c r="G48" s="398">
        <v>0</v>
      </c>
      <c r="H48" s="125" t="str">
        <f>H46</f>
        <v>Tschechien</v>
      </c>
      <c r="I48" s="126"/>
      <c r="J48" s="182"/>
      <c r="K48" s="182" t="s">
        <v>73</v>
      </c>
      <c r="L48" s="182">
        <f t="shared" si="12"/>
        <v>1</v>
      </c>
      <c r="M48" s="182"/>
      <c r="N48" s="182">
        <f>IF($E48="",0,IF($E48&gt;$G48,3,IF($E48=$G48,1,0)))</f>
        <v>3</v>
      </c>
      <c r="O48" s="182"/>
      <c r="P48" s="182">
        <f>IF($G48="",0,IF($E48&gt;$G48,0,IF($E48=$G48,1,3)))</f>
        <v>0</v>
      </c>
      <c r="Q48" s="182"/>
      <c r="R48" s="182">
        <f>E48</f>
        <v>2</v>
      </c>
      <c r="S48" s="182"/>
      <c r="T48" s="182">
        <f>G48</f>
        <v>0</v>
      </c>
      <c r="U48" s="182"/>
      <c r="V48" s="182">
        <f>G48</f>
        <v>0</v>
      </c>
      <c r="W48" s="182"/>
      <c r="X48" s="182">
        <f>E48</f>
        <v>2</v>
      </c>
      <c r="Y48" s="182"/>
      <c r="Z48" s="182">
        <f>P51</f>
        <v>1</v>
      </c>
      <c r="AA48" s="182">
        <f>T51</f>
        <v>0</v>
      </c>
      <c r="AB48" s="182">
        <f>X51</f>
        <v>4</v>
      </c>
      <c r="AC48" s="182">
        <f>AA48-AB48</f>
        <v>-4</v>
      </c>
      <c r="AD48" s="182">
        <f>IF(Z48&gt;Z45,-1,0)</f>
        <v>0</v>
      </c>
      <c r="AE48" s="182">
        <f>IF(Z48&gt;Z46,-1,0)</f>
        <v>0</v>
      </c>
      <c r="AF48" s="182">
        <f>IF(Z48&gt;Z47,-1,0)</f>
        <v>0</v>
      </c>
      <c r="AG48" s="329">
        <f>10000-(AJ48*1000+AM48*10+AK48)</f>
        <v>9040</v>
      </c>
      <c r="AH48" s="330">
        <f>RANK(AG48,AG45:AG48,1)</f>
        <v>4</v>
      </c>
      <c r="AI48" s="281" t="str">
        <f>H46</f>
        <v>Tschechien</v>
      </c>
      <c r="AJ48" s="281">
        <f t="shared" si="13"/>
        <v>1</v>
      </c>
      <c r="AK48" s="281">
        <f t="shared" si="13"/>
        <v>0</v>
      </c>
      <c r="AL48" s="281">
        <f t="shared" si="13"/>
        <v>4</v>
      </c>
      <c r="AM48" s="281">
        <f>AK48-AL48</f>
        <v>-4</v>
      </c>
      <c r="AN48" s="329">
        <f>IF(Z45&lt;&gt;Z48,AG45,IF(E49&gt;G49,AG45-2000,AG45))</f>
        <v>8019</v>
      </c>
      <c r="AO48" s="329">
        <f>IF(Z46&lt;&gt;Z48,AG46,IF(E48&gt;G48,AG46-2000,AG46))</f>
        <v>6008</v>
      </c>
      <c r="AP48" s="329">
        <f>IF(Z47&lt;&gt;Z48,AG47,IF(E46&gt;G46,AG47-2000,AG47))</f>
        <v>922</v>
      </c>
      <c r="AQ48" s="337"/>
      <c r="AR48" s="333">
        <f>AQ49</f>
        <v>27120</v>
      </c>
      <c r="AS48" s="330">
        <f>RANK(AR48,AR45:AR48,1)</f>
        <v>4</v>
      </c>
      <c r="AT48" s="281" t="str">
        <f t="shared" si="14"/>
        <v>Tschechien</v>
      </c>
      <c r="AU48" s="281">
        <f t="shared" si="14"/>
        <v>1</v>
      </c>
      <c r="AV48" s="281">
        <f t="shared" si="14"/>
        <v>0</v>
      </c>
      <c r="AW48" s="281">
        <f t="shared" si="14"/>
        <v>4</v>
      </c>
      <c r="AX48" s="182"/>
      <c r="AY48" s="182"/>
      <c r="AZ48" s="182"/>
      <c r="BA48" s="68">
        <v>4</v>
      </c>
      <c r="BB48" s="69" t="str">
        <f>VLOOKUP(4,AS45:AT48,2,FALSE)</f>
        <v>Tschechien</v>
      </c>
      <c r="BC48" s="70"/>
      <c r="BD48" s="71">
        <f>VLOOKUP(4,AS45:AW48,3,FALSE)</f>
        <v>1</v>
      </c>
      <c r="BE48" s="71">
        <f>VLOOKUP(4,AS45:AW48,4,FALSE)</f>
        <v>0</v>
      </c>
      <c r="BF48" s="199" t="s">
        <v>12</v>
      </c>
      <c r="BG48" s="71">
        <f>VLOOKUP(4,AS45:AW48,5,FALSE)</f>
        <v>4</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0</v>
      </c>
      <c r="F49" s="401" t="s">
        <v>12</v>
      </c>
      <c r="G49" s="398">
        <v>0</v>
      </c>
      <c r="H49" s="40" t="str">
        <f>H46</f>
        <v>Tschechien</v>
      </c>
      <c r="I49" s="41"/>
      <c r="J49" s="182"/>
      <c r="K49" s="182" t="s">
        <v>74</v>
      </c>
      <c r="L49" s="182">
        <f t="shared" si="12"/>
        <v>0</v>
      </c>
      <c r="M49" s="182">
        <f>IF($E49="",0,IF($E49&gt;$G49,3,IF($E49=G49,1,0)))</f>
        <v>1</v>
      </c>
      <c r="N49" s="182"/>
      <c r="O49" s="182"/>
      <c r="P49" s="182">
        <f>IF($G49="",0,IF($E49&gt;$G49,0,IF($E49=$G49,1,3)))</f>
        <v>1</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24057</v>
      </c>
      <c r="AO49" s="335">
        <f>SUM(AO45:AO48)</f>
        <v>18024</v>
      </c>
      <c r="AP49" s="335">
        <f>SUM(AP45:AP48)</f>
        <v>2766</v>
      </c>
      <c r="AQ49" s="335">
        <f>SUM(AQ45:AQ48)</f>
        <v>27120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0</v>
      </c>
      <c r="F50" s="401" t="s">
        <v>12</v>
      </c>
      <c r="G50" s="398">
        <v>3</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3</v>
      </c>
      <c r="T50" s="182"/>
      <c r="U50" s="182"/>
      <c r="V50" s="182">
        <f>G50</f>
        <v>3</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2</v>
      </c>
      <c r="N51" s="182">
        <f t="shared" si="15"/>
        <v>4</v>
      </c>
      <c r="O51" s="182">
        <f t="shared" si="15"/>
        <v>9</v>
      </c>
      <c r="P51" s="182">
        <f t="shared" si="15"/>
        <v>1</v>
      </c>
      <c r="Q51" s="182">
        <f t="shared" si="15"/>
        <v>1</v>
      </c>
      <c r="R51" s="182">
        <f t="shared" si="15"/>
        <v>2</v>
      </c>
      <c r="S51" s="182">
        <f t="shared" si="15"/>
        <v>8</v>
      </c>
      <c r="T51" s="182">
        <f t="shared" si="15"/>
        <v>0</v>
      </c>
      <c r="U51" s="182">
        <f t="shared" si="15"/>
        <v>3</v>
      </c>
      <c r="V51" s="182">
        <f t="shared" si="15"/>
        <v>3</v>
      </c>
      <c r="W51" s="182">
        <f t="shared" si="15"/>
        <v>1</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25</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0</v>
      </c>
      <c r="AA56" s="182">
        <f>Q62</f>
        <v>3</v>
      </c>
      <c r="AB56" s="182">
        <f>U62</f>
        <v>8</v>
      </c>
      <c r="AC56" s="182">
        <f>AA56-AB56</f>
        <v>-5</v>
      </c>
      <c r="AD56" s="182">
        <f>IF(Z56&gt;Z57,-1,0)</f>
        <v>0</v>
      </c>
      <c r="AE56" s="182">
        <f>IF(Z56&gt;Z58,-1,0)</f>
        <v>0</v>
      </c>
      <c r="AF56" s="182">
        <f>IF(Z56&gt;Z59,-1,0)</f>
        <v>0</v>
      </c>
      <c r="AG56" s="329">
        <f>10000-(AJ56*1000+AM56*10+AK56)</f>
        <v>10047</v>
      </c>
      <c r="AH56" s="330">
        <f>RANK(AG56,AG56:AG59,1)</f>
        <v>4</v>
      </c>
      <c r="AI56" s="281" t="str">
        <f>C56</f>
        <v>Irland</v>
      </c>
      <c r="AJ56" s="281">
        <f t="shared" ref="AJ56:AL59" si="17">Z56</f>
        <v>0</v>
      </c>
      <c r="AK56" s="281">
        <f t="shared" si="17"/>
        <v>3</v>
      </c>
      <c r="AL56" s="281">
        <f t="shared" si="17"/>
        <v>8</v>
      </c>
      <c r="AM56" s="281">
        <f>AK56-AL56</f>
        <v>-5</v>
      </c>
      <c r="AN56" s="337"/>
      <c r="AO56" s="329">
        <f>IF(Z57&lt;&gt;Z56,AG57,IF(G56&gt;E56,AG57-2000,AG57))</f>
        <v>2976</v>
      </c>
      <c r="AP56" s="329">
        <f>IF(Z58&lt;&gt;Z56,AG58,IF(G58&gt;E58,AG58-2000,AG58))</f>
        <v>2965</v>
      </c>
      <c r="AQ56" s="329">
        <f>IF(Z59&lt;&gt;Z56,AG59,IF(G60&gt;E60,AG59-2000,AG59))</f>
        <v>6995</v>
      </c>
      <c r="AR56" s="332">
        <f>AN60</f>
        <v>30141</v>
      </c>
      <c r="AS56" s="330">
        <f>RANK(AR56,AR56:AR59,1)</f>
        <v>4</v>
      </c>
      <c r="AT56" s="281" t="str">
        <f t="shared" ref="AT56:AW59" si="18">AI56</f>
        <v>Irland</v>
      </c>
      <c r="AU56" s="281">
        <f t="shared" si="18"/>
        <v>0</v>
      </c>
      <c r="AV56" s="281">
        <f t="shared" si="18"/>
        <v>3</v>
      </c>
      <c r="AW56" s="281">
        <f t="shared" si="18"/>
        <v>8</v>
      </c>
      <c r="AX56" s="182"/>
      <c r="AY56" s="182"/>
      <c r="AZ56" s="182"/>
      <c r="BA56" s="112">
        <v>1</v>
      </c>
      <c r="BB56" s="108" t="str">
        <f>VLOOKUP(1,AS56:AT59,2,FALSE)</f>
        <v>Belgien</v>
      </c>
      <c r="BC56" s="113"/>
      <c r="BD56" s="114">
        <f>VLOOKUP(1,AS56:AW59,3,FALSE)</f>
        <v>7</v>
      </c>
      <c r="BE56" s="115">
        <f>VLOOKUP(1,AS56:AW59,4,FALSE)</f>
        <v>5</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2</v>
      </c>
      <c r="F57" s="401" t="s">
        <v>12</v>
      </c>
      <c r="G57" s="39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7</v>
      </c>
      <c r="AA57" s="182">
        <f>R62</f>
        <v>4</v>
      </c>
      <c r="AB57" s="182">
        <f>V62</f>
        <v>2</v>
      </c>
      <c r="AC57" s="182">
        <f>AA57-AB57</f>
        <v>2</v>
      </c>
      <c r="AD57" s="182">
        <f>IF(Z57&gt;Z56,-1,0)</f>
        <v>-1</v>
      </c>
      <c r="AE57" s="182">
        <f>IF(Z57&gt;Z58,-1,0)</f>
        <v>0</v>
      </c>
      <c r="AF57" s="182">
        <f>IF(Z57&gt;Z59,-1,0)</f>
        <v>-1</v>
      </c>
      <c r="AG57" s="329">
        <f>10000-(AJ57*1000+AM57*10+AK57)</f>
        <v>2976</v>
      </c>
      <c r="AH57" s="330">
        <f>RANK(AG57,AG56:AG59,1)</f>
        <v>2</v>
      </c>
      <c r="AI57" s="281" t="str">
        <f>H56</f>
        <v>Schweden</v>
      </c>
      <c r="AJ57" s="281">
        <f t="shared" si="17"/>
        <v>7</v>
      </c>
      <c r="AK57" s="281">
        <f t="shared" si="17"/>
        <v>4</v>
      </c>
      <c r="AL57" s="281">
        <f t="shared" si="17"/>
        <v>2</v>
      </c>
      <c r="AM57" s="281">
        <f>AK57-AL57</f>
        <v>2</v>
      </c>
      <c r="AN57" s="329">
        <f>IF(Z56&lt;&gt;Z57,AG56,IF(E56&gt;G56,AG56-2000,AG56))</f>
        <v>10047</v>
      </c>
      <c r="AO57" s="337"/>
      <c r="AP57" s="329">
        <f>IF(Z57&lt;&gt;Z58,AG58,IF(G61&gt;E61,AG58-2000,AG58))</f>
        <v>2965</v>
      </c>
      <c r="AQ57" s="329">
        <f>IF(Z59&lt;&gt;Z57,AG59,IF(G59&gt;E59,AG59-2000,AG59))</f>
        <v>6995</v>
      </c>
      <c r="AR57" s="333">
        <f>AO60</f>
        <v>8928</v>
      </c>
      <c r="AS57" s="330">
        <f>RANK(AR57,AR56:AR59,1)</f>
        <v>2</v>
      </c>
      <c r="AT57" s="281" t="str">
        <f t="shared" si="18"/>
        <v>Schweden</v>
      </c>
      <c r="AU57" s="281">
        <f t="shared" si="18"/>
        <v>7</v>
      </c>
      <c r="AV57" s="281">
        <f t="shared" si="18"/>
        <v>4</v>
      </c>
      <c r="AW57" s="281">
        <f t="shared" si="18"/>
        <v>2</v>
      </c>
      <c r="AX57" s="182"/>
      <c r="AY57" s="182"/>
      <c r="AZ57" s="182"/>
      <c r="BA57" s="112">
        <v>2</v>
      </c>
      <c r="BB57" s="108" t="str">
        <f>VLOOKUP(2,AS56:AT59,2,FALSE)</f>
        <v>Schweden</v>
      </c>
      <c r="BC57" s="113"/>
      <c r="BD57" s="114">
        <f>VLOOKUP(2,AS56:AW59,3,FALSE)</f>
        <v>7</v>
      </c>
      <c r="BE57" s="115">
        <f>VLOOKUP(2,AS56:AW59,4,FALSE)</f>
        <v>4</v>
      </c>
      <c r="BF57" s="199" t="s">
        <v>12</v>
      </c>
      <c r="BG57" s="115">
        <f>VLOOKUP(2,AS56:AW59,5,FALSE)</f>
        <v>2</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1</v>
      </c>
      <c r="F58" s="401" t="s">
        <v>12</v>
      </c>
      <c r="G58" s="398">
        <v>3</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3</v>
      </c>
      <c r="T58" s="182"/>
      <c r="U58" s="182">
        <f>G58</f>
        <v>3</v>
      </c>
      <c r="V58" s="182"/>
      <c r="W58" s="182">
        <f>E58</f>
        <v>1</v>
      </c>
      <c r="X58" s="182"/>
      <c r="Y58" s="182"/>
      <c r="Z58" s="182">
        <f>O62</f>
        <v>7</v>
      </c>
      <c r="AA58" s="182">
        <f>S62</f>
        <v>5</v>
      </c>
      <c r="AB58" s="182">
        <f>W62</f>
        <v>2</v>
      </c>
      <c r="AC58" s="182">
        <f>AA58-AB58</f>
        <v>3</v>
      </c>
      <c r="AD58" s="182">
        <f>IF(Z58&gt;Z56,-1,0)</f>
        <v>-1</v>
      </c>
      <c r="AE58" s="182">
        <f>IF(Z58&gt;Z57,-1,0)</f>
        <v>0</v>
      </c>
      <c r="AF58" s="182">
        <f>IF(Z58&gt;Z59,-1,0)</f>
        <v>-1</v>
      </c>
      <c r="AG58" s="329">
        <f>10000-(AJ58*1000+AM58*10+AK58)</f>
        <v>2965</v>
      </c>
      <c r="AH58" s="330">
        <f>RANK(AG58,AG56:AG59,1)</f>
        <v>1</v>
      </c>
      <c r="AI58" s="281" t="str">
        <f>C57</f>
        <v>Belgien</v>
      </c>
      <c r="AJ58" s="281">
        <f t="shared" si="17"/>
        <v>7</v>
      </c>
      <c r="AK58" s="281">
        <f t="shared" si="17"/>
        <v>5</v>
      </c>
      <c r="AL58" s="281">
        <f t="shared" si="17"/>
        <v>2</v>
      </c>
      <c r="AM58" s="281">
        <f>AK58-AL58</f>
        <v>3</v>
      </c>
      <c r="AN58" s="329">
        <f>IF(Z56&lt;&gt;Z58,AG56,IF(E58&gt;G58,AG56-2000,AG56))</f>
        <v>10047</v>
      </c>
      <c r="AO58" s="329">
        <f>IF(Z57&lt;&gt;Z58,AG57,IF(E61&gt;G61,AG57-2000,AG57))</f>
        <v>2976</v>
      </c>
      <c r="AP58" s="337"/>
      <c r="AQ58" s="329">
        <f>IF(Z59&lt;&gt;Z58,AG59,IF(G57&gt;E57,AG59-2000,AG59))</f>
        <v>6995</v>
      </c>
      <c r="AR58" s="333">
        <f>AP60</f>
        <v>8895</v>
      </c>
      <c r="AS58" s="330">
        <f>RANK(AR58,AR56:AR59,1)</f>
        <v>1</v>
      </c>
      <c r="AT58" s="281" t="str">
        <f t="shared" si="18"/>
        <v>Belgien</v>
      </c>
      <c r="AU58" s="281">
        <f t="shared" si="18"/>
        <v>7</v>
      </c>
      <c r="AV58" s="281">
        <f t="shared" si="18"/>
        <v>5</v>
      </c>
      <c r="AW58" s="281">
        <f t="shared" si="18"/>
        <v>2</v>
      </c>
      <c r="AX58" s="182"/>
      <c r="AY58" s="182"/>
      <c r="AZ58" s="182"/>
      <c r="BA58" s="162">
        <v>3</v>
      </c>
      <c r="BB58" s="175" t="str">
        <f>VLOOKUP(3,AS56:AT59,2,FALSE)</f>
        <v>Italien</v>
      </c>
      <c r="BC58" s="163"/>
      <c r="BD58" s="145">
        <f>VLOOKUP(3,AS56:AW59,3,FALSE)</f>
        <v>3</v>
      </c>
      <c r="BE58" s="145">
        <f>VLOOKUP(3,AS56:AW59,4,FALSE)</f>
        <v>5</v>
      </c>
      <c r="BF58" s="199" t="s">
        <v>12</v>
      </c>
      <c r="BG58" s="145">
        <f>VLOOKUP(3,AS56:AW59,5,FALSE)</f>
        <v>5</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1</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2</v>
      </c>
      <c r="F59" s="401" t="s">
        <v>12</v>
      </c>
      <c r="G59" s="398">
        <v>1</v>
      </c>
      <c r="H59" s="110" t="str">
        <f>H57</f>
        <v>Italien</v>
      </c>
      <c r="I59" s="111"/>
      <c r="J59" s="182"/>
      <c r="K59" s="182" t="s">
        <v>80</v>
      </c>
      <c r="L59" s="182">
        <f t="shared" si="16"/>
        <v>1</v>
      </c>
      <c r="M59" s="182"/>
      <c r="N59" s="182">
        <f>IF($E59="",0,IF($E59&gt;$G59,3,IF($E59=$G59,1,0)))</f>
        <v>3</v>
      </c>
      <c r="O59" s="182"/>
      <c r="P59" s="182">
        <f>IF($G59="",0,IF($E59&gt;$G59,0,IF($E59=$G59,1,3)))</f>
        <v>0</v>
      </c>
      <c r="Q59" s="182"/>
      <c r="R59" s="182">
        <f>E59</f>
        <v>2</v>
      </c>
      <c r="S59" s="182"/>
      <c r="T59" s="182">
        <f>G59</f>
        <v>1</v>
      </c>
      <c r="U59" s="182"/>
      <c r="V59" s="182">
        <f>G59</f>
        <v>1</v>
      </c>
      <c r="W59" s="182"/>
      <c r="X59" s="182">
        <f>E59</f>
        <v>2</v>
      </c>
      <c r="Y59" s="182"/>
      <c r="Z59" s="182">
        <f>P62</f>
        <v>3</v>
      </c>
      <c r="AA59" s="182">
        <f>T62</f>
        <v>5</v>
      </c>
      <c r="AB59" s="182">
        <f>X62</f>
        <v>5</v>
      </c>
      <c r="AC59" s="182">
        <f>AA59-AB59</f>
        <v>0</v>
      </c>
      <c r="AD59" s="182">
        <f>IF(Z59&gt;Z56,-1,0)</f>
        <v>-1</v>
      </c>
      <c r="AE59" s="182">
        <f>IF(Z59&gt;Z57,-1,0)</f>
        <v>0</v>
      </c>
      <c r="AF59" s="182">
        <f>IF(Z59&gt;Z58,-1,0)</f>
        <v>0</v>
      </c>
      <c r="AG59" s="329">
        <f>10000-(AJ59*1000+AM59*10+AK59)</f>
        <v>6995</v>
      </c>
      <c r="AH59" s="330">
        <f>RANK(AG59,AG56:AG59,1)</f>
        <v>3</v>
      </c>
      <c r="AI59" s="281" t="str">
        <f>H57</f>
        <v>Italien</v>
      </c>
      <c r="AJ59" s="281">
        <f t="shared" si="17"/>
        <v>3</v>
      </c>
      <c r="AK59" s="281">
        <f t="shared" si="17"/>
        <v>5</v>
      </c>
      <c r="AL59" s="281">
        <f t="shared" si="17"/>
        <v>5</v>
      </c>
      <c r="AM59" s="281">
        <f>AK59-AL59</f>
        <v>0</v>
      </c>
      <c r="AN59" s="329">
        <f>IF(Z56&lt;&gt;Z59,AG56,IF(E60&gt;G60,AG56-2000,AG56))</f>
        <v>10047</v>
      </c>
      <c r="AO59" s="329">
        <f>IF(Z57&lt;&gt;Z59,AG57,IF(E59&gt;G59,AG57-2000,AG57))</f>
        <v>2976</v>
      </c>
      <c r="AP59" s="329">
        <f>IF(Z58&lt;&gt;Z59,AG58,IF(E57&gt;G57,AG58-2000,AG58))</f>
        <v>2965</v>
      </c>
      <c r="AQ59" s="337"/>
      <c r="AR59" s="333">
        <f>AQ60</f>
        <v>20985</v>
      </c>
      <c r="AS59" s="330">
        <f>RANK(AR59,AR56:AR59,1)</f>
        <v>3</v>
      </c>
      <c r="AT59" s="281" t="str">
        <f t="shared" si="18"/>
        <v>Italien</v>
      </c>
      <c r="AU59" s="281">
        <f t="shared" si="18"/>
        <v>3</v>
      </c>
      <c r="AV59" s="281">
        <f t="shared" si="18"/>
        <v>5</v>
      </c>
      <c r="AW59" s="281">
        <f t="shared" si="18"/>
        <v>5</v>
      </c>
      <c r="AX59" s="182"/>
      <c r="AY59" s="182"/>
      <c r="AZ59" s="182"/>
      <c r="BA59" s="68">
        <v>4</v>
      </c>
      <c r="BB59" s="69" t="str">
        <f>VLOOKUP(4,AS56:AT59,2,FALSE)</f>
        <v>Irland</v>
      </c>
      <c r="BC59" s="70"/>
      <c r="BD59" s="71">
        <f>VLOOKUP(4,AS56:AW59,3,FALSE)</f>
        <v>0</v>
      </c>
      <c r="BE59" s="71">
        <f>VLOOKUP(4,AS56:AW59,4,FALSE)</f>
        <v>3</v>
      </c>
      <c r="BF59" s="199" t="s">
        <v>12</v>
      </c>
      <c r="BG59" s="71">
        <f>VLOOKUP(4,AS56:AW59,5,FALSE)</f>
        <v>8</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3</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3</v>
      </c>
      <c r="U60" s="182">
        <f>G60</f>
        <v>3</v>
      </c>
      <c r="V60" s="182"/>
      <c r="W60" s="182"/>
      <c r="X60" s="182">
        <f>E60</f>
        <v>1</v>
      </c>
      <c r="Y60" s="182"/>
      <c r="Z60" s="182"/>
      <c r="AA60" s="182"/>
      <c r="AB60" s="182"/>
      <c r="AC60" s="182"/>
      <c r="AD60" s="182"/>
      <c r="AE60" s="182"/>
      <c r="AF60" s="182"/>
      <c r="AG60" s="281"/>
      <c r="AH60" s="281"/>
      <c r="AI60" s="281"/>
      <c r="AJ60" s="281"/>
      <c r="AK60" s="281"/>
      <c r="AL60" s="281"/>
      <c r="AM60" s="281"/>
      <c r="AN60" s="334">
        <f>SUM(AN56:AN59)</f>
        <v>30141</v>
      </c>
      <c r="AO60" s="335">
        <f>SUM(AO56:AO59)</f>
        <v>8928</v>
      </c>
      <c r="AP60" s="335">
        <f>SUM(AP56:AP59)</f>
        <v>8895</v>
      </c>
      <c r="AQ60" s="335">
        <f>SUM(AQ56:AQ59)</f>
        <v>20985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40</v>
      </c>
      <c r="CP60" s="80"/>
      <c r="CQ60" s="508"/>
      <c r="CR60" s="509"/>
      <c r="CS60" s="509"/>
      <c r="CT60" s="509"/>
      <c r="CU60" s="509"/>
      <c r="CV60" s="510"/>
      <c r="CW60" s="80"/>
    </row>
    <row r="61" spans="1:101" ht="18.75" customHeight="1" thickBot="1" x14ac:dyDescent="0.3">
      <c r="A61" s="182"/>
      <c r="B61" s="182"/>
      <c r="C61" s="110" t="str">
        <f>H56</f>
        <v>Schweden</v>
      </c>
      <c r="D61" s="111"/>
      <c r="E61" s="398">
        <v>0</v>
      </c>
      <c r="F61" s="401" t="s">
        <v>12</v>
      </c>
      <c r="G61" s="398">
        <v>0</v>
      </c>
      <c r="H61" s="110" t="str">
        <f>C57</f>
        <v>Belgien</v>
      </c>
      <c r="I61" s="111"/>
      <c r="J61" s="182"/>
      <c r="K61" s="182" t="s">
        <v>81</v>
      </c>
      <c r="L61" s="182">
        <f t="shared" si="16"/>
        <v>0</v>
      </c>
      <c r="M61" s="182"/>
      <c r="N61" s="182">
        <f>IF($E61="",0,IF($E61&gt;$G61,3,IF($E61=$G61,1,0)))</f>
        <v>1</v>
      </c>
      <c r="O61" s="182">
        <f>IF($G61="",0,IF($E61&gt;$G61,0,IF($E61=$G61,1,3)))</f>
        <v>1</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0</v>
      </c>
      <c r="N62" s="182">
        <f t="shared" si="19"/>
        <v>7</v>
      </c>
      <c r="O62" s="182">
        <f t="shared" si="19"/>
        <v>7</v>
      </c>
      <c r="P62" s="182">
        <f t="shared" si="19"/>
        <v>3</v>
      </c>
      <c r="Q62" s="182">
        <f t="shared" si="19"/>
        <v>3</v>
      </c>
      <c r="R62" s="182">
        <f t="shared" si="19"/>
        <v>4</v>
      </c>
      <c r="S62" s="182">
        <f t="shared" si="19"/>
        <v>5</v>
      </c>
      <c r="T62" s="182">
        <f t="shared" si="19"/>
        <v>5</v>
      </c>
      <c r="U62" s="182">
        <f t="shared" si="19"/>
        <v>8</v>
      </c>
      <c r="V62" s="182">
        <f t="shared" si="19"/>
        <v>2</v>
      </c>
      <c r="W62" s="182">
        <f t="shared" si="19"/>
        <v>2</v>
      </c>
      <c r="X62" s="182">
        <f t="shared" si="19"/>
        <v>5</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6</v>
      </c>
      <c r="AA67" s="182">
        <f>Q73</f>
        <v>3</v>
      </c>
      <c r="AB67" s="182">
        <f>U73</f>
        <v>1</v>
      </c>
      <c r="AC67" s="182">
        <f>AA67-AB67</f>
        <v>2</v>
      </c>
      <c r="AD67" s="182">
        <f>IF(Z67&gt;Z68,-1,0)</f>
        <v>-1</v>
      </c>
      <c r="AE67" s="182">
        <f>IF(Z67&gt;Z69,-1,0)</f>
        <v>0</v>
      </c>
      <c r="AF67" s="182">
        <f>IF(Z67&gt;Z70,-1,0)</f>
        <v>-1</v>
      </c>
      <c r="AG67" s="329">
        <f>10000-(AJ67*1000+AM67*10+AK67)</f>
        <v>3977</v>
      </c>
      <c r="AH67" s="330">
        <f>RANK(AG67,AG67:AG70,1)</f>
        <v>2</v>
      </c>
      <c r="AI67" s="281" t="str">
        <f>C67</f>
        <v>Österreich</v>
      </c>
      <c r="AJ67" s="281">
        <f t="shared" ref="AJ67:AL70" si="21">Z67</f>
        <v>6</v>
      </c>
      <c r="AK67" s="281">
        <f t="shared" si="21"/>
        <v>3</v>
      </c>
      <c r="AL67" s="281">
        <f t="shared" si="21"/>
        <v>1</v>
      </c>
      <c r="AM67" s="281">
        <f>AK67-AL67</f>
        <v>2</v>
      </c>
      <c r="AN67" s="337"/>
      <c r="AO67" s="329">
        <f>IF(Z68&lt;&gt;Z67,AG68,IF(G67&gt;E67,AG68-2000,AG68))</f>
        <v>7016</v>
      </c>
      <c r="AP67" s="329">
        <f>IF(Z69&lt;&gt;Z67,AG69,IF(G69&gt;E69,AG69-2000,AG69))</f>
        <v>922</v>
      </c>
      <c r="AQ67" s="329">
        <f>IF(Z70&lt;&gt;Z67,AG70,IF(G71&gt;E71,AG70-2000,AG70))</f>
        <v>10068</v>
      </c>
      <c r="AR67" s="332">
        <f>AN71</f>
        <v>11931</v>
      </c>
      <c r="AS67" s="330">
        <f>RANK(AR67,AR67:AR70,1)</f>
        <v>2</v>
      </c>
      <c r="AT67" s="281" t="str">
        <f t="shared" ref="AT67:AW70" si="22">AI67</f>
        <v>Österreich</v>
      </c>
      <c r="AU67" s="281">
        <f t="shared" si="22"/>
        <v>6</v>
      </c>
      <c r="AV67" s="281">
        <f t="shared" si="22"/>
        <v>3</v>
      </c>
      <c r="AW67" s="281">
        <f t="shared" si="22"/>
        <v>1</v>
      </c>
      <c r="AX67" s="182"/>
      <c r="AY67" s="182"/>
      <c r="AZ67" s="182"/>
      <c r="BA67" s="119">
        <v>1</v>
      </c>
      <c r="BB67" s="117" t="str">
        <f>VLOOKUP(1,AS67:AT70,2,FALSE)</f>
        <v>Portugal</v>
      </c>
      <c r="BC67" s="118"/>
      <c r="BD67" s="120">
        <f>VLOOKUP(1,AS67:AW70,3,FALSE)</f>
        <v>9</v>
      </c>
      <c r="BE67" s="121">
        <f>VLOOKUP(1,AS67:AW70,4,FALSE)</f>
        <v>8</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4</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4</v>
      </c>
      <c r="T68" s="182">
        <f>G68</f>
        <v>0</v>
      </c>
      <c r="U68" s="182"/>
      <c r="V68" s="182"/>
      <c r="W68" s="182">
        <f>G68</f>
        <v>0</v>
      </c>
      <c r="X68" s="182">
        <f>E68</f>
        <v>4</v>
      </c>
      <c r="Y68" s="182"/>
      <c r="Z68" s="182">
        <f>N73</f>
        <v>3</v>
      </c>
      <c r="AA68" s="182">
        <f>R73</f>
        <v>4</v>
      </c>
      <c r="AB68" s="182">
        <f>V73</f>
        <v>6</v>
      </c>
      <c r="AC68" s="182">
        <f>AA68-AB68</f>
        <v>-2</v>
      </c>
      <c r="AD68" s="182">
        <f>IF(Z68&gt;Z67,-1,0)</f>
        <v>0</v>
      </c>
      <c r="AE68" s="182">
        <f>IF(Z68&gt;Z69,-1,0)</f>
        <v>0</v>
      </c>
      <c r="AF68" s="182">
        <f>IF(Z68&gt;Z70,-1,0)</f>
        <v>-1</v>
      </c>
      <c r="AG68" s="329">
        <f>10000-(AJ68*1000+AM68*10+AK68)</f>
        <v>7016</v>
      </c>
      <c r="AH68" s="330">
        <f>RANK(AG68,AG67:AG70,1)</f>
        <v>3</v>
      </c>
      <c r="AI68" s="281" t="str">
        <f>H67</f>
        <v>Ungarn</v>
      </c>
      <c r="AJ68" s="281">
        <f t="shared" si="21"/>
        <v>3</v>
      </c>
      <c r="AK68" s="281">
        <f t="shared" si="21"/>
        <v>4</v>
      </c>
      <c r="AL68" s="281">
        <f t="shared" si="21"/>
        <v>6</v>
      </c>
      <c r="AM68" s="281">
        <f>AK68-AL68</f>
        <v>-2</v>
      </c>
      <c r="AN68" s="329">
        <f>IF(Z67&lt;&gt;Z68,AG67,IF(E67&gt;G67,AG67-2000,AG67))</f>
        <v>3977</v>
      </c>
      <c r="AO68" s="337"/>
      <c r="AP68" s="329">
        <f>IF(Z68&lt;&gt;Z69,AG69,IF(G72&gt;E72,AG69-2000,AG69))</f>
        <v>922</v>
      </c>
      <c r="AQ68" s="329">
        <f>IF(Z70&lt;&gt;Z68,AG70,IF(G70&gt;E70,AG70-2000,AG70))</f>
        <v>10068</v>
      </c>
      <c r="AR68" s="333">
        <f>AO71</f>
        <v>21048</v>
      </c>
      <c r="AS68" s="330">
        <f>RANK(AR68,AR67:AR70,1)</f>
        <v>3</v>
      </c>
      <c r="AT68" s="281" t="str">
        <f t="shared" si="22"/>
        <v>Ungarn</v>
      </c>
      <c r="AU68" s="281">
        <f t="shared" si="22"/>
        <v>3</v>
      </c>
      <c r="AV68" s="281">
        <f t="shared" si="22"/>
        <v>4</v>
      </c>
      <c r="AW68" s="281">
        <f t="shared" si="22"/>
        <v>6</v>
      </c>
      <c r="AX68" s="182"/>
      <c r="AY68" s="182"/>
      <c r="AZ68" s="182"/>
      <c r="BA68" s="119">
        <v>2</v>
      </c>
      <c r="BB68" s="117" t="str">
        <f>VLOOKUP(2,AS67:AT70,2,FALSE)</f>
        <v>Österreich</v>
      </c>
      <c r="BC68" s="118"/>
      <c r="BD68" s="120">
        <f>VLOOKUP(2,AS67:AW70,3,FALSE)</f>
        <v>6</v>
      </c>
      <c r="BE68" s="121">
        <f>VLOOKUP(2,AS67:AW70,4,FALSE)</f>
        <v>3</v>
      </c>
      <c r="BF68" s="199" t="s">
        <v>12</v>
      </c>
      <c r="BG68" s="121">
        <f>VLOOKUP(2,AS67:AW70,5,FALSE)</f>
        <v>1</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1</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1</v>
      </c>
      <c r="T69" s="182"/>
      <c r="U69" s="182">
        <f>G69</f>
        <v>1</v>
      </c>
      <c r="V69" s="182"/>
      <c r="W69" s="182">
        <f>E69</f>
        <v>0</v>
      </c>
      <c r="X69" s="182"/>
      <c r="Y69" s="182"/>
      <c r="Z69" s="182">
        <f>O73</f>
        <v>9</v>
      </c>
      <c r="AA69" s="182">
        <f>S73</f>
        <v>8</v>
      </c>
      <c r="AB69" s="182">
        <f>W73</f>
        <v>1</v>
      </c>
      <c r="AC69" s="182">
        <f>AA69-AB69</f>
        <v>7</v>
      </c>
      <c r="AD69" s="182">
        <f>IF(Z69&gt;Z67,-1,0)</f>
        <v>-1</v>
      </c>
      <c r="AE69" s="182">
        <f>IF(Z69&gt;Z68,-1,0)</f>
        <v>-1</v>
      </c>
      <c r="AF69" s="182">
        <f>IF(Z69&gt;Z70,-1,0)</f>
        <v>-1</v>
      </c>
      <c r="AG69" s="329">
        <f>10000-(AJ69*1000+AM69*10+AK69)</f>
        <v>922</v>
      </c>
      <c r="AH69" s="330">
        <f>RANK(AG69,AG67:AG70,1)</f>
        <v>1</v>
      </c>
      <c r="AI69" s="281" t="str">
        <f>C68</f>
        <v>Portugal</v>
      </c>
      <c r="AJ69" s="281">
        <f t="shared" si="21"/>
        <v>9</v>
      </c>
      <c r="AK69" s="281">
        <f t="shared" si="21"/>
        <v>8</v>
      </c>
      <c r="AL69" s="281">
        <f t="shared" si="21"/>
        <v>1</v>
      </c>
      <c r="AM69" s="281">
        <f>AK69-AL69</f>
        <v>7</v>
      </c>
      <c r="AN69" s="329">
        <f>IF(Z67&lt;&gt;Z69,AG67,IF(E69&gt;G69,AG67-2000,AG67))</f>
        <v>3977</v>
      </c>
      <c r="AO69" s="329">
        <f>IF(Z68&lt;&gt;Z69,AG68,IF(E72&gt;G72,AG68-2000,AG68))</f>
        <v>7016</v>
      </c>
      <c r="AP69" s="337"/>
      <c r="AQ69" s="329">
        <f>IF(Z70&lt;&gt;Z69,AG70,IF(G68&gt;E68,AG70-2000,AG70))</f>
        <v>10068</v>
      </c>
      <c r="AR69" s="333">
        <f>AP71</f>
        <v>2766</v>
      </c>
      <c r="AS69" s="330">
        <f>RANK(AR69,AR67:AR70,1)</f>
        <v>1</v>
      </c>
      <c r="AT69" s="281" t="str">
        <f t="shared" si="22"/>
        <v>Portugal</v>
      </c>
      <c r="AU69" s="281">
        <f t="shared" si="22"/>
        <v>9</v>
      </c>
      <c r="AV69" s="281">
        <f t="shared" si="22"/>
        <v>8</v>
      </c>
      <c r="AW69" s="281">
        <f t="shared" si="22"/>
        <v>1</v>
      </c>
      <c r="AX69" s="182"/>
      <c r="AY69" s="182"/>
      <c r="AZ69" s="182"/>
      <c r="BA69" s="162">
        <v>3</v>
      </c>
      <c r="BB69" s="175" t="str">
        <f>VLOOKUP(3,AS67:AT70,2,FALSE)</f>
        <v>Ungarn</v>
      </c>
      <c r="BC69" s="163"/>
      <c r="BD69" s="145">
        <f>VLOOKUP(3,AS67:AW70,3,FALSE)</f>
        <v>3</v>
      </c>
      <c r="BE69" s="145">
        <f>VLOOKUP(3,AS67:AW70,4,FALSE)</f>
        <v>4</v>
      </c>
      <c r="BF69" s="199" t="s">
        <v>12</v>
      </c>
      <c r="BG69" s="145">
        <f>VLOOKUP(3,AS67:AW70,5,FALSE)</f>
        <v>6</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3</v>
      </c>
      <c r="F70" s="401" t="s">
        <v>12</v>
      </c>
      <c r="G70" s="398">
        <v>2</v>
      </c>
      <c r="H70" s="123" t="str">
        <f>H68</f>
        <v>Island</v>
      </c>
      <c r="I70" s="124"/>
      <c r="J70" s="182"/>
      <c r="K70" s="182" t="s">
        <v>85</v>
      </c>
      <c r="L70" s="182">
        <f t="shared" si="20"/>
        <v>1</v>
      </c>
      <c r="M70" s="182"/>
      <c r="N70" s="182">
        <f>IF($E70="",0,IF($E70&gt;$G70,3,IF($E70=$G70,1,0)))</f>
        <v>3</v>
      </c>
      <c r="O70" s="182"/>
      <c r="P70" s="182">
        <f>IF($G70="",0,IF($E70&gt;$G70,0,IF($E70=$G70,1,3)))</f>
        <v>0</v>
      </c>
      <c r="Q70" s="182"/>
      <c r="R70" s="182">
        <f>E70</f>
        <v>3</v>
      </c>
      <c r="S70" s="182"/>
      <c r="T70" s="182">
        <f>G70</f>
        <v>2</v>
      </c>
      <c r="U70" s="182"/>
      <c r="V70" s="182">
        <f>G70</f>
        <v>2</v>
      </c>
      <c r="W70" s="182"/>
      <c r="X70" s="182">
        <f>E70</f>
        <v>3</v>
      </c>
      <c r="Y70" s="182"/>
      <c r="Z70" s="182">
        <f>P73</f>
        <v>0</v>
      </c>
      <c r="AA70" s="182">
        <f>T73</f>
        <v>2</v>
      </c>
      <c r="AB70" s="182">
        <f>X73</f>
        <v>9</v>
      </c>
      <c r="AC70" s="182">
        <f>AA70-AB70</f>
        <v>-7</v>
      </c>
      <c r="AD70" s="182">
        <f>IF(Z70&gt;Z67,-1,0)</f>
        <v>0</v>
      </c>
      <c r="AE70" s="182">
        <f>IF(Z70&gt;Z68,-1,0)</f>
        <v>0</v>
      </c>
      <c r="AF70" s="182">
        <f>IF(Z70&gt;Z69,-1,0)</f>
        <v>0</v>
      </c>
      <c r="AG70" s="329">
        <f>10000-(AJ70*1000+AM70*10+AK70)</f>
        <v>10068</v>
      </c>
      <c r="AH70" s="330">
        <f>RANK(AG70,AG67:AG70,1)</f>
        <v>4</v>
      </c>
      <c r="AI70" s="281" t="str">
        <f>H68</f>
        <v>Island</v>
      </c>
      <c r="AJ70" s="281">
        <f t="shared" si="21"/>
        <v>0</v>
      </c>
      <c r="AK70" s="281">
        <f t="shared" si="21"/>
        <v>2</v>
      </c>
      <c r="AL70" s="281">
        <f t="shared" si="21"/>
        <v>9</v>
      </c>
      <c r="AM70" s="281">
        <f>AK70-AL70</f>
        <v>-7</v>
      </c>
      <c r="AN70" s="329">
        <f>IF(Z67&lt;&gt;Z70,AG67,IF(E71&gt;G71,AG67-2000,AG67))</f>
        <v>3977</v>
      </c>
      <c r="AO70" s="329">
        <f>IF(Z68&lt;&gt;Z70,AG68,IF(E70&gt;G70,AG68-2000,AG68))</f>
        <v>7016</v>
      </c>
      <c r="AP70" s="329">
        <f>IF(Z69&lt;&gt;Z70,AG69,IF(E68&gt;G68,AG69-2000,AG69))</f>
        <v>922</v>
      </c>
      <c r="AQ70" s="337"/>
      <c r="AR70" s="333">
        <f>AQ71</f>
        <v>30204</v>
      </c>
      <c r="AS70" s="330">
        <f>RANK(AR70,AR67:AR70,1)</f>
        <v>4</v>
      </c>
      <c r="AT70" s="281" t="str">
        <f t="shared" si="22"/>
        <v>Island</v>
      </c>
      <c r="AU70" s="281">
        <f t="shared" si="22"/>
        <v>0</v>
      </c>
      <c r="AV70" s="281">
        <f t="shared" si="22"/>
        <v>2</v>
      </c>
      <c r="AW70" s="281">
        <f t="shared" si="22"/>
        <v>9</v>
      </c>
      <c r="AX70" s="182"/>
      <c r="AY70" s="182"/>
      <c r="AZ70" s="182"/>
      <c r="BA70" s="68">
        <v>4</v>
      </c>
      <c r="BB70" s="69" t="str">
        <f>VLOOKUP(4,AS67:AT70,2,FALSE)</f>
        <v>Island</v>
      </c>
      <c r="BC70" s="70"/>
      <c r="BD70" s="71">
        <f>VLOOKUP(4,AS67:AW70,3,FALSE)</f>
        <v>0</v>
      </c>
      <c r="BE70" s="71">
        <f>VLOOKUP(4,AS67:AW70,4,FALSE)</f>
        <v>2</v>
      </c>
      <c r="BF70" s="199" t="s">
        <v>12</v>
      </c>
      <c r="BG70" s="71">
        <f>VLOOKUP(4,AS67:AW70,5,FALSE)</f>
        <v>9</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11931</v>
      </c>
      <c r="AO71" s="335">
        <f>SUM(AO67:AO70)</f>
        <v>21048</v>
      </c>
      <c r="AP71" s="335">
        <f>SUM(AP67:AP70)</f>
        <v>2766</v>
      </c>
      <c r="AQ71" s="335">
        <f>SUM(AQ67:AQ70)</f>
        <v>30204</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1</v>
      </c>
      <c r="F72" s="401" t="s">
        <v>12</v>
      </c>
      <c r="G72" s="398">
        <v>3</v>
      </c>
      <c r="H72" s="123" t="str">
        <f>C68</f>
        <v>Portugal</v>
      </c>
      <c r="I72" s="124"/>
      <c r="J72" s="182"/>
      <c r="K72" s="182" t="s">
        <v>86</v>
      </c>
      <c r="L72" s="182">
        <f t="shared" si="20"/>
        <v>-1</v>
      </c>
      <c r="M72" s="182"/>
      <c r="N72" s="182">
        <f>IF($E72="",0,IF($E72&gt;$G72,3,IF($E72=$G72,1,0)))</f>
        <v>0</v>
      </c>
      <c r="O72" s="182">
        <f>IF($G72="",0,IF($E72&gt;$G72,0,IF($E72=$G72,1,3)))</f>
        <v>3</v>
      </c>
      <c r="P72" s="182"/>
      <c r="Q72" s="182"/>
      <c r="R72" s="182">
        <f>E72</f>
        <v>1</v>
      </c>
      <c r="S72" s="182">
        <f>G72</f>
        <v>3</v>
      </c>
      <c r="T72" s="182"/>
      <c r="U72" s="182"/>
      <c r="V72" s="182">
        <f>G72</f>
        <v>3</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1</v>
      </c>
      <c r="BP72" s="81">
        <f>IF(Spielplan!E72="",0,SUM(BJ72:BO72))</f>
        <v>1</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3</v>
      </c>
      <c r="O73" s="182">
        <f t="shared" si="23"/>
        <v>9</v>
      </c>
      <c r="P73" s="182">
        <f t="shared" si="23"/>
        <v>0</v>
      </c>
      <c r="Q73" s="182">
        <f t="shared" si="23"/>
        <v>3</v>
      </c>
      <c r="R73" s="182">
        <f t="shared" si="23"/>
        <v>4</v>
      </c>
      <c r="S73" s="182">
        <f t="shared" si="23"/>
        <v>8</v>
      </c>
      <c r="T73" s="182">
        <f t="shared" si="23"/>
        <v>2</v>
      </c>
      <c r="U73" s="182">
        <f t="shared" si="23"/>
        <v>1</v>
      </c>
      <c r="V73" s="182">
        <f t="shared" si="23"/>
        <v>6</v>
      </c>
      <c r="W73" s="182">
        <f t="shared" si="23"/>
        <v>1</v>
      </c>
      <c r="X73" s="182">
        <f t="shared" si="23"/>
        <v>9</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6</v>
      </c>
      <c r="O74" s="182">
        <f t="shared" si="23"/>
        <v>18</v>
      </c>
      <c r="P74" s="182">
        <f t="shared" si="23"/>
        <v>0</v>
      </c>
      <c r="Q74" s="182">
        <f t="shared" si="23"/>
        <v>5</v>
      </c>
      <c r="R74" s="182">
        <f t="shared" si="23"/>
        <v>8</v>
      </c>
      <c r="S74" s="182">
        <f t="shared" si="23"/>
        <v>16</v>
      </c>
      <c r="T74" s="182">
        <f t="shared" si="23"/>
        <v>4</v>
      </c>
      <c r="U74" s="182">
        <f t="shared" si="23"/>
        <v>2</v>
      </c>
      <c r="V74" s="182">
        <f t="shared" si="23"/>
        <v>11</v>
      </c>
      <c r="W74" s="182">
        <f t="shared" si="23"/>
        <v>2</v>
      </c>
      <c r="X74" s="182">
        <f t="shared" si="23"/>
        <v>18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189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4</v>
      </c>
      <c r="E78" s="160">
        <f>BE14</f>
        <v>3</v>
      </c>
      <c r="F78" s="199" t="s">
        <v>12</v>
      </c>
      <c r="G78" s="160">
        <f>BG14</f>
        <v>4</v>
      </c>
      <c r="H78" s="161">
        <f>D78*1000+(E78-G78)*10+E78</f>
        <v>3993</v>
      </c>
      <c r="I78" s="249" t="s">
        <v>254</v>
      </c>
      <c r="J78" s="164">
        <f t="shared" ref="J78:J83" si="24">IF(H78="","",RANK(H78,H$78:H$83,0)+ROW(A1)%%)</f>
        <v>2.0001000000000002</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Slowakei</v>
      </c>
      <c r="BC78" s="201"/>
      <c r="BD78" s="202">
        <f>IF($BA78="","",INDEX(D$78:D$83,MATCH($BA78,$J$78:$J$83,0)))</f>
        <v>5</v>
      </c>
      <c r="BE78" s="150">
        <f>IF($BA78="","",INDEX(E$78:E$83,MATCH($BA78,$J$78:$J$83,0)))</f>
        <v>1</v>
      </c>
      <c r="BF78" s="199" t="s">
        <v>12</v>
      </c>
      <c r="BG78" s="202">
        <f t="shared" ref="BG78:BG83" si="26">IF($BA78="","",INDEX(G$78:G$83,MATCH($BA78,$J$78:$J$83,0)))</f>
        <v>0</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5</v>
      </c>
      <c r="E79" s="160">
        <f>BE25</f>
        <v>1</v>
      </c>
      <c r="F79" s="199" t="s">
        <v>12</v>
      </c>
      <c r="G79" s="160">
        <f>BG25</f>
        <v>0</v>
      </c>
      <c r="H79" s="161">
        <f t="shared" ref="H79:H83" si="27">D79*1000+(E79-G79)*10+E79</f>
        <v>5011</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2.0001000000000002</v>
      </c>
      <c r="BB79" s="159" t="str">
        <f t="shared" ref="BB79:BB83" si="28">IF($BA79="","",INDEX(C$78:C$83,MATCH($BA79,$J$78:$J$83,0)))</f>
        <v>Rumänien</v>
      </c>
      <c r="BC79" s="201"/>
      <c r="BD79" s="202">
        <f t="shared" ref="BD79:BD83" si="29">IF($BA79="","",INDEX(D$78:D$83,MATCH($BA79,$J$78:$J$83,0)))</f>
        <v>4</v>
      </c>
      <c r="BE79" s="150">
        <f>IF($BA79="","",INDEX(E$78:E$83,MATCH($BA79,$J$78:$J$83,0)))</f>
        <v>3</v>
      </c>
      <c r="BF79" s="199" t="s">
        <v>12</v>
      </c>
      <c r="BG79" s="202">
        <f t="shared" si="26"/>
        <v>4</v>
      </c>
      <c r="BH79" s="150" t="str">
        <f t="shared" ref="BH79:BH83" si="30">IF($BA79="","",INDEX(I$78:I$83,MATCH($BA79,$J$78:$J$83,0)))</f>
        <v>A</v>
      </c>
      <c r="BI79" s="231">
        <f t="shared" ref="BI79:BI81" si="31">IF(BH79="A",0,IF(BH79="B",1,IF(BH79="C",2,IF(BH79="D",4,IF(BH79="E",8,IF(BH79="F",16,777777777))))))</f>
        <v>0</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80</v>
      </c>
      <c r="CF79" s="80"/>
      <c r="CG79" s="80"/>
      <c r="CH79" s="80"/>
      <c r="CI79" s="80"/>
      <c r="CJ79" s="361">
        <f>SUM(CJ54:CJ71)</f>
        <v>60</v>
      </c>
      <c r="CK79" s="80"/>
      <c r="CL79" s="80"/>
      <c r="CM79" s="80"/>
      <c r="CN79" s="80"/>
      <c r="CO79" s="361">
        <f>SUM(CO59:CO60)</f>
        <v>40</v>
      </c>
      <c r="CP79" s="80"/>
      <c r="CQ79" s="80"/>
      <c r="CR79" s="80"/>
      <c r="CS79" s="361">
        <f>CS54</f>
        <v>0</v>
      </c>
      <c r="CT79" s="80"/>
      <c r="CU79" s="80"/>
      <c r="CV79" s="80"/>
      <c r="CW79" s="80"/>
    </row>
    <row r="80" spans="1:101" ht="18.75" customHeight="1" thickBot="1" x14ac:dyDescent="0.3">
      <c r="A80" s="182"/>
      <c r="B80" s="182"/>
      <c r="C80" s="246" t="str">
        <f>BB36</f>
        <v>Ukraine</v>
      </c>
      <c r="D80" s="160">
        <f>BD36</f>
        <v>3</v>
      </c>
      <c r="E80" s="160">
        <f>BE36</f>
        <v>2</v>
      </c>
      <c r="F80" s="199" t="s">
        <v>12</v>
      </c>
      <c r="G80" s="160">
        <f>BG36</f>
        <v>5</v>
      </c>
      <c r="H80" s="161">
        <f t="shared" si="27"/>
        <v>2972</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3.0005000000000002</v>
      </c>
      <c r="BB80" s="159" t="str">
        <f t="shared" si="28"/>
        <v>Italien</v>
      </c>
      <c r="BC80" s="201"/>
      <c r="BD80" s="202">
        <f t="shared" si="29"/>
        <v>3</v>
      </c>
      <c r="BE80" s="150">
        <f>IF($BA80="","",INDEX(E$78:E$83,MATCH($BA80,$J$78:$J$83,0)))</f>
        <v>5</v>
      </c>
      <c r="BF80" s="199" t="s">
        <v>12</v>
      </c>
      <c r="BG80" s="202">
        <f t="shared" si="26"/>
        <v>5</v>
      </c>
      <c r="BH80" s="150" t="str">
        <f t="shared" si="30"/>
        <v>E</v>
      </c>
      <c r="BI80" s="231">
        <f t="shared" si="31"/>
        <v>8</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1</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2</v>
      </c>
      <c r="E81" s="160">
        <f>BE47</f>
        <v>1</v>
      </c>
      <c r="F81" s="199" t="s">
        <v>12</v>
      </c>
      <c r="G81" s="160">
        <f>BG47</f>
        <v>3</v>
      </c>
      <c r="H81" s="161">
        <f t="shared" si="27"/>
        <v>1981</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4.0006000000000004</v>
      </c>
      <c r="BB81" s="159" t="str">
        <f t="shared" si="28"/>
        <v>Ungarn</v>
      </c>
      <c r="BC81" s="201"/>
      <c r="BD81" s="202">
        <f t="shared" si="29"/>
        <v>3</v>
      </c>
      <c r="BE81" s="150">
        <f>IF($BA81="","",INDEX(E$78:E$83,MATCH($BA81,$J$78:$J$83,0)))</f>
        <v>4</v>
      </c>
      <c r="BF81" s="199" t="s">
        <v>12</v>
      </c>
      <c r="BG81" s="202">
        <f t="shared" si="26"/>
        <v>6</v>
      </c>
      <c r="BH81" s="150" t="str">
        <f t="shared" si="30"/>
        <v>F</v>
      </c>
      <c r="BI81" s="231">
        <f t="shared" si="31"/>
        <v>16</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3</v>
      </c>
      <c r="E82" s="160">
        <f>BE58</f>
        <v>5</v>
      </c>
      <c r="F82" s="199" t="s">
        <v>12</v>
      </c>
      <c r="G82" s="160">
        <f>BG58</f>
        <v>5</v>
      </c>
      <c r="H82" s="161">
        <f t="shared" si="27"/>
        <v>3005</v>
      </c>
      <c r="I82" s="250" t="s">
        <v>258</v>
      </c>
      <c r="J82" s="164">
        <f t="shared" si="24"/>
        <v>3.0005000000000002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Ukraine</v>
      </c>
      <c r="BC82" s="163"/>
      <c r="BD82" s="145">
        <f t="shared" si="29"/>
        <v>3</v>
      </c>
      <c r="BE82" s="145">
        <f>IF($BA82="","",INDEX(E$78:E$83,MATCH($BA82,$J$78:$J$83,0)))</f>
        <v>2</v>
      </c>
      <c r="BF82" s="199" t="s">
        <v>12</v>
      </c>
      <c r="BG82" s="145">
        <f t="shared" si="26"/>
        <v>5</v>
      </c>
      <c r="BH82" s="145" t="str">
        <f t="shared" si="30"/>
        <v>C</v>
      </c>
      <c r="BI82" s="182"/>
      <c r="BJ82" s="61">
        <f>IF(E82&gt;G82,IF(Spielplan!E82&gt;Spielplan!G82,Punktemodus!$B$3,0),0)</f>
        <v>0</v>
      </c>
      <c r="BK82" s="61">
        <f>IF(E82=G82,IF(Spielplan!E82=Spielplan!G82,Punktemodus!$B$3,0),0)</f>
        <v>0</v>
      </c>
      <c r="BL82" s="61">
        <f>IF(E82&lt;G82,IF(Spielplan!E82&lt;Spielplan!G82,Punktemodus!$B$3,0),0)</f>
        <v>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4</v>
      </c>
      <c r="F83" s="199" t="s">
        <v>12</v>
      </c>
      <c r="G83" s="160">
        <f>BG69</f>
        <v>6</v>
      </c>
      <c r="H83" s="161">
        <f t="shared" si="27"/>
        <v>2984</v>
      </c>
      <c r="I83" s="181" t="s">
        <v>259</v>
      </c>
      <c r="J83" s="164">
        <f t="shared" si="24"/>
        <v>4.0006000000000004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Türkei</v>
      </c>
      <c r="BC83" s="163"/>
      <c r="BD83" s="145">
        <f t="shared" si="29"/>
        <v>2</v>
      </c>
      <c r="BE83" s="145">
        <f>IF($BA83="","",INDEX(E$78:E$83,MATCH($BA83,$J$78:$J$83,0)))</f>
        <v>1</v>
      </c>
      <c r="BF83" s="199" t="s">
        <v>12</v>
      </c>
      <c r="BG83" s="145">
        <f t="shared" si="26"/>
        <v>3</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1</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25</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Türkei</v>
      </c>
      <c r="E86" s="459"/>
      <c r="F86" s="479" t="str">
        <f>$C$78</f>
        <v>Rumänien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189</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Rumänien</v>
      </c>
      <c r="E87" s="461"/>
      <c r="F87" s="470" t="str">
        <f>$C$79</f>
        <v>Slowakei</v>
      </c>
      <c r="G87" s="461"/>
      <c r="H87" s="246" t="str">
        <f>$C$82</f>
        <v>Italien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Italien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Rumänien</v>
      </c>
      <c r="E88" s="461"/>
      <c r="F88" s="470" t="str">
        <f>$C$79</f>
        <v>Slowakei</v>
      </c>
      <c r="G88" s="461"/>
      <c r="H88" s="247" t="str">
        <f>$C$83</f>
        <v>Ungarn</v>
      </c>
      <c r="I88" s="182"/>
      <c r="J88" s="85"/>
      <c r="K88" s="257" t="str">
        <f>BB23</f>
        <v>Russland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Rumänien</v>
      </c>
      <c r="E89" s="461"/>
      <c r="F89" s="470" t="str">
        <f>$C$79</f>
        <v>Slowakei</v>
      </c>
      <c r="G89" s="461"/>
      <c r="H89" s="246" t="str">
        <f>$C$82</f>
        <v>Italien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300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Rumänien</v>
      </c>
      <c r="E90" s="461"/>
      <c r="F90" s="470" t="str">
        <f>$C$79</f>
        <v>Slowakei</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Rumänien</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Türkei</v>
      </c>
      <c r="E92" s="459"/>
      <c r="F92" s="471" t="str">
        <f>$C$78</f>
        <v>Rumänien</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489</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Türkei</v>
      </c>
      <c r="E93" s="459"/>
      <c r="F93" s="471" t="str">
        <f>$C$78</f>
        <v>Rumänien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Rumänien</v>
      </c>
      <c r="E94" s="461"/>
      <c r="F94" s="460" t="str">
        <f>$C$83</f>
        <v>Ungarn</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Rumänien</v>
      </c>
      <c r="E95" s="461"/>
      <c r="F95" s="460" t="str">
        <f>$C$83</f>
        <v>Ungarn</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Türkei</v>
      </c>
      <c r="E96" s="459"/>
      <c r="F96" s="470" t="str">
        <f>$C$79</f>
        <v>Slowakei</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Türkei</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Ukraine</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Türkei</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Türkei</v>
      </c>
      <c r="E100" s="459"/>
      <c r="F100" s="460" t="str">
        <f>$C$83</f>
        <v>Ungarn</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402</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476</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7</v>
      </c>
      <c r="AA12" s="182">
        <f>Q18</f>
        <v>5</v>
      </c>
      <c r="AB12" s="182">
        <f>U18</f>
        <v>2</v>
      </c>
      <c r="AC12" s="182">
        <f>AA12-AB12</f>
        <v>3</v>
      </c>
      <c r="AD12" s="182">
        <f>IF(Z12&gt;Z13,-1,0)</f>
        <v>-1</v>
      </c>
      <c r="AE12" s="182">
        <f>IF(Z12&gt;Z14,-1,0)</f>
        <v>-1</v>
      </c>
      <c r="AF12" s="182">
        <f>IF(Z12&gt;Z15,-1,0)</f>
        <v>-1</v>
      </c>
      <c r="AG12" s="329">
        <f>10000-(AJ12*1000+AM12*10+AK12)</f>
        <v>2965</v>
      </c>
      <c r="AH12" s="330">
        <f>RANK(AG12,AG12:AG15,1)</f>
        <v>1</v>
      </c>
      <c r="AI12" s="281" t="str">
        <f>C12</f>
        <v>Frankreich</v>
      </c>
      <c r="AJ12" s="281">
        <f t="shared" ref="AJ12:AL15" si="1">Z12</f>
        <v>7</v>
      </c>
      <c r="AK12" s="281">
        <f t="shared" si="1"/>
        <v>5</v>
      </c>
      <c r="AL12" s="281">
        <f t="shared" si="1"/>
        <v>2</v>
      </c>
      <c r="AM12" s="281">
        <f>AK12-AL12</f>
        <v>3</v>
      </c>
      <c r="AN12" s="337"/>
      <c r="AO12" s="329">
        <f>IF(Z13&lt;&gt;Z12,AG13,IF(G12&gt;E12,AG13-2000,AG13))</f>
        <v>10039</v>
      </c>
      <c r="AP12" s="329">
        <f>IF(Z14&lt;&gt;Z12,AG14,IF(G14&gt;E14,AG14-2000,AG14))</f>
        <v>4986</v>
      </c>
      <c r="AQ12" s="329">
        <f>IF(Z15&lt;&gt;Z12,AG15,IF(G16&gt;E16,AG15-2000,AG15))</f>
        <v>5997</v>
      </c>
      <c r="AR12" s="332">
        <f>AN16</f>
        <v>8895</v>
      </c>
      <c r="AS12" s="330">
        <f>RANK(AR12,AR12:AR15,1)</f>
        <v>1</v>
      </c>
      <c r="AT12" s="281" t="str">
        <f t="shared" ref="AT12:AW15" si="2">AI12</f>
        <v>Frankreich</v>
      </c>
      <c r="AU12" s="281">
        <f t="shared" si="2"/>
        <v>7</v>
      </c>
      <c r="AV12" s="281">
        <f t="shared" si="2"/>
        <v>5</v>
      </c>
      <c r="AW12" s="281">
        <f t="shared" si="2"/>
        <v>2</v>
      </c>
      <c r="AX12" s="182"/>
      <c r="AY12" s="182"/>
      <c r="AZ12" s="182"/>
      <c r="BA12" s="3">
        <v>1</v>
      </c>
      <c r="BB12" s="6" t="str">
        <f>VLOOKUP(1,AS12:AT15,2,FALSE)</f>
        <v>Frankreich</v>
      </c>
      <c r="BC12" s="2"/>
      <c r="BD12" s="5">
        <f>VLOOKUP(1,AS12:AW15,3,FALSE)</f>
        <v>7</v>
      </c>
      <c r="BE12" s="4">
        <f>VLOOKUP(1,AS12:AW15,4,FALSE)</f>
        <v>5</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Albanien</v>
      </c>
      <c r="BU12" s="163"/>
      <c r="BV12" s="398">
        <v>1</v>
      </c>
      <c r="BW12" s="399"/>
      <c r="BX12" s="39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0</v>
      </c>
      <c r="AA13" s="182">
        <f>R18</f>
        <v>1</v>
      </c>
      <c r="AB13" s="182">
        <f>V18</f>
        <v>5</v>
      </c>
      <c r="AC13" s="182">
        <f>AA13-AB13</f>
        <v>-4</v>
      </c>
      <c r="AD13" s="182">
        <f>IF(Z13&gt;Z12,-1,0)</f>
        <v>0</v>
      </c>
      <c r="AE13" s="182">
        <f>IF(Z13&gt;Z14,-1,0)</f>
        <v>0</v>
      </c>
      <c r="AF13" s="182">
        <f>IF(Z13&gt;Z15,-1,0)</f>
        <v>0</v>
      </c>
      <c r="AG13" s="329">
        <f>10000-(AJ13*1000+AM13*10+AK13)</f>
        <v>10039</v>
      </c>
      <c r="AH13" s="330">
        <f>RANK(AG13,AG12:AG15,1)</f>
        <v>4</v>
      </c>
      <c r="AI13" s="281" t="str">
        <f>H12</f>
        <v>Rumänien</v>
      </c>
      <c r="AJ13" s="281">
        <f t="shared" si="1"/>
        <v>0</v>
      </c>
      <c r="AK13" s="281">
        <f t="shared" si="1"/>
        <v>1</v>
      </c>
      <c r="AL13" s="281">
        <f t="shared" si="1"/>
        <v>5</v>
      </c>
      <c r="AM13" s="281">
        <f>AK13-AL13</f>
        <v>-4</v>
      </c>
      <c r="AN13" s="329">
        <f>IF(Z12&lt;&gt;Z13,AG12,IF(E12&gt;G12,AG12-2000,AG12))</f>
        <v>2965</v>
      </c>
      <c r="AO13" s="337"/>
      <c r="AP13" s="329">
        <f>IF(Z13&lt;&gt;Z14,AG14,IF(G17&gt;E17,AG14-2000,AG14))</f>
        <v>4986</v>
      </c>
      <c r="AQ13" s="329">
        <f>IF(Z15&lt;&gt;Z13,AG15,IF(G15&gt;E15,AG15-2000,AG15))</f>
        <v>5997</v>
      </c>
      <c r="AR13" s="333">
        <f>AO16</f>
        <v>30117</v>
      </c>
      <c r="AS13" s="330">
        <f>RANK(AR13,AR12:AR15,1)</f>
        <v>4</v>
      </c>
      <c r="AT13" s="281" t="str">
        <f t="shared" si="2"/>
        <v>Rumänien</v>
      </c>
      <c r="AU13" s="281">
        <f t="shared" si="2"/>
        <v>0</v>
      </c>
      <c r="AV13" s="281">
        <f t="shared" si="2"/>
        <v>1</v>
      </c>
      <c r="AW13" s="281">
        <f t="shared" si="2"/>
        <v>5</v>
      </c>
      <c r="AX13" s="182"/>
      <c r="AY13" s="182"/>
      <c r="AZ13" s="182"/>
      <c r="BA13" s="3">
        <v>2</v>
      </c>
      <c r="BB13" s="6" t="str">
        <f>VLOOKUP(2,AS12:AT15,2,FALSE)</f>
        <v>Albanien</v>
      </c>
      <c r="BC13" s="2"/>
      <c r="BD13" s="5">
        <f>VLOOKUP(2,AS12:AW15,3,FALSE)</f>
        <v>5</v>
      </c>
      <c r="BE13" s="4">
        <f>VLOOKUP(2,AS12:AW15,4,FALSE)</f>
        <v>4</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398">
        <v>0</v>
      </c>
      <c r="BW13" s="399"/>
      <c r="BX13" s="39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1</v>
      </c>
      <c r="F14" s="401" t="s">
        <v>12</v>
      </c>
      <c r="G14" s="398">
        <v>1</v>
      </c>
      <c r="H14" s="6" t="str">
        <f>C13</f>
        <v>Albanien</v>
      </c>
      <c r="I14" s="32"/>
      <c r="J14" s="182"/>
      <c r="K14" s="182" t="s">
        <v>52</v>
      </c>
      <c r="L14" s="182">
        <f t="shared" si="0"/>
        <v>0</v>
      </c>
      <c r="M14" s="182">
        <f>IF($E14="",0,IF($E14&gt;$G14,3,IF($E14=G14,1,0)))</f>
        <v>1</v>
      </c>
      <c r="N14" s="182"/>
      <c r="O14" s="182">
        <f>IF($G14="",0,IF($E14&gt;$G14,0,IF($E14=$G14,1,3)))</f>
        <v>1</v>
      </c>
      <c r="P14" s="182"/>
      <c r="Q14" s="182">
        <f>E14</f>
        <v>1</v>
      </c>
      <c r="R14" s="182"/>
      <c r="S14" s="182">
        <f>G14</f>
        <v>1</v>
      </c>
      <c r="T14" s="182"/>
      <c r="U14" s="182">
        <f>G14</f>
        <v>1</v>
      </c>
      <c r="V14" s="182"/>
      <c r="W14" s="182">
        <f>E14</f>
        <v>1</v>
      </c>
      <c r="X14" s="182"/>
      <c r="Y14" s="182"/>
      <c r="Z14" s="182">
        <f>O18</f>
        <v>5</v>
      </c>
      <c r="AA14" s="182">
        <f>S18</f>
        <v>4</v>
      </c>
      <c r="AB14" s="182">
        <f>W18</f>
        <v>3</v>
      </c>
      <c r="AC14" s="182">
        <f>AA14-AB14</f>
        <v>1</v>
      </c>
      <c r="AD14" s="182">
        <f>IF(Z14&gt;Z12,-1,0)</f>
        <v>0</v>
      </c>
      <c r="AE14" s="182">
        <f>IF(Z14&gt;Z13,-1,0)</f>
        <v>-1</v>
      </c>
      <c r="AF14" s="182">
        <f>IF(Z14&gt;Z15,-1,0)</f>
        <v>-1</v>
      </c>
      <c r="AG14" s="329">
        <f>10000-(AJ14*1000+AM14*10+AK14)</f>
        <v>4986</v>
      </c>
      <c r="AH14" s="330">
        <f>RANK(AG14,AG12:AG15,1)</f>
        <v>2</v>
      </c>
      <c r="AI14" s="281" t="str">
        <f>C13</f>
        <v>Albanien</v>
      </c>
      <c r="AJ14" s="281">
        <f t="shared" si="1"/>
        <v>5</v>
      </c>
      <c r="AK14" s="281">
        <f t="shared" si="1"/>
        <v>4</v>
      </c>
      <c r="AL14" s="281">
        <f t="shared" si="1"/>
        <v>3</v>
      </c>
      <c r="AM14" s="281">
        <f>AK14-AL14</f>
        <v>1</v>
      </c>
      <c r="AN14" s="329">
        <f>IF(Z12&lt;&gt;Z14,AG12,IF(E14&gt;G14,AG12-2000,AG12))</f>
        <v>2965</v>
      </c>
      <c r="AO14" s="329">
        <f>IF(Z13&lt;&gt;Z14,AG13,IF(E17&gt;G17,AG13-2000,AG13))</f>
        <v>10039</v>
      </c>
      <c r="AP14" s="337"/>
      <c r="AQ14" s="329">
        <f>IF(Z15&lt;&gt;Z14,AG15,IF(G13&gt;E13,AG15-2000,AG15))</f>
        <v>5997</v>
      </c>
      <c r="AR14" s="333">
        <f>AP16</f>
        <v>14958</v>
      </c>
      <c r="AS14" s="330">
        <f>RANK(AR14,AR12:AR15,1)</f>
        <v>2</v>
      </c>
      <c r="AT14" s="281" t="str">
        <f t="shared" si="2"/>
        <v>Albanien</v>
      </c>
      <c r="AU14" s="281">
        <f t="shared" si="2"/>
        <v>5</v>
      </c>
      <c r="AV14" s="281">
        <f t="shared" si="2"/>
        <v>4</v>
      </c>
      <c r="AW14" s="281">
        <f t="shared" si="2"/>
        <v>3</v>
      </c>
      <c r="AX14" s="182"/>
      <c r="AY14" s="182"/>
      <c r="AZ14" s="182"/>
      <c r="BA14" s="162">
        <v>3</v>
      </c>
      <c r="BB14" s="175" t="str">
        <f>VLOOKUP(3,AS12:AT15,2,FALSE)</f>
        <v>Schweiz</v>
      </c>
      <c r="BC14" s="163"/>
      <c r="BD14" s="145">
        <f>VLOOKUP(3,AS12:AW15,3,FALSE)</f>
        <v>4</v>
      </c>
      <c r="BE14" s="145">
        <f>VLOOKUP(3,AS12:AW15,4,FALSE)</f>
        <v>3</v>
      </c>
      <c r="BF14" s="199" t="s">
        <v>12</v>
      </c>
      <c r="BG14" s="145">
        <f>VLOOKUP(3,AS12:AW15,5,FALSE)</f>
        <v>3</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0</v>
      </c>
      <c r="BQ14" s="182"/>
      <c r="BR14" s="213"/>
      <c r="BS14" s="182"/>
      <c r="BT14" s="182"/>
      <c r="BU14" s="182"/>
      <c r="BV14" s="399"/>
      <c r="BW14" s="399"/>
      <c r="BX14" s="399"/>
      <c r="BY14" s="182"/>
      <c r="BZ14" s="144">
        <v>49</v>
      </c>
      <c r="CA14" s="158" t="str">
        <f>IF(BX12="",IF(BV12&gt;BV13,BT12,BT13),IF(BX12&gt;BX13,BT12,BT13))</f>
        <v>Albanien</v>
      </c>
      <c r="CB14" s="163"/>
      <c r="CC14" s="398">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4</v>
      </c>
      <c r="AA15" s="182">
        <f>T18</f>
        <v>3</v>
      </c>
      <c r="AB15" s="182">
        <f>X18</f>
        <v>3</v>
      </c>
      <c r="AC15" s="182">
        <f>AA15-AB15</f>
        <v>0</v>
      </c>
      <c r="AD15" s="182">
        <f>IF(Z15&gt;Z12,-1,0)</f>
        <v>0</v>
      </c>
      <c r="AE15" s="182">
        <f>IF(Z15&gt;Z13,-1,0)</f>
        <v>-1</v>
      </c>
      <c r="AF15" s="182">
        <f>IF(Z15&gt;Z14,-1,0)</f>
        <v>0</v>
      </c>
      <c r="AG15" s="329">
        <f>10000-(AJ15*1000+AM15*10+AK15)</f>
        <v>5997</v>
      </c>
      <c r="AH15" s="330">
        <f>RANK(AG15,AG12:AG15,1)</f>
        <v>3</v>
      </c>
      <c r="AI15" s="281" t="str">
        <f>H13</f>
        <v>Schweiz</v>
      </c>
      <c r="AJ15" s="281">
        <f t="shared" si="1"/>
        <v>4</v>
      </c>
      <c r="AK15" s="281">
        <f t="shared" si="1"/>
        <v>3</v>
      </c>
      <c r="AL15" s="281">
        <f t="shared" si="1"/>
        <v>3</v>
      </c>
      <c r="AM15" s="281">
        <f>AK15-AL15</f>
        <v>0</v>
      </c>
      <c r="AN15" s="329">
        <f>IF(Z12&lt;&gt;Z15,AG12,IF(E16&gt;G16,AG12-2000,AG12))</f>
        <v>2965</v>
      </c>
      <c r="AO15" s="329">
        <f>IF(Z13&lt;&gt;Z15,AG13,IF(E15&gt;G15,AG13-2000,AG13))</f>
        <v>10039</v>
      </c>
      <c r="AP15" s="329">
        <f>IF(Z14&lt;&gt;Z15,AG14,IF(E13&gt;G13,AG14-2000,AG14))</f>
        <v>4986</v>
      </c>
      <c r="AQ15" s="337"/>
      <c r="AR15" s="333">
        <f>AQ16</f>
        <v>17991</v>
      </c>
      <c r="AS15" s="330">
        <f>RANK(AR15,AR12:AR15,1)</f>
        <v>3</v>
      </c>
      <c r="AT15" s="281" t="str">
        <f t="shared" si="2"/>
        <v>Schweiz</v>
      </c>
      <c r="AU15" s="281">
        <f t="shared" si="2"/>
        <v>4</v>
      </c>
      <c r="AV15" s="281">
        <f t="shared" si="2"/>
        <v>3</v>
      </c>
      <c r="AW15" s="281">
        <f t="shared" si="2"/>
        <v>3</v>
      </c>
      <c r="AX15" s="182"/>
      <c r="AY15" s="182"/>
      <c r="AZ15" s="182"/>
      <c r="BA15" s="68">
        <v>4</v>
      </c>
      <c r="BB15" s="69" t="str">
        <f>VLOOKUP(4,AS12:AT15,2,FALSE)</f>
        <v>Rumänien</v>
      </c>
      <c r="BC15" s="70"/>
      <c r="BD15" s="71">
        <f>VLOOKUP(4,AS12:AW15,3,FALSE)</f>
        <v>0</v>
      </c>
      <c r="BE15" s="71">
        <f>VLOOKUP(4,AS12:AW15,4,FALSE)</f>
        <v>1</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399"/>
      <c r="BW15" s="399"/>
      <c r="BX15" s="399"/>
      <c r="BY15" s="182"/>
      <c r="BZ15" s="144">
        <v>50</v>
      </c>
      <c r="CA15" s="158" t="str">
        <f>IF(BX16="",IF(BV16&gt;BV17,BT16,BT17),IF(BX16&gt;BX17,BT16,BT17))</f>
        <v>Spanien</v>
      </c>
      <c r="CB15" s="163"/>
      <c r="CC15" s="39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2</v>
      </c>
      <c r="F16" s="401" t="s">
        <v>12</v>
      </c>
      <c r="G16" s="398">
        <v>1</v>
      </c>
      <c r="H16" s="6" t="str">
        <f>H13</f>
        <v>Schweiz</v>
      </c>
      <c r="I16" s="32"/>
      <c r="J16" s="182"/>
      <c r="K16" s="182" t="s">
        <v>54</v>
      </c>
      <c r="L16" s="182">
        <f t="shared" si="0"/>
        <v>1</v>
      </c>
      <c r="M16" s="182">
        <f>IF($E16="",0,IF($E16&gt;$G16,3,IF($E16=G16,1,0)))</f>
        <v>3</v>
      </c>
      <c r="N16" s="182"/>
      <c r="O16" s="182"/>
      <c r="P16" s="182">
        <f>IF($G16="",0,IF($E16&gt;$G16,0,IF($E16=$G16,1,3)))</f>
        <v>0</v>
      </c>
      <c r="Q16" s="182">
        <f>E16</f>
        <v>2</v>
      </c>
      <c r="R16" s="182"/>
      <c r="S16" s="182"/>
      <c r="T16" s="182">
        <f>G16</f>
        <v>1</v>
      </c>
      <c r="U16" s="182">
        <f>G16</f>
        <v>1</v>
      </c>
      <c r="V16" s="182"/>
      <c r="W16" s="182"/>
      <c r="X16" s="182">
        <f>E16</f>
        <v>2</v>
      </c>
      <c r="Y16" s="182"/>
      <c r="Z16" s="182"/>
      <c r="AA16" s="182"/>
      <c r="AB16" s="182"/>
      <c r="AC16" s="182"/>
      <c r="AD16" s="182"/>
      <c r="AE16" s="182"/>
      <c r="AF16" s="182"/>
      <c r="AG16" s="281"/>
      <c r="AH16" s="281"/>
      <c r="AI16" s="281"/>
      <c r="AJ16" s="281"/>
      <c r="AK16" s="281"/>
      <c r="AL16" s="281"/>
      <c r="AM16" s="281"/>
      <c r="AN16" s="334">
        <f>SUM(AN12:AN15)</f>
        <v>8895</v>
      </c>
      <c r="AO16" s="335">
        <f>SUM(AO12:AO15)</f>
        <v>30117</v>
      </c>
      <c r="AP16" s="335">
        <f>SUM(AP12:AP15)</f>
        <v>14958</v>
      </c>
      <c r="AQ16" s="335">
        <f>SUM(AQ12:AQ15)</f>
        <v>17991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398">
        <v>3</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1</v>
      </c>
      <c r="F17" s="401" t="s">
        <v>12</v>
      </c>
      <c r="G17" s="398">
        <v>2</v>
      </c>
      <c r="H17" s="38" t="str">
        <f>C13</f>
        <v>Albanien</v>
      </c>
      <c r="I17" s="39"/>
      <c r="J17" s="182"/>
      <c r="K17" s="182" t="s">
        <v>54</v>
      </c>
      <c r="L17" s="182">
        <f t="shared" si="0"/>
        <v>-1</v>
      </c>
      <c r="M17" s="182"/>
      <c r="N17" s="182">
        <f>IF($E17="",0,IF($E17&gt;$G17,3,IF($E17=$G17,1,0)))</f>
        <v>0</v>
      </c>
      <c r="O17" s="182">
        <f>IF($G17="",0,IF($E17&gt;$G17,0,IF($E17=$G17,1,3)))</f>
        <v>3</v>
      </c>
      <c r="P17" s="182"/>
      <c r="Q17" s="182"/>
      <c r="R17" s="182">
        <f>E17</f>
        <v>1</v>
      </c>
      <c r="S17" s="182">
        <f>G17</f>
        <v>2</v>
      </c>
      <c r="T17" s="182"/>
      <c r="U17" s="182"/>
      <c r="V17" s="182">
        <f>G17</f>
        <v>2</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0</v>
      </c>
      <c r="BN17" s="61">
        <f>IF(E17=Spielplan!E17,Punktemodus!$B$7,0)</f>
        <v>0</v>
      </c>
      <c r="BO17" s="61">
        <f>IF(G17=Spielplan!G17,Punktemodus!$B$7,0)</f>
        <v>0</v>
      </c>
      <c r="BP17" s="81">
        <f>IF(Spielplan!E17="",0,SUM(BJ17:BO17))</f>
        <v>10</v>
      </c>
      <c r="BQ17" s="182"/>
      <c r="BR17" s="213"/>
      <c r="BS17" s="150" t="str">
        <f>"3"&amp;BD90</f>
        <v>3E</v>
      </c>
      <c r="BT17" s="158" t="str">
        <f>BB90</f>
        <v>Schweden</v>
      </c>
      <c r="BU17" s="163"/>
      <c r="BV17" s="398">
        <v>1</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7</v>
      </c>
      <c r="N18" s="182">
        <f t="shared" si="3"/>
        <v>0</v>
      </c>
      <c r="O18" s="182">
        <f t="shared" si="3"/>
        <v>5</v>
      </c>
      <c r="P18" s="182">
        <f t="shared" si="3"/>
        <v>4</v>
      </c>
      <c r="Q18" s="182">
        <f t="shared" si="3"/>
        <v>5</v>
      </c>
      <c r="R18" s="182">
        <f t="shared" si="3"/>
        <v>1</v>
      </c>
      <c r="S18" s="182">
        <f t="shared" si="3"/>
        <v>4</v>
      </c>
      <c r="T18" s="182">
        <f t="shared" si="3"/>
        <v>3</v>
      </c>
      <c r="U18" s="182">
        <f t="shared" si="3"/>
        <v>2</v>
      </c>
      <c r="V18" s="182">
        <f t="shared" si="3"/>
        <v>5</v>
      </c>
      <c r="W18" s="182">
        <f t="shared" si="3"/>
        <v>3</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23</v>
      </c>
      <c r="BQ18" s="182"/>
      <c r="BR18" s="213"/>
      <c r="BS18" s="182"/>
      <c r="BT18" s="182"/>
      <c r="BU18" s="182"/>
      <c r="BV18" s="399"/>
      <c r="BW18" s="399"/>
      <c r="BX18" s="399"/>
      <c r="BY18" s="182"/>
      <c r="BZ18" s="182"/>
      <c r="CA18" s="182"/>
      <c r="CB18" s="182"/>
      <c r="CC18" s="399"/>
      <c r="CD18" s="182"/>
      <c r="CE18" s="144">
        <v>58</v>
      </c>
      <c r="CF18" s="158" t="str">
        <f>IF(CE14="",IF(CC14&gt;CC15,CA14,CA15),IF(CE14&gt;CE15,CA14,CA15))</f>
        <v>Spanien</v>
      </c>
      <c r="CG18" s="163"/>
      <c r="CH18" s="398">
        <v>1</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England</v>
      </c>
      <c r="CG19" s="163"/>
      <c r="CH19" s="398">
        <v>2</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2</v>
      </c>
      <c r="BW20" s="399"/>
      <c r="BX20" s="398"/>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Schweiz</v>
      </c>
      <c r="BU21" s="163"/>
      <c r="BV21" s="398">
        <v>1</v>
      </c>
      <c r="BW21" s="399"/>
      <c r="BX21" s="398"/>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England</v>
      </c>
      <c r="CB22" s="163"/>
      <c r="CC22" s="398">
        <v>2</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0</v>
      </c>
      <c r="F23" s="401" t="s">
        <v>12</v>
      </c>
      <c r="G23" s="398">
        <v>1</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1</v>
      </c>
      <c r="S23" s="182"/>
      <c r="T23" s="182"/>
      <c r="U23" s="182">
        <f>G23</f>
        <v>1</v>
      </c>
      <c r="V23" s="182">
        <f>E23</f>
        <v>0</v>
      </c>
      <c r="W23" s="182"/>
      <c r="X23" s="182"/>
      <c r="Y23" s="182"/>
      <c r="Z23" s="182">
        <f>M29</f>
        <v>0</v>
      </c>
      <c r="AA23" s="182">
        <f>Q29</f>
        <v>1</v>
      </c>
      <c r="AB23" s="182">
        <f>U29</f>
        <v>4</v>
      </c>
      <c r="AC23" s="182">
        <f>AA23-AB23</f>
        <v>-3</v>
      </c>
      <c r="AD23" s="182">
        <f>IF(Z23&gt;Z24,-1,0)</f>
        <v>0</v>
      </c>
      <c r="AE23" s="182">
        <f>IF(Z23&gt;Z25,-1,0)</f>
        <v>0</v>
      </c>
      <c r="AF23" s="182">
        <f>IF(Z23&gt;Z26,-1,0)</f>
        <v>0</v>
      </c>
      <c r="AG23" s="329">
        <f>10000-(AJ23*1000+AM23*10+AK23)</f>
        <v>10029</v>
      </c>
      <c r="AH23" s="330">
        <f>RANK(AG23,AG23:AG26,1)</f>
        <v>4</v>
      </c>
      <c r="AI23" s="281" t="str">
        <f>C23</f>
        <v>Wales</v>
      </c>
      <c r="AJ23" s="281">
        <f t="shared" ref="AJ23:AL26" si="5">Z23</f>
        <v>0</v>
      </c>
      <c r="AK23" s="281">
        <f t="shared" si="5"/>
        <v>1</v>
      </c>
      <c r="AL23" s="281">
        <f t="shared" si="5"/>
        <v>4</v>
      </c>
      <c r="AM23" s="281">
        <f>AK23-AL23</f>
        <v>-3</v>
      </c>
      <c r="AN23" s="337"/>
      <c r="AO23" s="329">
        <f>IF(Z24&lt;&gt;Z23,AG24,IF(G23&gt;E23,AG24-2000,AG24))</f>
        <v>4987</v>
      </c>
      <c r="AP23" s="329">
        <f>IF(Z25&lt;&gt;Z23,AG25,IF(G25&gt;E25,AG25-2000,AG25))</f>
        <v>2965</v>
      </c>
      <c r="AQ23" s="329">
        <f>IF(Z26&lt;&gt;Z23,AG26,IF(G27&gt;E27,AG26-2000,AG26))</f>
        <v>6008</v>
      </c>
      <c r="AR23" s="332">
        <f>AN27</f>
        <v>30087</v>
      </c>
      <c r="AS23" s="330">
        <f>RANK(AR23,AR23:AR26,1)</f>
        <v>4</v>
      </c>
      <c r="AT23" s="281" t="str">
        <f t="shared" ref="AT23:AW26" si="6">AI23</f>
        <v>Wales</v>
      </c>
      <c r="AU23" s="281">
        <f t="shared" si="6"/>
        <v>0</v>
      </c>
      <c r="AV23" s="281">
        <f t="shared" si="6"/>
        <v>1</v>
      </c>
      <c r="AW23" s="281">
        <f t="shared" si="6"/>
        <v>4</v>
      </c>
      <c r="AX23" s="182"/>
      <c r="AY23" s="182"/>
      <c r="AZ23" s="182"/>
      <c r="BA23" s="54">
        <v>1</v>
      </c>
      <c r="BB23" s="52" t="str">
        <f>VLOOKUP(1,AS23:AT26,2,FALSE)</f>
        <v>England</v>
      </c>
      <c r="BC23" s="53"/>
      <c r="BD23" s="55">
        <f>VLOOKUP(1,AS23:AW26,3,FALSE)</f>
        <v>7</v>
      </c>
      <c r="BE23" s="56">
        <f>VLOOKUP(1,AS23:AW26,4,FALSE)</f>
        <v>5</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399"/>
      <c r="BW23" s="399"/>
      <c r="BX23" s="399"/>
      <c r="BY23" s="182"/>
      <c r="BZ23" s="144">
        <v>54</v>
      </c>
      <c r="CA23" s="158" t="str">
        <f>IF(BX24="",IF(BV24&gt;BV25,BT24,BT25),IF(BX24&gt;BX25,BT24,BT25))</f>
        <v>Portugal</v>
      </c>
      <c r="CB23" s="163"/>
      <c r="CC23" s="398">
        <v>1</v>
      </c>
      <c r="CD23" s="182"/>
      <c r="CE23" s="63"/>
      <c r="CF23" s="182"/>
      <c r="CG23" s="182"/>
      <c r="CH23" s="399"/>
      <c r="CI23" s="182"/>
      <c r="CJ23" s="144" t="s">
        <v>93</v>
      </c>
      <c r="CK23" s="158" t="str">
        <f>IF(CJ18="",IF(CH18&gt;CH19,CF18,CF19),IF(CJ18&gt;CJ19,CF18,CF19))</f>
        <v>England</v>
      </c>
      <c r="CL23" s="163"/>
      <c r="CM23" s="63">
        <v>1</v>
      </c>
      <c r="CN23" s="182"/>
      <c r="CO23" s="63"/>
      <c r="CP23" s="182"/>
      <c r="CQ23" s="511" t="str">
        <f>IF(CO23="",IF(CM23&gt;CM24,CK23,CK24),IF(CO23&gt;CO24,CK23,CK24))</f>
        <v>Frankreich</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0</v>
      </c>
      <c r="U24" s="182"/>
      <c r="V24" s="182"/>
      <c r="W24" s="182">
        <f>G24</f>
        <v>0</v>
      </c>
      <c r="X24" s="182">
        <f>E24</f>
        <v>2</v>
      </c>
      <c r="Y24" s="182"/>
      <c r="Z24" s="182">
        <f>N29</f>
        <v>5</v>
      </c>
      <c r="AA24" s="182">
        <f>R29</f>
        <v>3</v>
      </c>
      <c r="AB24" s="182">
        <f>V29</f>
        <v>2</v>
      </c>
      <c r="AC24" s="182">
        <f>AA24-AB24</f>
        <v>1</v>
      </c>
      <c r="AD24" s="182">
        <f>IF(Z24&gt;Z23,-1,0)</f>
        <v>-1</v>
      </c>
      <c r="AE24" s="182">
        <f>IF(Z24&gt;Z25,-1,0)</f>
        <v>0</v>
      </c>
      <c r="AF24" s="182">
        <f>IF(Z24&gt;Z26,-1,0)</f>
        <v>-1</v>
      </c>
      <c r="AG24" s="329">
        <f>10000-(AJ24*1000+AM24*10+AK24)</f>
        <v>4987</v>
      </c>
      <c r="AH24" s="330">
        <f>RANK(AG24,AG23:AG26,1)</f>
        <v>2</v>
      </c>
      <c r="AI24" s="281" t="str">
        <f>H23</f>
        <v>Slowakei</v>
      </c>
      <c r="AJ24" s="281">
        <f t="shared" si="5"/>
        <v>5</v>
      </c>
      <c r="AK24" s="281">
        <f t="shared" si="5"/>
        <v>3</v>
      </c>
      <c r="AL24" s="281">
        <f t="shared" si="5"/>
        <v>2</v>
      </c>
      <c r="AM24" s="281">
        <f>AK24-AL24</f>
        <v>1</v>
      </c>
      <c r="AN24" s="329">
        <f>IF(Z23&lt;&gt;Z24,AG23,IF(E23&gt;G23,AG23-2000,AG23))</f>
        <v>10029</v>
      </c>
      <c r="AO24" s="337"/>
      <c r="AP24" s="329">
        <f>IF(Z24&lt;&gt;Z25,AG25,IF(G28&gt;E28,AG25-2000,AG25))</f>
        <v>2965</v>
      </c>
      <c r="AQ24" s="329">
        <f>IF(Z26&lt;&gt;Z24,AG26,IF(G26&gt;E26,AG26-2000,AG26))</f>
        <v>6008</v>
      </c>
      <c r="AR24" s="333">
        <f>AO27</f>
        <v>14961</v>
      </c>
      <c r="AS24" s="330">
        <f>RANK(AR24,AR23:AR26,1)</f>
        <v>2</v>
      </c>
      <c r="AT24" s="281" t="str">
        <f t="shared" si="6"/>
        <v>Slowakei</v>
      </c>
      <c r="AU24" s="281">
        <f t="shared" si="6"/>
        <v>5</v>
      </c>
      <c r="AV24" s="281">
        <f t="shared" si="6"/>
        <v>3</v>
      </c>
      <c r="AW24" s="281">
        <f t="shared" si="6"/>
        <v>2</v>
      </c>
      <c r="AX24" s="182"/>
      <c r="AY24" s="182"/>
      <c r="AZ24" s="182"/>
      <c r="BA24" s="54">
        <v>2</v>
      </c>
      <c r="BB24" s="52" t="str">
        <f>VLOOKUP(2,AS23:AT26,2,FALSE)</f>
        <v>Slowakei</v>
      </c>
      <c r="BC24" s="53"/>
      <c r="BD24" s="55">
        <f>VLOOKUP(2,AS23:AW26,3,FALSE)</f>
        <v>5</v>
      </c>
      <c r="BE24" s="56">
        <f>VLOOKUP(2,AS23:AW26,4,FALSE)</f>
        <v>3</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0</v>
      </c>
      <c r="BQ24" s="182"/>
      <c r="BR24" s="213"/>
      <c r="BS24" s="152" t="s">
        <v>245</v>
      </c>
      <c r="BT24" s="158" t="str">
        <f>BB67</f>
        <v>Portugal</v>
      </c>
      <c r="BU24" s="163"/>
      <c r="BV24" s="398">
        <v>2</v>
      </c>
      <c r="BW24" s="399"/>
      <c r="BX24" s="398"/>
      <c r="BY24" s="182"/>
      <c r="BZ24" s="182"/>
      <c r="CA24" s="182"/>
      <c r="CB24" s="182"/>
      <c r="CC24" s="399"/>
      <c r="CD24" s="182"/>
      <c r="CE24" s="182"/>
      <c r="CF24" s="182"/>
      <c r="CG24" s="182"/>
      <c r="CH24" s="399"/>
      <c r="CI24" s="182"/>
      <c r="CJ24" s="144" t="s">
        <v>94</v>
      </c>
      <c r="CK24" s="158" t="str">
        <f>IF(CJ34="",IF(CH34&gt;CH35,CF34,CF35),IF(CJ34&gt;CJ35,CF34,CF35))</f>
        <v>Frankreich</v>
      </c>
      <c r="CL24" s="163"/>
      <c r="CM24" s="63">
        <v>3</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2</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2</v>
      </c>
      <c r="T25" s="182"/>
      <c r="U25" s="182">
        <f>G25</f>
        <v>2</v>
      </c>
      <c r="V25" s="182"/>
      <c r="W25" s="182">
        <f>E25</f>
        <v>1</v>
      </c>
      <c r="X25" s="182"/>
      <c r="Y25" s="182"/>
      <c r="Z25" s="182">
        <f>O29</f>
        <v>7</v>
      </c>
      <c r="AA25" s="182">
        <f>S29</f>
        <v>5</v>
      </c>
      <c r="AB25" s="182">
        <f>W29</f>
        <v>2</v>
      </c>
      <c r="AC25" s="182">
        <f>AA25-AB25</f>
        <v>3</v>
      </c>
      <c r="AD25" s="182">
        <f>IF(Z25&gt;Z23,-1,0)</f>
        <v>-1</v>
      </c>
      <c r="AE25" s="182">
        <f>IF(Z25&gt;Z24,-1,0)</f>
        <v>-1</v>
      </c>
      <c r="AF25" s="182">
        <f>IF(Z25&gt;Z26,-1,0)</f>
        <v>-1</v>
      </c>
      <c r="AG25" s="329">
        <f>10000-(AJ25*1000+AM25*10+AK25)</f>
        <v>2965</v>
      </c>
      <c r="AH25" s="330">
        <f>RANK(AG25,AG23:AG26,1)</f>
        <v>1</v>
      </c>
      <c r="AI25" s="281" t="str">
        <f>C24</f>
        <v>England</v>
      </c>
      <c r="AJ25" s="281">
        <f t="shared" si="5"/>
        <v>7</v>
      </c>
      <c r="AK25" s="281">
        <f t="shared" si="5"/>
        <v>5</v>
      </c>
      <c r="AL25" s="281">
        <f t="shared" si="5"/>
        <v>2</v>
      </c>
      <c r="AM25" s="281">
        <f>AK25-AL25</f>
        <v>3</v>
      </c>
      <c r="AN25" s="329">
        <f>IF(Z23&lt;&gt;Z25,AG23,IF(E25&gt;G25,AG23-2000,AG23))</f>
        <v>10029</v>
      </c>
      <c r="AO25" s="329">
        <f>IF(Z24&lt;&gt;Z25,AG24,IF(E28&gt;G28,AG24-2000,AG24))</f>
        <v>4987</v>
      </c>
      <c r="AP25" s="337"/>
      <c r="AQ25" s="329">
        <f>IF(Z26&lt;&gt;Z25,AG26,IF(G24&gt;E24,AG26-2000,AG26))</f>
        <v>6008</v>
      </c>
      <c r="AR25" s="333">
        <f>AP27</f>
        <v>8895</v>
      </c>
      <c r="AS25" s="330">
        <f>RANK(AR25,AR23:AR26,1)</f>
        <v>1</v>
      </c>
      <c r="AT25" s="281" t="str">
        <f t="shared" si="6"/>
        <v>England</v>
      </c>
      <c r="AU25" s="281">
        <f t="shared" si="6"/>
        <v>7</v>
      </c>
      <c r="AV25" s="281">
        <f t="shared" si="6"/>
        <v>5</v>
      </c>
      <c r="AW25" s="281">
        <f t="shared" si="6"/>
        <v>2</v>
      </c>
      <c r="AX25" s="182"/>
      <c r="AY25" s="182"/>
      <c r="AZ25" s="182"/>
      <c r="BA25" s="162">
        <v>3</v>
      </c>
      <c r="BB25" s="175" t="str">
        <f>VLOOKUP(3,AS23:AT26,2,FALSE)</f>
        <v>Russland</v>
      </c>
      <c r="BC25" s="163"/>
      <c r="BD25" s="145">
        <f>VLOOKUP(3,AS23:AW26,3,FALSE)</f>
        <v>4</v>
      </c>
      <c r="BE25" s="145">
        <f>VLOOKUP(3,AS23:AW26,4,FALSE)</f>
        <v>2</v>
      </c>
      <c r="BF25" s="199" t="s">
        <v>12</v>
      </c>
      <c r="BG25" s="145">
        <f>VLOOKUP(3,AS23:AW26,5,FALSE)</f>
        <v>3</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3</v>
      </c>
      <c r="BN25" s="61">
        <f>IF(E25=Spielplan!E25,Punktemodus!$B$7,0)</f>
        <v>1</v>
      </c>
      <c r="BO25" s="61">
        <f>IF(G25=Spielplan!G25,Punktemodus!$B$7,0)</f>
        <v>1</v>
      </c>
      <c r="BP25" s="81">
        <f>IF(Spielplan!E25="",0,SUM(BJ25:BO25))</f>
        <v>15</v>
      </c>
      <c r="BQ25" s="182"/>
      <c r="BR25" s="213"/>
      <c r="BS25" s="153" t="s">
        <v>246</v>
      </c>
      <c r="BT25" s="158" t="str">
        <f>BB57</f>
        <v>Italien</v>
      </c>
      <c r="BU25" s="163"/>
      <c r="BV25" s="398">
        <v>1</v>
      </c>
      <c r="BW25" s="399"/>
      <c r="BX25" s="398"/>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1</v>
      </c>
      <c r="F26" s="401" t="s">
        <v>12</v>
      </c>
      <c r="G26" s="398">
        <v>1</v>
      </c>
      <c r="H26" s="45" t="str">
        <f>H24</f>
        <v>Russland</v>
      </c>
      <c r="I26" s="51"/>
      <c r="J26" s="182"/>
      <c r="K26" s="182" t="s">
        <v>60</v>
      </c>
      <c r="L26" s="182">
        <f t="shared" si="4"/>
        <v>0</v>
      </c>
      <c r="M26" s="182"/>
      <c r="N26" s="182">
        <f>IF($E26="",0,IF($E26&gt;$G26,3,IF($E26=$G26,1,0)))</f>
        <v>1</v>
      </c>
      <c r="O26" s="182"/>
      <c r="P26" s="182">
        <f>IF($G26="",0,IF($E26&gt;$G26,0,IF($E26=$G26,1,3)))</f>
        <v>1</v>
      </c>
      <c r="Q26" s="182"/>
      <c r="R26" s="182">
        <f>E26</f>
        <v>1</v>
      </c>
      <c r="S26" s="182"/>
      <c r="T26" s="182">
        <f>G26</f>
        <v>1</v>
      </c>
      <c r="U26" s="182"/>
      <c r="V26" s="182">
        <f>G26</f>
        <v>1</v>
      </c>
      <c r="W26" s="182"/>
      <c r="X26" s="182">
        <f>E26</f>
        <v>1</v>
      </c>
      <c r="Y26" s="182"/>
      <c r="Z26" s="182">
        <f>P29</f>
        <v>4</v>
      </c>
      <c r="AA26" s="182">
        <f>T29</f>
        <v>2</v>
      </c>
      <c r="AB26" s="182">
        <f>X29</f>
        <v>3</v>
      </c>
      <c r="AC26" s="182">
        <f>AA26-AB26</f>
        <v>-1</v>
      </c>
      <c r="AD26" s="182">
        <f>IF(Z26&gt;Z23,-1,0)</f>
        <v>-1</v>
      </c>
      <c r="AE26" s="182">
        <f>IF(Z26&gt;Z24,-1,0)</f>
        <v>0</v>
      </c>
      <c r="AF26" s="182">
        <f>IF(Z26&gt;Z25,-1,0)</f>
        <v>0</v>
      </c>
      <c r="AG26" s="329">
        <f>10000-(AJ26*1000+AM26*10+AK26)</f>
        <v>6008</v>
      </c>
      <c r="AH26" s="330">
        <f>RANK(AG26,AG23:AG26,1)</f>
        <v>3</v>
      </c>
      <c r="AI26" s="281" t="str">
        <f>H24</f>
        <v>Russland</v>
      </c>
      <c r="AJ26" s="281">
        <f t="shared" si="5"/>
        <v>4</v>
      </c>
      <c r="AK26" s="281">
        <f t="shared" si="5"/>
        <v>2</v>
      </c>
      <c r="AL26" s="281">
        <f t="shared" si="5"/>
        <v>3</v>
      </c>
      <c r="AM26" s="281">
        <f>AK26-AL26</f>
        <v>-1</v>
      </c>
      <c r="AN26" s="329">
        <f>IF(Z23&lt;&gt;Z26,AG23,IF(E27&gt;G27,AG23-2000,AG23))</f>
        <v>10029</v>
      </c>
      <c r="AO26" s="329">
        <f>IF(Z24&lt;&gt;Z26,AG24,IF(E26&gt;G26,AG24-2000,AG24))</f>
        <v>4987</v>
      </c>
      <c r="AP26" s="329">
        <f>IF(Z25&lt;&gt;Z26,AG25,IF(E24&gt;G24,AG25-2000,AG25))</f>
        <v>2965</v>
      </c>
      <c r="AQ26" s="337"/>
      <c r="AR26" s="333">
        <f>AQ27</f>
        <v>18024</v>
      </c>
      <c r="AS26" s="330">
        <f>RANK(AR26,AR23:AR26,1)</f>
        <v>3</v>
      </c>
      <c r="AT26" s="281" t="str">
        <f t="shared" si="6"/>
        <v>Russland</v>
      </c>
      <c r="AU26" s="281">
        <f t="shared" si="6"/>
        <v>4</v>
      </c>
      <c r="AV26" s="281">
        <f t="shared" si="6"/>
        <v>2</v>
      </c>
      <c r="AW26" s="281">
        <f t="shared" si="6"/>
        <v>3</v>
      </c>
      <c r="AX26" s="182"/>
      <c r="AY26" s="182"/>
      <c r="AZ26" s="182"/>
      <c r="BA26" s="68">
        <v>4</v>
      </c>
      <c r="BB26" s="69" t="str">
        <f>VLOOKUP(4,AS23:AT26,2,FALSE)</f>
        <v>Wales</v>
      </c>
      <c r="BC26" s="70"/>
      <c r="BD26" s="71">
        <f>VLOOKUP(4,AS23:AW26,3,FALSE)</f>
        <v>0</v>
      </c>
      <c r="BE26" s="71">
        <f>VLOOKUP(4,AS23:AW26,4,FALSE)</f>
        <v>1</v>
      </c>
      <c r="BF26" s="199" t="s">
        <v>12</v>
      </c>
      <c r="BG26" s="71">
        <f>VLOOKUP(4,AS23:AW26,5,FALSE)</f>
        <v>4</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399"/>
      <c r="BW26" s="399"/>
      <c r="BX26" s="399"/>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0</v>
      </c>
      <c r="F27" s="401" t="s">
        <v>12</v>
      </c>
      <c r="G27" s="398">
        <v>1</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1</v>
      </c>
      <c r="U27" s="182">
        <f>G27</f>
        <v>1</v>
      </c>
      <c r="V27" s="182"/>
      <c r="W27" s="182"/>
      <c r="X27" s="182">
        <f>E27</f>
        <v>0</v>
      </c>
      <c r="Y27" s="182"/>
      <c r="Z27" s="182"/>
      <c r="AA27" s="182"/>
      <c r="AB27" s="182"/>
      <c r="AC27" s="182"/>
      <c r="AD27" s="182"/>
      <c r="AE27" s="182"/>
      <c r="AF27" s="182"/>
      <c r="AG27" s="281"/>
      <c r="AH27" s="281"/>
      <c r="AI27" s="281"/>
      <c r="AJ27" s="281"/>
      <c r="AK27" s="281"/>
      <c r="AL27" s="281"/>
      <c r="AM27" s="281"/>
      <c r="AN27" s="334">
        <f>SUM(AN23:AN26)</f>
        <v>30087</v>
      </c>
      <c r="AO27" s="335">
        <f>SUM(AO23:AO26)</f>
        <v>14961</v>
      </c>
      <c r="AP27" s="335">
        <f>SUM(AP23:AP26)</f>
        <v>8895</v>
      </c>
      <c r="AQ27" s="335">
        <f>SUM(AQ23:AQ26)</f>
        <v>18024</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399"/>
      <c r="BX27" s="399"/>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1</v>
      </c>
      <c r="F28" s="401" t="s">
        <v>12</v>
      </c>
      <c r="G28" s="398">
        <v>1</v>
      </c>
      <c r="H28" s="45" t="str">
        <f>C24</f>
        <v>England</v>
      </c>
      <c r="I28" s="51"/>
      <c r="J28" s="182"/>
      <c r="K28" s="182" t="s">
        <v>61</v>
      </c>
      <c r="L28" s="182">
        <f t="shared" si="4"/>
        <v>0</v>
      </c>
      <c r="M28" s="182"/>
      <c r="N28" s="182">
        <f>IF($E28="",0,IF($E28&gt;$G28,3,IF($E28=$G28,1,0)))</f>
        <v>1</v>
      </c>
      <c r="O28" s="182">
        <f>IF($G28="",0,IF($E28&gt;$G28,0,IF($E28=$G28,1,3)))</f>
        <v>1</v>
      </c>
      <c r="P28" s="182"/>
      <c r="Q28" s="182"/>
      <c r="R28" s="182">
        <f>E28</f>
        <v>1</v>
      </c>
      <c r="S28" s="182">
        <f>G28</f>
        <v>1</v>
      </c>
      <c r="T28" s="182"/>
      <c r="U28" s="182"/>
      <c r="V28" s="182">
        <f>G28</f>
        <v>1</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10</v>
      </c>
      <c r="BQ28" s="182"/>
      <c r="BR28" s="213"/>
      <c r="BS28" s="147" t="s">
        <v>247</v>
      </c>
      <c r="BT28" s="158" t="str">
        <f>BB34</f>
        <v>Deutschland</v>
      </c>
      <c r="BU28" s="163"/>
      <c r="BV28" s="398">
        <v>3</v>
      </c>
      <c r="BW28" s="399"/>
      <c r="BX28" s="398"/>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0</v>
      </c>
      <c r="N29" s="182">
        <f t="shared" si="7"/>
        <v>5</v>
      </c>
      <c r="O29" s="182">
        <f t="shared" si="7"/>
        <v>7</v>
      </c>
      <c r="P29" s="182">
        <f t="shared" si="7"/>
        <v>4</v>
      </c>
      <c r="Q29" s="182">
        <f t="shared" si="7"/>
        <v>1</v>
      </c>
      <c r="R29" s="182">
        <f t="shared" si="7"/>
        <v>3</v>
      </c>
      <c r="S29" s="182">
        <f t="shared" si="7"/>
        <v>5</v>
      </c>
      <c r="T29" s="182">
        <f t="shared" si="7"/>
        <v>2</v>
      </c>
      <c r="U29" s="182">
        <f t="shared" si="7"/>
        <v>4</v>
      </c>
      <c r="V29" s="182">
        <f t="shared" si="7"/>
        <v>2</v>
      </c>
      <c r="W29" s="182">
        <f t="shared" si="7"/>
        <v>2</v>
      </c>
      <c r="X29" s="182">
        <f t="shared" si="7"/>
        <v>3</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27</v>
      </c>
      <c r="BQ29" s="182"/>
      <c r="BR29" s="213"/>
      <c r="BS29" s="150" t="str">
        <f>"3"&amp;BD89</f>
        <v>3B</v>
      </c>
      <c r="BT29" s="158" t="str">
        <f>BB89</f>
        <v>Russland</v>
      </c>
      <c r="BU29" s="163"/>
      <c r="BV29" s="398">
        <v>0</v>
      </c>
      <c r="BW29" s="399"/>
      <c r="BX29" s="398"/>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2</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Belgien</v>
      </c>
      <c r="CB31" s="163"/>
      <c r="CC31" s="398">
        <v>1</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398">
        <v>2</v>
      </c>
      <c r="BW32" s="399"/>
      <c r="BX32" s="398"/>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398">
        <v>1</v>
      </c>
      <c r="BW33" s="399"/>
      <c r="BX33" s="398"/>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6</v>
      </c>
      <c r="AA34" s="182">
        <f>Q40</f>
        <v>4</v>
      </c>
      <c r="AB34" s="182">
        <f>U40</f>
        <v>2</v>
      </c>
      <c r="AC34" s="182">
        <f>AA34-AB34</f>
        <v>2</v>
      </c>
      <c r="AD34" s="182">
        <f>IF(Z34&gt;Z35,-1,0)</f>
        <v>-1</v>
      </c>
      <c r="AE34" s="182">
        <f>IF(Z34&gt;Z36,-1,0)</f>
        <v>0</v>
      </c>
      <c r="AF34" s="182">
        <f>IF(Z34&gt;Z37,-1,0)</f>
        <v>-1</v>
      </c>
      <c r="AG34" s="329">
        <f>10000-(AJ34*1000+AM34*10+AK34)</f>
        <v>3976</v>
      </c>
      <c r="AH34" s="330">
        <f>RANK(AG34,AG34:AG37,1)</f>
        <v>2</v>
      </c>
      <c r="AI34" s="281" t="str">
        <f>C34</f>
        <v>Polen</v>
      </c>
      <c r="AJ34" s="281">
        <f t="shared" ref="AJ34:AL37" si="9">Z34</f>
        <v>6</v>
      </c>
      <c r="AK34" s="281">
        <f t="shared" si="9"/>
        <v>4</v>
      </c>
      <c r="AL34" s="281">
        <f t="shared" si="9"/>
        <v>2</v>
      </c>
      <c r="AM34" s="281">
        <f>AK34-AL34</f>
        <v>2</v>
      </c>
      <c r="AN34" s="337"/>
      <c r="AO34" s="329">
        <f>IF(Z35&lt;&gt;Z34,AG35,IF(G34&gt;E34,AG35-2000,AG35))</f>
        <v>9050</v>
      </c>
      <c r="AP34" s="329">
        <f>IF(Z36&lt;&gt;Z34,AG36,IF(G36&gt;E36,AG36-2000,AG36))</f>
        <v>933</v>
      </c>
      <c r="AQ34" s="329">
        <f>IF(Z37&lt;&gt;Z34,AG37,IF(G38&gt;E38,AG37-2000,AG37))</f>
        <v>9030</v>
      </c>
      <c r="AR34" s="332">
        <f>AN38</f>
        <v>11928</v>
      </c>
      <c r="AS34" s="330">
        <f>RANK(AR34,AR34:AR37,1)</f>
        <v>2</v>
      </c>
      <c r="AT34" s="281" t="str">
        <f t="shared" ref="AT34:AW37" si="10">AI34</f>
        <v>Polen</v>
      </c>
      <c r="AU34" s="281">
        <f t="shared" si="10"/>
        <v>6</v>
      </c>
      <c r="AV34" s="281">
        <f t="shared" si="10"/>
        <v>4</v>
      </c>
      <c r="AW34" s="281">
        <f t="shared" si="10"/>
        <v>2</v>
      </c>
      <c r="AX34" s="182"/>
      <c r="AY34" s="182"/>
      <c r="AZ34" s="182"/>
      <c r="BA34" s="17">
        <v>1</v>
      </c>
      <c r="BB34" s="18" t="str">
        <f>VLOOKUP(1,AS34:AT37,2,FALSE)</f>
        <v>Deutschland</v>
      </c>
      <c r="BC34" s="16"/>
      <c r="BD34" s="19">
        <f>VLOOKUP(1,AS34:AW37,3,FALSE)</f>
        <v>9</v>
      </c>
      <c r="BE34" s="20">
        <f>VLOOKUP(1,AS34:AW37,4,FALSE)</f>
        <v>7</v>
      </c>
      <c r="BF34" s="199" t="s">
        <v>12</v>
      </c>
      <c r="BG34" s="20">
        <f>VLOOKUP(1,AS34:AW37,5,FALSE)</f>
        <v>1</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399"/>
      <c r="BW34" s="399"/>
      <c r="BX34" s="399"/>
      <c r="BY34" s="182"/>
      <c r="BZ34" s="182"/>
      <c r="CA34" s="182"/>
      <c r="CB34" s="182"/>
      <c r="CC34" s="399"/>
      <c r="CD34" s="182"/>
      <c r="CE34" s="144">
        <v>59</v>
      </c>
      <c r="CF34" s="158" t="str">
        <f>IF(CE30="",IF(CC30&gt;CC31,CA30,CA31),IF(CE30&gt;CE31,CA30,CA31))</f>
        <v>Deutschland</v>
      </c>
      <c r="CG34" s="163"/>
      <c r="CH34" s="398">
        <v>1</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2</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2</v>
      </c>
      <c r="T35" s="182">
        <f>G35</f>
        <v>0</v>
      </c>
      <c r="U35" s="182"/>
      <c r="V35" s="182"/>
      <c r="W35" s="182">
        <f>G35</f>
        <v>0</v>
      </c>
      <c r="X35" s="182">
        <f>E35</f>
        <v>2</v>
      </c>
      <c r="Y35" s="182"/>
      <c r="Z35" s="182">
        <f>N40</f>
        <v>1</v>
      </c>
      <c r="AA35" s="182">
        <f>R40</f>
        <v>0</v>
      </c>
      <c r="AB35" s="182">
        <f>V40</f>
        <v>5</v>
      </c>
      <c r="AC35" s="182">
        <f>AA35-AB35</f>
        <v>-5</v>
      </c>
      <c r="AD35" s="182">
        <f>IF(Z35&gt;Z34,-1,0)</f>
        <v>0</v>
      </c>
      <c r="AE35" s="182">
        <f>IF(Z35&gt;Z36,-1,0)</f>
        <v>0</v>
      </c>
      <c r="AF35" s="182">
        <f>IF(Z35&gt;Z37,-1,0)</f>
        <v>0</v>
      </c>
      <c r="AG35" s="329">
        <f>10000-(AJ35*1000+AM35*10+AK35)</f>
        <v>9050</v>
      </c>
      <c r="AH35" s="330">
        <f>RANK(AG35,AG34:AG37,1)</f>
        <v>4</v>
      </c>
      <c r="AI35" s="281" t="str">
        <f>H34</f>
        <v>Nordirland</v>
      </c>
      <c r="AJ35" s="281">
        <f t="shared" si="9"/>
        <v>1</v>
      </c>
      <c r="AK35" s="281">
        <f t="shared" si="9"/>
        <v>0</v>
      </c>
      <c r="AL35" s="281">
        <f t="shared" si="9"/>
        <v>5</v>
      </c>
      <c r="AM35" s="281">
        <f>AK35-AL35</f>
        <v>-5</v>
      </c>
      <c r="AN35" s="329">
        <f>IF(Z34&lt;&gt;Z35,AG34,IF(E34&gt;G34,AG34-2000,AG34))</f>
        <v>3976</v>
      </c>
      <c r="AO35" s="337"/>
      <c r="AP35" s="329">
        <f>IF(Z35&lt;&gt;Z36,AG36,IF(G39&gt;E39,AG36-2000,AG36))</f>
        <v>933</v>
      </c>
      <c r="AQ35" s="329">
        <f>IF(Z37&lt;&gt;Z35,AG37,IF(G37&gt;E37,AG37-2000,AG37))</f>
        <v>9030</v>
      </c>
      <c r="AR35" s="333">
        <f>AO38</f>
        <v>27150</v>
      </c>
      <c r="AS35" s="330">
        <f>RANK(AR35,AR34:AR37,1)</f>
        <v>4</v>
      </c>
      <c r="AT35" s="281" t="str">
        <f t="shared" si="10"/>
        <v>Nordirland</v>
      </c>
      <c r="AU35" s="281">
        <f t="shared" si="10"/>
        <v>1</v>
      </c>
      <c r="AV35" s="281">
        <f t="shared" si="10"/>
        <v>0</v>
      </c>
      <c r="AW35" s="281">
        <f t="shared" si="10"/>
        <v>5</v>
      </c>
      <c r="AX35" s="182"/>
      <c r="AY35" s="182"/>
      <c r="AZ35" s="182"/>
      <c r="BA35" s="17">
        <v>2</v>
      </c>
      <c r="BB35" s="18" t="str">
        <f>VLOOKUP(2,AS34:AT37,2,FALSE)</f>
        <v>Polen</v>
      </c>
      <c r="BC35" s="16"/>
      <c r="BD35" s="19">
        <f>VLOOKUP(2,AS34:AW37,3,FALSE)</f>
        <v>6</v>
      </c>
      <c r="BE35" s="20">
        <f>VLOOKUP(2,AS34:AW37,4,FALSE)</f>
        <v>4</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3</v>
      </c>
      <c r="BN35" s="61">
        <f>IF(E35=Spielplan!E35,Punktemodus!$B$7,0)</f>
        <v>1</v>
      </c>
      <c r="BO35" s="61">
        <f>IF(G35=Spielplan!G35,Punktemodus!$B$7,0)</f>
        <v>1</v>
      </c>
      <c r="BP35" s="81">
        <f>IF(Spielplan!E35="",0,SUM(BJ35:BO35))</f>
        <v>15</v>
      </c>
      <c r="BQ35" s="183"/>
      <c r="BR35" s="213"/>
      <c r="BS35" s="182"/>
      <c r="BT35" s="182"/>
      <c r="BU35" s="182"/>
      <c r="BV35" s="399"/>
      <c r="BW35" s="399"/>
      <c r="BX35" s="399"/>
      <c r="BY35" s="182"/>
      <c r="BZ35" s="182"/>
      <c r="CA35" s="182"/>
      <c r="CB35" s="182"/>
      <c r="CC35" s="399"/>
      <c r="CD35" s="182"/>
      <c r="CE35" s="144">
        <v>60</v>
      </c>
      <c r="CF35" s="158" t="str">
        <f>IF(CE38="",IF(CC38&gt;CC39,CA38,CA39),IF(CE38&gt;CE39,CA38,CA39))</f>
        <v>Frankreich</v>
      </c>
      <c r="CG35" s="163"/>
      <c r="CH35" s="398">
        <v>2</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7</v>
      </c>
      <c r="AB36" s="182">
        <f>W40</f>
        <v>1</v>
      </c>
      <c r="AC36" s="182">
        <f>AA36-AB36</f>
        <v>6</v>
      </c>
      <c r="AD36" s="182">
        <f>IF(Z36&gt;Z34,-1,0)</f>
        <v>-1</v>
      </c>
      <c r="AE36" s="182">
        <f>IF(Z36&gt;Z35,-1,0)</f>
        <v>-1</v>
      </c>
      <c r="AF36" s="182">
        <f>IF(Z36&gt;Z37,-1,0)</f>
        <v>-1</v>
      </c>
      <c r="AG36" s="329">
        <f>10000-(AJ36*1000+AM36*10+AK36)</f>
        <v>933</v>
      </c>
      <c r="AH36" s="330">
        <f>RANK(AG36,AG34:AG37,1)</f>
        <v>1</v>
      </c>
      <c r="AI36" s="281" t="str">
        <f>C35</f>
        <v>Deutschland</v>
      </c>
      <c r="AJ36" s="281">
        <f t="shared" si="9"/>
        <v>9</v>
      </c>
      <c r="AK36" s="281">
        <f t="shared" si="9"/>
        <v>7</v>
      </c>
      <c r="AL36" s="281">
        <f t="shared" si="9"/>
        <v>1</v>
      </c>
      <c r="AM36" s="281">
        <f>AK36-AL36</f>
        <v>6</v>
      </c>
      <c r="AN36" s="329">
        <f>IF(Z34&lt;&gt;Z36,AG34,IF(E36&gt;G36,AG34-2000,AG34))</f>
        <v>3976</v>
      </c>
      <c r="AO36" s="329">
        <f>IF(Z35&lt;&gt;Z36,AG35,IF(E39&gt;G39,AG35-2000,AG35))</f>
        <v>9050</v>
      </c>
      <c r="AP36" s="337"/>
      <c r="AQ36" s="329">
        <f>IF(Z37&lt;&gt;Z36,AG37,IF(G35&gt;E35,AG37-2000,AG37))</f>
        <v>9030</v>
      </c>
      <c r="AR36" s="333">
        <f>AP38</f>
        <v>2799</v>
      </c>
      <c r="AS36" s="330">
        <f>RANK(AR36,AR34:AR37,1)</f>
        <v>1</v>
      </c>
      <c r="AT36" s="281" t="str">
        <f t="shared" si="10"/>
        <v>Deutschland</v>
      </c>
      <c r="AU36" s="281">
        <f t="shared" si="10"/>
        <v>9</v>
      </c>
      <c r="AV36" s="281">
        <f t="shared" si="10"/>
        <v>7</v>
      </c>
      <c r="AW36" s="281">
        <f t="shared" si="10"/>
        <v>1</v>
      </c>
      <c r="AX36" s="182"/>
      <c r="AY36" s="182"/>
      <c r="AZ36" s="182"/>
      <c r="BA36" s="162">
        <v>3</v>
      </c>
      <c r="BB36" s="175" t="str">
        <f>VLOOKUP(3,AS34:AT37,2,FALSE)</f>
        <v>Ukraine</v>
      </c>
      <c r="BC36" s="163"/>
      <c r="BD36" s="145">
        <f>VLOOKUP(3,AS34:AW37,3,FALSE)</f>
        <v>1</v>
      </c>
      <c r="BE36" s="145">
        <f>VLOOKUP(3,AS34:AW37,4,FALSE)</f>
        <v>0</v>
      </c>
      <c r="BF36" s="199" t="s">
        <v>12</v>
      </c>
      <c r="BG36" s="145">
        <f>VLOOKUP(3,AS34:AW37,5,FALSE)</f>
        <v>3</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398">
        <v>2</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0</v>
      </c>
      <c r="F37" s="401" t="s">
        <v>12</v>
      </c>
      <c r="G37" s="398">
        <v>0</v>
      </c>
      <c r="H37" s="13" t="str">
        <f>H35</f>
        <v>Ukraine</v>
      </c>
      <c r="I37" s="34"/>
      <c r="J37" s="182"/>
      <c r="K37" s="182" t="s">
        <v>67</v>
      </c>
      <c r="L37" s="182">
        <f t="shared" si="8"/>
        <v>0</v>
      </c>
      <c r="M37" s="182"/>
      <c r="N37" s="182">
        <f>IF($E37="",0,IF($E37&gt;$G37,3,IF($E37=$G37,1,0)))</f>
        <v>1</v>
      </c>
      <c r="O37" s="182"/>
      <c r="P37" s="182">
        <f>IF($G37="",0,IF($E37&gt;$G37,0,IF($E37=$G37,1,3)))</f>
        <v>1</v>
      </c>
      <c r="Q37" s="182"/>
      <c r="R37" s="182">
        <f>E37</f>
        <v>0</v>
      </c>
      <c r="S37" s="182"/>
      <c r="T37" s="182">
        <f>G37</f>
        <v>0</v>
      </c>
      <c r="U37" s="182"/>
      <c r="V37" s="182">
        <f>G37</f>
        <v>0</v>
      </c>
      <c r="W37" s="182"/>
      <c r="X37" s="182">
        <f>E37</f>
        <v>0</v>
      </c>
      <c r="Y37" s="182"/>
      <c r="Z37" s="182">
        <f>P40</f>
        <v>1</v>
      </c>
      <c r="AA37" s="182">
        <f>T40</f>
        <v>0</v>
      </c>
      <c r="AB37" s="182">
        <f>X40</f>
        <v>3</v>
      </c>
      <c r="AC37" s="182">
        <f>AA37-AB37</f>
        <v>-3</v>
      </c>
      <c r="AD37" s="182">
        <f>IF(Z37&gt;Z34,-1,0)</f>
        <v>0</v>
      </c>
      <c r="AE37" s="182">
        <f>IF(Z37&gt;Z35,-1,0)</f>
        <v>0</v>
      </c>
      <c r="AF37" s="182">
        <f>IF(Z37&gt;Z36,-1,0)</f>
        <v>0</v>
      </c>
      <c r="AG37" s="329">
        <f>10000-(AJ37*1000+AM37*10+AK37)</f>
        <v>9030</v>
      </c>
      <c r="AH37" s="330">
        <f>RANK(AG37,AG34:AG37,1)</f>
        <v>3</v>
      </c>
      <c r="AI37" s="281" t="str">
        <f>H35</f>
        <v>Ukraine</v>
      </c>
      <c r="AJ37" s="281">
        <f t="shared" si="9"/>
        <v>1</v>
      </c>
      <c r="AK37" s="281">
        <f t="shared" si="9"/>
        <v>0</v>
      </c>
      <c r="AL37" s="281">
        <f t="shared" si="9"/>
        <v>3</v>
      </c>
      <c r="AM37" s="281">
        <f>AK37-AL37</f>
        <v>-3</v>
      </c>
      <c r="AN37" s="329">
        <f>IF(Z34&lt;&gt;Z37,AG34,IF(E38&gt;G38,AG34-2000,AG34))</f>
        <v>3976</v>
      </c>
      <c r="AO37" s="329">
        <f>IF(Z35&lt;&gt;Z37,AG35,IF(E37&gt;G37,AG35-2000,AG35))</f>
        <v>9050</v>
      </c>
      <c r="AP37" s="329">
        <f>IF(Z36&lt;&gt;Z37,AG36,IF(E35&gt;G35,AG36-2000,AG36))</f>
        <v>933</v>
      </c>
      <c r="AQ37" s="337"/>
      <c r="AR37" s="333">
        <f>AQ38</f>
        <v>27090</v>
      </c>
      <c r="AS37" s="330">
        <f>RANK(AR37,AR34:AR37,1)</f>
        <v>3</v>
      </c>
      <c r="AT37" s="281" t="str">
        <f t="shared" si="10"/>
        <v>Ukraine</v>
      </c>
      <c r="AU37" s="281">
        <f t="shared" si="10"/>
        <v>1</v>
      </c>
      <c r="AV37" s="281">
        <f t="shared" si="10"/>
        <v>0</v>
      </c>
      <c r="AW37" s="281">
        <f t="shared" si="10"/>
        <v>3</v>
      </c>
      <c r="AX37" s="182"/>
      <c r="AY37" s="182"/>
      <c r="AZ37" s="182"/>
      <c r="BA37" s="68">
        <v>4</v>
      </c>
      <c r="BB37" s="69" t="str">
        <f>VLOOKUP(4,AS34:AT37,2,FALSE)</f>
        <v>Nordirland</v>
      </c>
      <c r="BC37" s="70"/>
      <c r="BD37" s="71">
        <f>VLOOKUP(4,AS34:AW37,3,FALSE)</f>
        <v>1</v>
      </c>
      <c r="BE37" s="71">
        <f>VLOOKUP(4,AS34:AW37,4,FALSE)</f>
        <v>0</v>
      </c>
      <c r="BF37" s="199" t="s">
        <v>12</v>
      </c>
      <c r="BG37" s="71">
        <f>VLOOKUP(4,AS34:AW37,5,FALSE)</f>
        <v>5</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str">
        <f>"3"&amp;BD87</f>
        <v>3D</v>
      </c>
      <c r="BT37" s="158" t="str">
        <f>BB87</f>
        <v>Kroatien</v>
      </c>
      <c r="BU37" s="163"/>
      <c r="BV37" s="398">
        <v>0</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0</v>
      </c>
      <c r="H38" s="18" t="str">
        <f>H35</f>
        <v>Ukraine</v>
      </c>
      <c r="I38" s="33"/>
      <c r="J38" s="182"/>
      <c r="K38" s="182" t="s">
        <v>69</v>
      </c>
      <c r="L38" s="182">
        <f t="shared" si="8"/>
        <v>1</v>
      </c>
      <c r="M38" s="182">
        <f>IF($E38="",0,IF($E38&gt;$G38,3,IF($E38=G38,1,0)))</f>
        <v>3</v>
      </c>
      <c r="N38" s="182"/>
      <c r="O38" s="182"/>
      <c r="P38" s="182">
        <f>IF($G38="",0,IF($E38&gt;$G38,0,IF($E38=$G38,1,3)))</f>
        <v>0</v>
      </c>
      <c r="Q38" s="182">
        <f>E38</f>
        <v>1</v>
      </c>
      <c r="R38" s="182"/>
      <c r="S38" s="182"/>
      <c r="T38" s="182">
        <f>G38</f>
        <v>0</v>
      </c>
      <c r="U38" s="182">
        <f>G38</f>
        <v>0</v>
      </c>
      <c r="V38" s="182"/>
      <c r="W38" s="182"/>
      <c r="X38" s="182">
        <f>E38</f>
        <v>1</v>
      </c>
      <c r="Y38" s="182"/>
      <c r="Z38" s="182"/>
      <c r="AA38" s="182"/>
      <c r="AB38" s="182"/>
      <c r="AC38" s="182"/>
      <c r="AD38" s="182"/>
      <c r="AE38" s="182"/>
      <c r="AF38" s="182"/>
      <c r="AG38" s="281"/>
      <c r="AH38" s="281"/>
      <c r="AI38" s="281"/>
      <c r="AJ38" s="281"/>
      <c r="AK38" s="281"/>
      <c r="AL38" s="281"/>
      <c r="AM38" s="281"/>
      <c r="AN38" s="334">
        <f>SUM(AN34:AN37)</f>
        <v>11928</v>
      </c>
      <c r="AO38" s="335">
        <f>SUM(AO34:AO37)</f>
        <v>27150</v>
      </c>
      <c r="AP38" s="335">
        <f>SUM(AP34:AP37)</f>
        <v>2799</v>
      </c>
      <c r="AQ38" s="335">
        <f>SUM(AQ34:AQ37)</f>
        <v>27090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3</v>
      </c>
      <c r="BN38" s="61">
        <f>IF(E38=Spielplan!E38,Punktemodus!$B$7,0)</f>
        <v>1</v>
      </c>
      <c r="BO38" s="61">
        <f>IF(G38=Spielplan!G38,Punktemodus!$B$7,0)</f>
        <v>1</v>
      </c>
      <c r="BP38" s="81">
        <f>IF(Spielplan!E38="",0,SUM(BJ38:BO38))</f>
        <v>15</v>
      </c>
      <c r="BQ38" s="182"/>
      <c r="BR38" s="213"/>
      <c r="BS38" s="182"/>
      <c r="BT38" s="182"/>
      <c r="BU38" s="182"/>
      <c r="BV38" s="399"/>
      <c r="BW38" s="399"/>
      <c r="BX38" s="399"/>
      <c r="BY38" s="182"/>
      <c r="BZ38" s="144">
        <v>55</v>
      </c>
      <c r="CA38" s="158" t="str">
        <f>IF(BX36="",IF(BV36&gt;BV37,BT36,BT37),IF(BX36&gt;BX37,BT36,BT37))</f>
        <v>Frankreich</v>
      </c>
      <c r="CB38" s="163"/>
      <c r="CC38" s="398">
        <v>3</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399"/>
      <c r="BX39" s="399"/>
      <c r="BY39" s="182"/>
      <c r="BZ39" s="144">
        <v>56</v>
      </c>
      <c r="CA39" s="158" t="str">
        <f>IF(BX40="",IF(BV40&gt;BV41,BT40,BT41),IF(BX40&gt;BX41,BT40,BT41))</f>
        <v>Slowakei</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1</v>
      </c>
      <c r="O40" s="182">
        <f t="shared" si="11"/>
        <v>9</v>
      </c>
      <c r="P40" s="182">
        <f t="shared" si="11"/>
        <v>1</v>
      </c>
      <c r="Q40" s="182">
        <f t="shared" si="11"/>
        <v>4</v>
      </c>
      <c r="R40" s="182">
        <f t="shared" si="11"/>
        <v>0</v>
      </c>
      <c r="S40" s="182">
        <f t="shared" si="11"/>
        <v>7</v>
      </c>
      <c r="T40" s="182">
        <f t="shared" si="11"/>
        <v>0</v>
      </c>
      <c r="U40" s="182">
        <f t="shared" si="11"/>
        <v>2</v>
      </c>
      <c r="V40" s="182">
        <f t="shared" si="11"/>
        <v>5</v>
      </c>
      <c r="W40" s="182">
        <f t="shared" si="11"/>
        <v>1</v>
      </c>
      <c r="X40" s="182">
        <f t="shared" si="11"/>
        <v>3</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53</v>
      </c>
      <c r="BQ40" s="182"/>
      <c r="BR40" s="213"/>
      <c r="BS40" s="151" t="s">
        <v>252</v>
      </c>
      <c r="BT40" s="158" t="str">
        <f>BB24</f>
        <v>Slowakei</v>
      </c>
      <c r="BU40" s="163"/>
      <c r="BV40" s="398">
        <v>1</v>
      </c>
      <c r="BW40" s="399"/>
      <c r="BX40" s="398">
        <v>5</v>
      </c>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399"/>
      <c r="BX41" s="398">
        <v>4</v>
      </c>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1</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1</v>
      </c>
      <c r="R45" s="182">
        <f>G45</f>
        <v>1</v>
      </c>
      <c r="S45" s="182"/>
      <c r="T45" s="182"/>
      <c r="U45" s="182">
        <f>G45</f>
        <v>1</v>
      </c>
      <c r="V45" s="182">
        <f>E45</f>
        <v>1</v>
      </c>
      <c r="W45" s="182"/>
      <c r="X45" s="182"/>
      <c r="Y45" s="182"/>
      <c r="Z45" s="182">
        <f>M51</f>
        <v>4</v>
      </c>
      <c r="AA45" s="182">
        <f>Q51</f>
        <v>4</v>
      </c>
      <c r="AB45" s="182">
        <f>U51</f>
        <v>3</v>
      </c>
      <c r="AC45" s="182">
        <f>AA45-AB45</f>
        <v>1</v>
      </c>
      <c r="AD45" s="182">
        <f>IF(Z45&gt;Z46,-1,0)</f>
        <v>0</v>
      </c>
      <c r="AE45" s="182">
        <f>IF(Z45&gt;Z47,-1,0)</f>
        <v>0</v>
      </c>
      <c r="AF45" s="182">
        <f>IF(Z45&gt;Z48,-1,0)</f>
        <v>-1</v>
      </c>
      <c r="AG45" s="329">
        <f>10000-(AJ45*1000+AM45*10+AK45)</f>
        <v>5986</v>
      </c>
      <c r="AH45" s="330">
        <f>RANK(AG45,AG45:AG48,1)</f>
        <v>2</v>
      </c>
      <c r="AI45" s="281" t="str">
        <f>C45</f>
        <v>Türkei</v>
      </c>
      <c r="AJ45" s="281">
        <f t="shared" ref="AJ45:AL48" si="13">Z45</f>
        <v>4</v>
      </c>
      <c r="AK45" s="281">
        <f t="shared" si="13"/>
        <v>4</v>
      </c>
      <c r="AL45" s="281">
        <f t="shared" si="13"/>
        <v>3</v>
      </c>
      <c r="AM45" s="281">
        <f>AK45-AL45</f>
        <v>1</v>
      </c>
      <c r="AN45" s="337"/>
      <c r="AO45" s="329">
        <f>IF(Z46&lt;&gt;Z45,AG46,IF(G45&gt;E45,AG46-2000,AG46))</f>
        <v>5997</v>
      </c>
      <c r="AP45" s="329">
        <f>IF(Z47&lt;&gt;Z45,AG47,IF(G47&gt;E47,AG47-2000,AG47))</f>
        <v>954</v>
      </c>
      <c r="AQ45" s="329">
        <f>IF(Z48&lt;&gt;Z45,AG48,IF(G49&gt;E49,AG48-2000,AG48))</f>
        <v>10050</v>
      </c>
      <c r="AR45" s="332">
        <f>AN49</f>
        <v>17958</v>
      </c>
      <c r="AS45" s="330">
        <f>RANK(AR45,AR45:AR48,1)</f>
        <v>2</v>
      </c>
      <c r="AT45" s="281" t="str">
        <f t="shared" ref="AT45:AW48" si="14">AI45</f>
        <v>Türkei</v>
      </c>
      <c r="AU45" s="281">
        <f t="shared" si="14"/>
        <v>4</v>
      </c>
      <c r="AV45" s="281">
        <f t="shared" si="14"/>
        <v>4</v>
      </c>
      <c r="AW45" s="281">
        <f t="shared" si="14"/>
        <v>3</v>
      </c>
      <c r="AX45" s="182"/>
      <c r="AY45" s="182"/>
      <c r="AZ45" s="182"/>
      <c r="BA45" s="42">
        <v>1</v>
      </c>
      <c r="BB45" s="40" t="str">
        <f>VLOOKUP(1,AS45:AT48,2,FALSE)</f>
        <v>Spanien</v>
      </c>
      <c r="BC45" s="41"/>
      <c r="BD45" s="43">
        <f>VLOOKUP(1,AS45:AW48,3,FALSE)</f>
        <v>9</v>
      </c>
      <c r="BE45" s="44">
        <f>VLOOKUP(1,AS45:AW48,4,FALSE)</f>
        <v>6</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1</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4</v>
      </c>
      <c r="AA46" s="182">
        <f>R51</f>
        <v>3</v>
      </c>
      <c r="AB46" s="182">
        <f>V51</f>
        <v>3</v>
      </c>
      <c r="AC46" s="182">
        <f>AA46-AB46</f>
        <v>0</v>
      </c>
      <c r="AD46" s="182">
        <f>IF(Z46&gt;Z45,-1,0)</f>
        <v>0</v>
      </c>
      <c r="AE46" s="182">
        <f>IF(Z46&gt;Z47,-1,0)</f>
        <v>0</v>
      </c>
      <c r="AF46" s="182">
        <f>IF(Z46&gt;Z48,-1,0)</f>
        <v>-1</v>
      </c>
      <c r="AG46" s="329">
        <f>10000-(AJ46*1000+AM46*10+AK46)</f>
        <v>5997</v>
      </c>
      <c r="AH46" s="330">
        <f>RANK(AG46,AG45:AG48,1)</f>
        <v>3</v>
      </c>
      <c r="AI46" s="281" t="str">
        <f>H45</f>
        <v>Kroatien</v>
      </c>
      <c r="AJ46" s="281">
        <f t="shared" si="13"/>
        <v>4</v>
      </c>
      <c r="AK46" s="281">
        <f t="shared" si="13"/>
        <v>3</v>
      </c>
      <c r="AL46" s="281">
        <f t="shared" si="13"/>
        <v>3</v>
      </c>
      <c r="AM46" s="281">
        <f>AK46-AL46</f>
        <v>0</v>
      </c>
      <c r="AN46" s="329">
        <f>IF(Z45&lt;&gt;Z46,AG45,IF(E45&gt;G45,AG45-2000,AG45))</f>
        <v>5986</v>
      </c>
      <c r="AO46" s="337"/>
      <c r="AP46" s="329">
        <f>IF(Z46&lt;&gt;Z47,AG47,IF(G50&gt;E50,AG47-2000,AG47))</f>
        <v>954</v>
      </c>
      <c r="AQ46" s="329">
        <f>IF(Z48&lt;&gt;Z46,AG48,IF(G48&gt;E48,AG48-2000,AG48))</f>
        <v>10050</v>
      </c>
      <c r="AR46" s="333">
        <f>AO49</f>
        <v>17991</v>
      </c>
      <c r="AS46" s="330">
        <f>RANK(AR46,AR45:AR48,1)</f>
        <v>3</v>
      </c>
      <c r="AT46" s="281" t="str">
        <f t="shared" si="14"/>
        <v>Kroatien</v>
      </c>
      <c r="AU46" s="281">
        <f t="shared" si="14"/>
        <v>4</v>
      </c>
      <c r="AV46" s="281">
        <f t="shared" si="14"/>
        <v>3</v>
      </c>
      <c r="AW46" s="281">
        <f t="shared" si="14"/>
        <v>3</v>
      </c>
      <c r="AX46" s="182"/>
      <c r="AY46" s="182"/>
      <c r="AZ46" s="182"/>
      <c r="BA46" s="42">
        <v>2</v>
      </c>
      <c r="BB46" s="40" t="str">
        <f>VLOOKUP(2,AS45:AT48,2,FALSE)</f>
        <v>Türkei</v>
      </c>
      <c r="BC46" s="41"/>
      <c r="BD46" s="43">
        <f>VLOOKUP(2,AS45:AW48,3,FALSE)</f>
        <v>4</v>
      </c>
      <c r="BE46" s="44">
        <f>VLOOKUP(2,AS45:AW48,4,FALSE)</f>
        <v>4</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6</v>
      </c>
      <c r="AB47" s="182">
        <f>W51</f>
        <v>2</v>
      </c>
      <c r="AC47" s="182">
        <f>AA47-AB47</f>
        <v>4</v>
      </c>
      <c r="AD47" s="182">
        <f>IF(Z47&gt;Z45,-1,0)</f>
        <v>-1</v>
      </c>
      <c r="AE47" s="182">
        <f>IF(Z47&gt;Z46,-1,0)</f>
        <v>-1</v>
      </c>
      <c r="AF47" s="182">
        <f>IF(Z47&gt;Z48,-1,0)</f>
        <v>-1</v>
      </c>
      <c r="AG47" s="329">
        <f>10000-(AJ47*1000+AM47*10+AK47)</f>
        <v>954</v>
      </c>
      <c r="AH47" s="330">
        <f>RANK(AG47,AG45:AG48,1)</f>
        <v>1</v>
      </c>
      <c r="AI47" s="281" t="str">
        <f>C46</f>
        <v>Spanien</v>
      </c>
      <c r="AJ47" s="281">
        <f t="shared" si="13"/>
        <v>9</v>
      </c>
      <c r="AK47" s="281">
        <f t="shared" si="13"/>
        <v>6</v>
      </c>
      <c r="AL47" s="281">
        <f t="shared" si="13"/>
        <v>2</v>
      </c>
      <c r="AM47" s="281">
        <f>AK47-AL47</f>
        <v>4</v>
      </c>
      <c r="AN47" s="329">
        <f>IF(Z45&lt;&gt;Z47,AG45,IF(E47&gt;G47,AG45-2000,AG45))</f>
        <v>5986</v>
      </c>
      <c r="AO47" s="329">
        <f>IF(Z46&lt;&gt;Z47,AG46,IF(E50&gt;G50,AG46-2000,AG46))</f>
        <v>5997</v>
      </c>
      <c r="AP47" s="337"/>
      <c r="AQ47" s="329">
        <f>IF(Z48&lt;&gt;Z47,AG48,IF(G46&gt;E46,AG48-2000,AG48))</f>
        <v>10050</v>
      </c>
      <c r="AR47" s="333">
        <f>AP49</f>
        <v>2862</v>
      </c>
      <c r="AS47" s="330">
        <f>RANK(AR47,AR45:AR48,1)</f>
        <v>1</v>
      </c>
      <c r="AT47" s="281" t="str">
        <f t="shared" si="14"/>
        <v>Spanien</v>
      </c>
      <c r="AU47" s="281">
        <f t="shared" si="14"/>
        <v>9</v>
      </c>
      <c r="AV47" s="281">
        <f t="shared" si="14"/>
        <v>6</v>
      </c>
      <c r="AW47" s="281">
        <f t="shared" si="14"/>
        <v>2</v>
      </c>
      <c r="AX47" s="182"/>
      <c r="AY47" s="182"/>
      <c r="AZ47" s="182"/>
      <c r="BA47" s="162">
        <v>3</v>
      </c>
      <c r="BB47" s="175" t="str">
        <f>VLOOKUP(3,AS45:AT48,2,FALSE)</f>
        <v>Kroatien</v>
      </c>
      <c r="BC47" s="163"/>
      <c r="BD47" s="145">
        <f>VLOOKUP(3,AS45:AW48,3,FALSE)</f>
        <v>4</v>
      </c>
      <c r="BE47" s="145">
        <f>VLOOKUP(3,AS45:AW48,4,FALSE)</f>
        <v>3</v>
      </c>
      <c r="BF47" s="199" t="s">
        <v>12</v>
      </c>
      <c r="BG47" s="145">
        <f>VLOOKUP(3,AS45:AW48,5,FALSE)</f>
        <v>3</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0</v>
      </c>
      <c r="H48" s="125" t="str">
        <f>H46</f>
        <v>Tschechien</v>
      </c>
      <c r="I48" s="126"/>
      <c r="J48" s="182"/>
      <c r="K48" s="182" t="s">
        <v>73</v>
      </c>
      <c r="L48" s="182">
        <f t="shared" si="12"/>
        <v>1</v>
      </c>
      <c r="M48" s="182"/>
      <c r="N48" s="182">
        <f>IF($E48="",0,IF($E48&gt;$G48,3,IF($E48=$G48,1,0)))</f>
        <v>3</v>
      </c>
      <c r="O48" s="182"/>
      <c r="P48" s="182">
        <f>IF($G48="",0,IF($E48&gt;$G48,0,IF($E48=$G48,1,3)))</f>
        <v>0</v>
      </c>
      <c r="Q48" s="182"/>
      <c r="R48" s="182">
        <f>E48</f>
        <v>1</v>
      </c>
      <c r="S48" s="182"/>
      <c r="T48" s="182">
        <f>G48</f>
        <v>0</v>
      </c>
      <c r="U48" s="182"/>
      <c r="V48" s="182">
        <f>G48</f>
        <v>0</v>
      </c>
      <c r="W48" s="182"/>
      <c r="X48" s="182">
        <f>E48</f>
        <v>1</v>
      </c>
      <c r="Y48" s="182"/>
      <c r="Z48" s="182">
        <f>P51</f>
        <v>0</v>
      </c>
      <c r="AA48" s="182">
        <f>T51</f>
        <v>0</v>
      </c>
      <c r="AB48" s="182">
        <f>X51</f>
        <v>5</v>
      </c>
      <c r="AC48" s="182">
        <f>AA48-AB48</f>
        <v>-5</v>
      </c>
      <c r="AD48" s="182">
        <f>IF(Z48&gt;Z45,-1,0)</f>
        <v>0</v>
      </c>
      <c r="AE48" s="182">
        <f>IF(Z48&gt;Z46,-1,0)</f>
        <v>0</v>
      </c>
      <c r="AF48" s="182">
        <f>IF(Z48&gt;Z47,-1,0)</f>
        <v>0</v>
      </c>
      <c r="AG48" s="329">
        <f>10000-(AJ48*1000+AM48*10+AK48)</f>
        <v>10050</v>
      </c>
      <c r="AH48" s="330">
        <f>RANK(AG48,AG45:AG48,1)</f>
        <v>4</v>
      </c>
      <c r="AI48" s="281" t="str">
        <f>H46</f>
        <v>Tschechien</v>
      </c>
      <c r="AJ48" s="281">
        <f t="shared" si="13"/>
        <v>0</v>
      </c>
      <c r="AK48" s="281">
        <f t="shared" si="13"/>
        <v>0</v>
      </c>
      <c r="AL48" s="281">
        <f t="shared" si="13"/>
        <v>5</v>
      </c>
      <c r="AM48" s="281">
        <f>AK48-AL48</f>
        <v>-5</v>
      </c>
      <c r="AN48" s="329">
        <f>IF(Z45&lt;&gt;Z48,AG45,IF(E49&gt;G49,AG45-2000,AG45))</f>
        <v>5986</v>
      </c>
      <c r="AO48" s="329">
        <f>IF(Z46&lt;&gt;Z48,AG46,IF(E48&gt;G48,AG46-2000,AG46))</f>
        <v>5997</v>
      </c>
      <c r="AP48" s="329">
        <f>IF(Z47&lt;&gt;Z48,AG47,IF(E46&gt;G46,AG47-2000,AG47))</f>
        <v>954</v>
      </c>
      <c r="AQ48" s="337"/>
      <c r="AR48" s="333">
        <f>AQ49</f>
        <v>30150</v>
      </c>
      <c r="AS48" s="330">
        <f>RANK(AR48,AR45:AR48,1)</f>
        <v>4</v>
      </c>
      <c r="AT48" s="281" t="str">
        <f t="shared" si="14"/>
        <v>Tschechien</v>
      </c>
      <c r="AU48" s="281">
        <f t="shared" si="14"/>
        <v>0</v>
      </c>
      <c r="AV48" s="281">
        <f t="shared" si="14"/>
        <v>0</v>
      </c>
      <c r="AW48" s="281">
        <f t="shared" si="14"/>
        <v>5</v>
      </c>
      <c r="AX48" s="182"/>
      <c r="AY48" s="182"/>
      <c r="AZ48" s="182"/>
      <c r="BA48" s="68">
        <v>4</v>
      </c>
      <c r="BB48" s="69" t="str">
        <f>VLOOKUP(4,AS45:AT48,2,FALSE)</f>
        <v>Tschechien</v>
      </c>
      <c r="BC48" s="70"/>
      <c r="BD48" s="71">
        <f>VLOOKUP(4,AS45:AW48,3,FALSE)</f>
        <v>0</v>
      </c>
      <c r="BE48" s="71">
        <f>VLOOKUP(4,AS45:AW48,4,FALSE)</f>
        <v>0</v>
      </c>
      <c r="BF48" s="199" t="s">
        <v>12</v>
      </c>
      <c r="BG48" s="71">
        <f>VLOOKUP(4,AS45:AW48,5,FALSE)</f>
        <v>5</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2</v>
      </c>
      <c r="F49" s="401" t="s">
        <v>12</v>
      </c>
      <c r="G49" s="398">
        <v>0</v>
      </c>
      <c r="H49" s="40" t="str">
        <f>H46</f>
        <v>Tschechien</v>
      </c>
      <c r="I49" s="41"/>
      <c r="J49" s="182"/>
      <c r="K49" s="182" t="s">
        <v>74</v>
      </c>
      <c r="L49" s="182">
        <f t="shared" si="12"/>
        <v>1</v>
      </c>
      <c r="M49" s="182">
        <f>IF($E49="",0,IF($E49&gt;$G49,3,IF($E49=G49,1,0)))</f>
        <v>3</v>
      </c>
      <c r="N49" s="182"/>
      <c r="O49" s="182"/>
      <c r="P49" s="182">
        <f>IF($G49="",0,IF($E49&gt;$G49,0,IF($E49=$G49,1,3)))</f>
        <v>0</v>
      </c>
      <c r="Q49" s="182">
        <f>E49</f>
        <v>2</v>
      </c>
      <c r="R49" s="182"/>
      <c r="S49" s="182"/>
      <c r="T49" s="182">
        <f>G49</f>
        <v>0</v>
      </c>
      <c r="U49" s="182">
        <f>G49</f>
        <v>0</v>
      </c>
      <c r="V49" s="182"/>
      <c r="W49" s="182"/>
      <c r="X49" s="182">
        <f>E49</f>
        <v>2</v>
      </c>
      <c r="Y49" s="182"/>
      <c r="Z49" s="182"/>
      <c r="AA49" s="182"/>
      <c r="AB49" s="182"/>
      <c r="AC49" s="182"/>
      <c r="AD49" s="182"/>
      <c r="AE49" s="182"/>
      <c r="AF49" s="182"/>
      <c r="AG49" s="281"/>
      <c r="AH49" s="281"/>
      <c r="AI49" s="281"/>
      <c r="AJ49" s="281"/>
      <c r="AK49" s="281"/>
      <c r="AL49" s="281"/>
      <c r="AM49" s="281"/>
      <c r="AN49" s="334">
        <f>SUM(AN45:AN48)</f>
        <v>17958</v>
      </c>
      <c r="AO49" s="335">
        <f>SUM(AO45:AO48)</f>
        <v>17991</v>
      </c>
      <c r="AP49" s="335">
        <f>SUM(AP45:AP48)</f>
        <v>2862</v>
      </c>
      <c r="AQ49" s="335">
        <f>SUM(AQ45:AQ48)</f>
        <v>30150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3</v>
      </c>
      <c r="BN49" s="61">
        <f>IF(E49=Spielplan!E49,Punktemodus!$B$7,0)</f>
        <v>1</v>
      </c>
      <c r="BO49" s="61">
        <f>IF(G49=Spielplan!G49,Punktemodus!$B$7,0)</f>
        <v>1</v>
      </c>
      <c r="BP49" s="81">
        <f>IF(Spielplan!E49="",0,SUM(BJ49:BO49))</f>
        <v>15</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1</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1</v>
      </c>
      <c r="S50" s="182">
        <f>G50</f>
        <v>2</v>
      </c>
      <c r="T50" s="182"/>
      <c r="U50" s="182"/>
      <c r="V50" s="182">
        <f>G50</f>
        <v>2</v>
      </c>
      <c r="W50" s="182">
        <f>E50</f>
        <v>1</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4</v>
      </c>
      <c r="N51" s="182">
        <f t="shared" si="15"/>
        <v>4</v>
      </c>
      <c r="O51" s="182">
        <f t="shared" si="15"/>
        <v>9</v>
      </c>
      <c r="P51" s="182">
        <f t="shared" si="15"/>
        <v>0</v>
      </c>
      <c r="Q51" s="182">
        <f t="shared" si="15"/>
        <v>4</v>
      </c>
      <c r="R51" s="182">
        <f t="shared" si="15"/>
        <v>3</v>
      </c>
      <c r="S51" s="182">
        <f t="shared" si="15"/>
        <v>6</v>
      </c>
      <c r="T51" s="182">
        <f t="shared" si="15"/>
        <v>0</v>
      </c>
      <c r="U51" s="182">
        <f t="shared" si="15"/>
        <v>3</v>
      </c>
      <c r="V51" s="182">
        <f t="shared" si="15"/>
        <v>3</v>
      </c>
      <c r="W51" s="182">
        <f t="shared" si="15"/>
        <v>2</v>
      </c>
      <c r="X51" s="182">
        <f t="shared" si="15"/>
        <v>5</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0</v>
      </c>
      <c r="F56" s="401" t="s">
        <v>12</v>
      </c>
      <c r="G56" s="398">
        <v>0</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0</v>
      </c>
      <c r="R56" s="182">
        <f>G56</f>
        <v>0</v>
      </c>
      <c r="S56" s="182"/>
      <c r="T56" s="182"/>
      <c r="U56" s="182">
        <f>G56</f>
        <v>0</v>
      </c>
      <c r="V56" s="182">
        <f>E56</f>
        <v>0</v>
      </c>
      <c r="W56" s="182"/>
      <c r="X56" s="182"/>
      <c r="Y56" s="182"/>
      <c r="Z56" s="182">
        <f>M62</f>
        <v>1</v>
      </c>
      <c r="AA56" s="182">
        <f>Q62</f>
        <v>0</v>
      </c>
      <c r="AB56" s="182">
        <f>U62</f>
        <v>3</v>
      </c>
      <c r="AC56" s="182">
        <f>AA56-AB56</f>
        <v>-3</v>
      </c>
      <c r="AD56" s="182">
        <f>IF(Z56&gt;Z57,-1,0)</f>
        <v>0</v>
      </c>
      <c r="AE56" s="182">
        <f>IF(Z56&gt;Z58,-1,0)</f>
        <v>0</v>
      </c>
      <c r="AF56" s="182">
        <f>IF(Z56&gt;Z59,-1,0)</f>
        <v>0</v>
      </c>
      <c r="AG56" s="329">
        <f>10000-(AJ56*1000+AM56*10+AK56)</f>
        <v>9030</v>
      </c>
      <c r="AH56" s="330">
        <f>RANK(AG56,AG56:AG59,1)</f>
        <v>4</v>
      </c>
      <c r="AI56" s="281" t="str">
        <f>C56</f>
        <v>Irland</v>
      </c>
      <c r="AJ56" s="281">
        <f t="shared" ref="AJ56:AL59" si="17">Z56</f>
        <v>1</v>
      </c>
      <c r="AK56" s="281">
        <f t="shared" si="17"/>
        <v>0</v>
      </c>
      <c r="AL56" s="281">
        <f t="shared" si="17"/>
        <v>3</v>
      </c>
      <c r="AM56" s="281">
        <f>AK56-AL56</f>
        <v>-3</v>
      </c>
      <c r="AN56" s="337"/>
      <c r="AO56" s="329">
        <f>IF(Z57&lt;&gt;Z56,AG57,IF(G56&gt;E56,AG57-2000,AG57))</f>
        <v>8019</v>
      </c>
      <c r="AP56" s="329">
        <f>IF(Z58&lt;&gt;Z56,AG58,IF(G58&gt;E58,AG58-2000,AG58))</f>
        <v>2955</v>
      </c>
      <c r="AQ56" s="329">
        <f>IF(Z59&lt;&gt;Z56,AG59,IF(G60&gt;E60,AG59-2000,AG59))</f>
        <v>4987</v>
      </c>
      <c r="AR56" s="332">
        <f>AN60</f>
        <v>27090</v>
      </c>
      <c r="AS56" s="330">
        <f>RANK(AR56,AR56:AR59,1)</f>
        <v>4</v>
      </c>
      <c r="AT56" s="281" t="str">
        <f t="shared" ref="AT56:AW59" si="18">AI56</f>
        <v>Irland</v>
      </c>
      <c r="AU56" s="281">
        <f t="shared" si="18"/>
        <v>1</v>
      </c>
      <c r="AV56" s="281">
        <f t="shared" si="18"/>
        <v>0</v>
      </c>
      <c r="AW56" s="281">
        <f t="shared" si="18"/>
        <v>3</v>
      </c>
      <c r="AX56" s="182"/>
      <c r="AY56" s="182"/>
      <c r="AZ56" s="182"/>
      <c r="BA56" s="112">
        <v>1</v>
      </c>
      <c r="BB56" s="108" t="str">
        <f>VLOOKUP(1,AS56:AT59,2,FALSE)</f>
        <v>Belgien</v>
      </c>
      <c r="BC56" s="113"/>
      <c r="BD56" s="114">
        <f>VLOOKUP(1,AS56:AW59,3,FALSE)</f>
        <v>7</v>
      </c>
      <c r="BE56" s="115">
        <f>VLOOKUP(1,AS56:AW59,4,FALSE)</f>
        <v>5</v>
      </c>
      <c r="BF56" s="199" t="s">
        <v>12</v>
      </c>
      <c r="BG56" s="115">
        <f>VLOOKUP(1,AS56:AW59,5,FALSE)</f>
        <v>1</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1</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1</v>
      </c>
      <c r="T57" s="182">
        <f>G57</f>
        <v>1</v>
      </c>
      <c r="U57" s="182"/>
      <c r="V57" s="182"/>
      <c r="W57" s="182">
        <f>G57</f>
        <v>1</v>
      </c>
      <c r="X57" s="182">
        <f>E57</f>
        <v>1</v>
      </c>
      <c r="Y57" s="182"/>
      <c r="Z57" s="182">
        <f>N62</f>
        <v>2</v>
      </c>
      <c r="AA57" s="182">
        <f>R62</f>
        <v>1</v>
      </c>
      <c r="AB57" s="182">
        <f>V62</f>
        <v>3</v>
      </c>
      <c r="AC57" s="182">
        <f>AA57-AB57</f>
        <v>-2</v>
      </c>
      <c r="AD57" s="182">
        <f>IF(Z57&gt;Z56,-1,0)</f>
        <v>-1</v>
      </c>
      <c r="AE57" s="182">
        <f>IF(Z57&gt;Z58,-1,0)</f>
        <v>0</v>
      </c>
      <c r="AF57" s="182">
        <f>IF(Z57&gt;Z59,-1,0)</f>
        <v>0</v>
      </c>
      <c r="AG57" s="329">
        <f>10000-(AJ57*1000+AM57*10+AK57)</f>
        <v>8019</v>
      </c>
      <c r="AH57" s="330">
        <f>RANK(AG57,AG56:AG59,1)</f>
        <v>3</v>
      </c>
      <c r="AI57" s="281" t="str">
        <f>H56</f>
        <v>Schweden</v>
      </c>
      <c r="AJ57" s="281">
        <f t="shared" si="17"/>
        <v>2</v>
      </c>
      <c r="AK57" s="281">
        <f t="shared" si="17"/>
        <v>1</v>
      </c>
      <c r="AL57" s="281">
        <f t="shared" si="17"/>
        <v>3</v>
      </c>
      <c r="AM57" s="281">
        <f>AK57-AL57</f>
        <v>-2</v>
      </c>
      <c r="AN57" s="329">
        <f>IF(Z56&lt;&gt;Z57,AG56,IF(E56&gt;G56,AG56-2000,AG56))</f>
        <v>9030</v>
      </c>
      <c r="AO57" s="337"/>
      <c r="AP57" s="329">
        <f>IF(Z57&lt;&gt;Z58,AG58,IF(G61&gt;E61,AG58-2000,AG58))</f>
        <v>2955</v>
      </c>
      <c r="AQ57" s="329">
        <f>IF(Z59&lt;&gt;Z57,AG59,IF(G59&gt;E59,AG59-2000,AG59))</f>
        <v>4987</v>
      </c>
      <c r="AR57" s="333">
        <f>AO60</f>
        <v>24057</v>
      </c>
      <c r="AS57" s="330">
        <f>RANK(AR57,AR56:AR59,1)</f>
        <v>3</v>
      </c>
      <c r="AT57" s="281" t="str">
        <f t="shared" si="18"/>
        <v>Schweden</v>
      </c>
      <c r="AU57" s="281">
        <f t="shared" si="18"/>
        <v>2</v>
      </c>
      <c r="AV57" s="281">
        <f t="shared" si="18"/>
        <v>1</v>
      </c>
      <c r="AW57" s="281">
        <f t="shared" si="18"/>
        <v>3</v>
      </c>
      <c r="AX57" s="182"/>
      <c r="AY57" s="182"/>
      <c r="AZ57" s="182"/>
      <c r="BA57" s="112">
        <v>2</v>
      </c>
      <c r="BB57" s="108" t="str">
        <f>VLOOKUP(2,AS56:AT59,2,FALSE)</f>
        <v>Italien</v>
      </c>
      <c r="BC57" s="113"/>
      <c r="BD57" s="114">
        <f>VLOOKUP(2,AS56:AW59,3,FALSE)</f>
        <v>5</v>
      </c>
      <c r="BE57" s="115">
        <f>VLOOKUP(2,AS56:AW59,4,FALSE)</f>
        <v>3</v>
      </c>
      <c r="BF57" s="199" t="s">
        <v>12</v>
      </c>
      <c r="BG57" s="115">
        <f>VLOOKUP(2,AS56:AW59,5,FALSE)</f>
        <v>2</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7</v>
      </c>
      <c r="AA58" s="182">
        <f>S62</f>
        <v>5</v>
      </c>
      <c r="AB58" s="182">
        <f>W62</f>
        <v>1</v>
      </c>
      <c r="AC58" s="182">
        <f>AA58-AB58</f>
        <v>4</v>
      </c>
      <c r="AD58" s="182">
        <f>IF(Z58&gt;Z56,-1,0)</f>
        <v>-1</v>
      </c>
      <c r="AE58" s="182">
        <f>IF(Z58&gt;Z57,-1,0)</f>
        <v>-1</v>
      </c>
      <c r="AF58" s="182">
        <f>IF(Z58&gt;Z59,-1,0)</f>
        <v>-1</v>
      </c>
      <c r="AG58" s="329">
        <f>10000-(AJ58*1000+AM58*10+AK58)</f>
        <v>2955</v>
      </c>
      <c r="AH58" s="330">
        <f>RANK(AG58,AG56:AG59,1)</f>
        <v>1</v>
      </c>
      <c r="AI58" s="281" t="str">
        <f>C57</f>
        <v>Belgien</v>
      </c>
      <c r="AJ58" s="281">
        <f t="shared" si="17"/>
        <v>7</v>
      </c>
      <c r="AK58" s="281">
        <f t="shared" si="17"/>
        <v>5</v>
      </c>
      <c r="AL58" s="281">
        <f t="shared" si="17"/>
        <v>1</v>
      </c>
      <c r="AM58" s="281">
        <f>AK58-AL58</f>
        <v>4</v>
      </c>
      <c r="AN58" s="329">
        <f>IF(Z56&lt;&gt;Z58,AG56,IF(E58&gt;G58,AG56-2000,AG56))</f>
        <v>9030</v>
      </c>
      <c r="AO58" s="329">
        <f>IF(Z57&lt;&gt;Z58,AG57,IF(E61&gt;G61,AG57-2000,AG57))</f>
        <v>8019</v>
      </c>
      <c r="AP58" s="337"/>
      <c r="AQ58" s="329">
        <f>IF(Z59&lt;&gt;Z58,AG59,IF(G57&gt;E57,AG59-2000,AG59))</f>
        <v>4987</v>
      </c>
      <c r="AR58" s="333">
        <f>AP60</f>
        <v>8865</v>
      </c>
      <c r="AS58" s="330">
        <f>RANK(AR58,AR56:AR59,1)</f>
        <v>1</v>
      </c>
      <c r="AT58" s="281" t="str">
        <f t="shared" si="18"/>
        <v>Belgien</v>
      </c>
      <c r="AU58" s="281">
        <f t="shared" si="18"/>
        <v>7</v>
      </c>
      <c r="AV58" s="281">
        <f t="shared" si="18"/>
        <v>5</v>
      </c>
      <c r="AW58" s="281">
        <f t="shared" si="18"/>
        <v>1</v>
      </c>
      <c r="AX58" s="182"/>
      <c r="AY58" s="182"/>
      <c r="AZ58" s="182"/>
      <c r="BA58" s="162">
        <v>3</v>
      </c>
      <c r="BB58" s="175" t="str">
        <f>VLOOKUP(3,AS56:AT59,2,FALSE)</f>
        <v>Schweden</v>
      </c>
      <c r="BC58" s="163"/>
      <c r="BD58" s="145">
        <f>VLOOKUP(3,AS56:AW59,3,FALSE)</f>
        <v>2</v>
      </c>
      <c r="BE58" s="145">
        <f>VLOOKUP(3,AS56:AW59,4,FALSE)</f>
        <v>1</v>
      </c>
      <c r="BF58" s="199" t="s">
        <v>12</v>
      </c>
      <c r="BG58" s="145">
        <f>VLOOKUP(3,AS56:AW59,5,FALSE)</f>
        <v>3</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1</v>
      </c>
      <c r="H59" s="110" t="str">
        <f>H57</f>
        <v>Italien</v>
      </c>
      <c r="I59" s="111"/>
      <c r="J59" s="182"/>
      <c r="K59" s="182" t="s">
        <v>80</v>
      </c>
      <c r="L59" s="182">
        <f t="shared" si="16"/>
        <v>0</v>
      </c>
      <c r="M59" s="182"/>
      <c r="N59" s="182">
        <f>IF($E59="",0,IF($E59&gt;$G59,3,IF($E59=$G59,1,0)))</f>
        <v>1</v>
      </c>
      <c r="O59" s="182"/>
      <c r="P59" s="182">
        <f>IF($G59="",0,IF($E59&gt;$G59,0,IF($E59=$G59,1,3)))</f>
        <v>1</v>
      </c>
      <c r="Q59" s="182"/>
      <c r="R59" s="182">
        <f>E59</f>
        <v>1</v>
      </c>
      <c r="S59" s="182"/>
      <c r="T59" s="182">
        <f>G59</f>
        <v>1</v>
      </c>
      <c r="U59" s="182"/>
      <c r="V59" s="182">
        <f>G59</f>
        <v>1</v>
      </c>
      <c r="W59" s="182"/>
      <c r="X59" s="182">
        <f>E59</f>
        <v>1</v>
      </c>
      <c r="Y59" s="182"/>
      <c r="Z59" s="182">
        <f>P62</f>
        <v>5</v>
      </c>
      <c r="AA59" s="182">
        <f>T62</f>
        <v>3</v>
      </c>
      <c r="AB59" s="182">
        <f>X62</f>
        <v>2</v>
      </c>
      <c r="AC59" s="182">
        <f>AA59-AB59</f>
        <v>1</v>
      </c>
      <c r="AD59" s="182">
        <f>IF(Z59&gt;Z56,-1,0)</f>
        <v>-1</v>
      </c>
      <c r="AE59" s="182">
        <f>IF(Z59&gt;Z57,-1,0)</f>
        <v>-1</v>
      </c>
      <c r="AF59" s="182">
        <f>IF(Z59&gt;Z58,-1,0)</f>
        <v>0</v>
      </c>
      <c r="AG59" s="329">
        <f>10000-(AJ59*1000+AM59*10+AK59)</f>
        <v>4987</v>
      </c>
      <c r="AH59" s="330">
        <f>RANK(AG59,AG56:AG59,1)</f>
        <v>2</v>
      </c>
      <c r="AI59" s="281" t="str">
        <f>H57</f>
        <v>Italien</v>
      </c>
      <c r="AJ59" s="281">
        <f t="shared" si="17"/>
        <v>5</v>
      </c>
      <c r="AK59" s="281">
        <f t="shared" si="17"/>
        <v>3</v>
      </c>
      <c r="AL59" s="281">
        <f t="shared" si="17"/>
        <v>2</v>
      </c>
      <c r="AM59" s="281">
        <f>AK59-AL59</f>
        <v>1</v>
      </c>
      <c r="AN59" s="329">
        <f>IF(Z56&lt;&gt;Z59,AG56,IF(E60&gt;G60,AG56-2000,AG56))</f>
        <v>9030</v>
      </c>
      <c r="AO59" s="329">
        <f>IF(Z57&lt;&gt;Z59,AG57,IF(E59&gt;G59,AG57-2000,AG57))</f>
        <v>8019</v>
      </c>
      <c r="AP59" s="329">
        <f>IF(Z58&lt;&gt;Z59,AG58,IF(E57&gt;G57,AG58-2000,AG58))</f>
        <v>2955</v>
      </c>
      <c r="AQ59" s="337"/>
      <c r="AR59" s="333">
        <f>AQ60</f>
        <v>14961</v>
      </c>
      <c r="AS59" s="330">
        <f>RANK(AR59,AR56:AR59,1)</f>
        <v>2</v>
      </c>
      <c r="AT59" s="281" t="str">
        <f t="shared" si="18"/>
        <v>Italien</v>
      </c>
      <c r="AU59" s="281">
        <f t="shared" si="18"/>
        <v>5</v>
      </c>
      <c r="AV59" s="281">
        <f t="shared" si="18"/>
        <v>3</v>
      </c>
      <c r="AW59" s="281">
        <f t="shared" si="18"/>
        <v>2</v>
      </c>
      <c r="AX59" s="182"/>
      <c r="AY59" s="182"/>
      <c r="AZ59" s="182"/>
      <c r="BA59" s="68">
        <v>4</v>
      </c>
      <c r="BB59" s="69" t="str">
        <f>VLOOKUP(4,AS56:AT59,2,FALSE)</f>
        <v>Irland</v>
      </c>
      <c r="BC59" s="70"/>
      <c r="BD59" s="71">
        <f>VLOOKUP(4,AS56:AW59,3,FALSE)</f>
        <v>1</v>
      </c>
      <c r="BE59" s="71">
        <f>VLOOKUP(4,AS56:AW59,4,FALSE)</f>
        <v>0</v>
      </c>
      <c r="BF59" s="199" t="s">
        <v>12</v>
      </c>
      <c r="BG59" s="71">
        <f>VLOOKUP(4,AS56:AW59,5,FALSE)</f>
        <v>3</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0</v>
      </c>
      <c r="BO59" s="61">
        <f>IF(G59=Spielplan!G59,Punktemodus!$B$7,0)</f>
        <v>1</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0</v>
      </c>
      <c r="F60" s="401" t="s">
        <v>12</v>
      </c>
      <c r="G60" s="398">
        <v>1</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1</v>
      </c>
      <c r="U60" s="182">
        <f>G60</f>
        <v>1</v>
      </c>
      <c r="V60" s="182"/>
      <c r="W60" s="182"/>
      <c r="X60" s="182">
        <f>E60</f>
        <v>0</v>
      </c>
      <c r="Y60" s="182"/>
      <c r="Z60" s="182"/>
      <c r="AA60" s="182"/>
      <c r="AB60" s="182"/>
      <c r="AC60" s="182"/>
      <c r="AD60" s="182"/>
      <c r="AE60" s="182"/>
      <c r="AF60" s="182"/>
      <c r="AG60" s="281"/>
      <c r="AH60" s="281"/>
      <c r="AI60" s="281"/>
      <c r="AJ60" s="281"/>
      <c r="AK60" s="281"/>
      <c r="AL60" s="281"/>
      <c r="AM60" s="281"/>
      <c r="AN60" s="334">
        <f>SUM(AN56:AN59)</f>
        <v>27090</v>
      </c>
      <c r="AO60" s="335">
        <f>SUM(AO56:AO59)</f>
        <v>24057</v>
      </c>
      <c r="AP60" s="335">
        <f>SUM(AP56:AP59)</f>
        <v>8865</v>
      </c>
      <c r="AQ60" s="335">
        <f>SUM(AQ56:AQ59)</f>
        <v>14961</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40</v>
      </c>
      <c r="CP60" s="80"/>
      <c r="CQ60" s="508"/>
      <c r="CR60" s="509"/>
      <c r="CS60" s="509"/>
      <c r="CT60" s="509"/>
      <c r="CU60" s="509"/>
      <c r="CV60" s="510"/>
      <c r="CW60" s="80"/>
    </row>
    <row r="61" spans="1:101" ht="18.75" customHeight="1" thickBot="1" x14ac:dyDescent="0.3">
      <c r="A61" s="182"/>
      <c r="B61" s="182"/>
      <c r="C61" s="110" t="str">
        <f>H56</f>
        <v>Schweden</v>
      </c>
      <c r="D61" s="111"/>
      <c r="E61" s="398">
        <v>0</v>
      </c>
      <c r="F61" s="401" t="s">
        <v>12</v>
      </c>
      <c r="G61" s="398">
        <v>2</v>
      </c>
      <c r="H61" s="110" t="str">
        <f>C57</f>
        <v>Belgien</v>
      </c>
      <c r="I61" s="111"/>
      <c r="J61" s="182"/>
      <c r="K61" s="182" t="s">
        <v>81</v>
      </c>
      <c r="L61" s="182">
        <f t="shared" si="16"/>
        <v>-1</v>
      </c>
      <c r="M61" s="182"/>
      <c r="N61" s="182">
        <f>IF($E61="",0,IF($E61&gt;$G61,3,IF($E61=$G61,1,0)))</f>
        <v>0</v>
      </c>
      <c r="O61" s="182">
        <f>IF($G61="",0,IF($E61&gt;$G61,0,IF($E61=$G61,1,3)))</f>
        <v>3</v>
      </c>
      <c r="P61" s="182"/>
      <c r="Q61" s="182"/>
      <c r="R61" s="182">
        <f>E61</f>
        <v>0</v>
      </c>
      <c r="S61" s="182">
        <f>G61</f>
        <v>2</v>
      </c>
      <c r="T61" s="182"/>
      <c r="U61" s="182"/>
      <c r="V61" s="182">
        <f>G61</f>
        <v>2</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1</v>
      </c>
      <c r="BO61" s="61">
        <f>IF(G61=Spielplan!G61,Punktemodus!$B$7,0)</f>
        <v>0</v>
      </c>
      <c r="BP61" s="81">
        <f>IF(Spielplan!E61="",0,SUM(BJ61:BO61))</f>
        <v>11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1</v>
      </c>
      <c r="N62" s="182">
        <f t="shared" si="19"/>
        <v>2</v>
      </c>
      <c r="O62" s="182">
        <f t="shared" si="19"/>
        <v>7</v>
      </c>
      <c r="P62" s="182">
        <f t="shared" si="19"/>
        <v>5</v>
      </c>
      <c r="Q62" s="182">
        <f t="shared" si="19"/>
        <v>0</v>
      </c>
      <c r="R62" s="182">
        <f t="shared" si="19"/>
        <v>1</v>
      </c>
      <c r="S62" s="182">
        <f t="shared" si="19"/>
        <v>5</v>
      </c>
      <c r="T62" s="182">
        <f t="shared" si="19"/>
        <v>3</v>
      </c>
      <c r="U62" s="182">
        <f t="shared" si="19"/>
        <v>3</v>
      </c>
      <c r="V62" s="182">
        <f t="shared" si="19"/>
        <v>3</v>
      </c>
      <c r="W62" s="182">
        <f t="shared" si="19"/>
        <v>1</v>
      </c>
      <c r="X62" s="182">
        <f t="shared" si="19"/>
        <v>2</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33</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1</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1</v>
      </c>
      <c r="R67" s="182">
        <f>G67</f>
        <v>0</v>
      </c>
      <c r="S67" s="182"/>
      <c r="T67" s="182"/>
      <c r="U67" s="182">
        <f>G67</f>
        <v>0</v>
      </c>
      <c r="V67" s="182">
        <f>E67</f>
        <v>1</v>
      </c>
      <c r="W67" s="182"/>
      <c r="X67" s="182"/>
      <c r="Y67" s="182"/>
      <c r="Z67" s="182">
        <f>M73</f>
        <v>6</v>
      </c>
      <c r="AA67" s="182">
        <f>Q73</f>
        <v>2</v>
      </c>
      <c r="AB67" s="182">
        <f>U73</f>
        <v>1</v>
      </c>
      <c r="AC67" s="182">
        <f>AA67-AB67</f>
        <v>1</v>
      </c>
      <c r="AD67" s="182">
        <f>IF(Z67&gt;Z68,-1,0)</f>
        <v>-1</v>
      </c>
      <c r="AE67" s="182">
        <f>IF(Z67&gt;Z69,-1,0)</f>
        <v>0</v>
      </c>
      <c r="AF67" s="182">
        <f>IF(Z67&gt;Z70,-1,0)</f>
        <v>-1</v>
      </c>
      <c r="AG67" s="329">
        <f>10000-(AJ67*1000+AM67*10+AK67)</f>
        <v>3988</v>
      </c>
      <c r="AH67" s="330">
        <f>RANK(AG67,AG67:AG70,1)</f>
        <v>2</v>
      </c>
      <c r="AI67" s="281" t="str">
        <f>C67</f>
        <v>Österreich</v>
      </c>
      <c r="AJ67" s="281">
        <f t="shared" ref="AJ67:AL70" si="21">Z67</f>
        <v>6</v>
      </c>
      <c r="AK67" s="281">
        <f t="shared" si="21"/>
        <v>2</v>
      </c>
      <c r="AL67" s="281">
        <f t="shared" si="21"/>
        <v>1</v>
      </c>
      <c r="AM67" s="281">
        <f>AK67-AL67</f>
        <v>1</v>
      </c>
      <c r="AN67" s="337"/>
      <c r="AO67" s="329">
        <f>IF(Z68&lt;&gt;Z67,AG68,IF(G67&gt;E67,AG68-2000,AG68))</f>
        <v>9030</v>
      </c>
      <c r="AP67" s="329">
        <f>IF(Z69&lt;&gt;Z67,AG69,IF(G69&gt;E69,AG69-2000,AG69))</f>
        <v>955</v>
      </c>
      <c r="AQ67" s="329">
        <f>IF(Z70&lt;&gt;Z67,AG70,IF(G71&gt;E71,AG70-2000,AG70))</f>
        <v>9019</v>
      </c>
      <c r="AR67" s="332">
        <f>AN71</f>
        <v>11964</v>
      </c>
      <c r="AS67" s="330">
        <f>RANK(AR67,AR67:AR70,1)</f>
        <v>2</v>
      </c>
      <c r="AT67" s="281" t="str">
        <f t="shared" ref="AT67:AW70" si="22">AI67</f>
        <v>Österreich</v>
      </c>
      <c r="AU67" s="281">
        <f t="shared" si="22"/>
        <v>6</v>
      </c>
      <c r="AV67" s="281">
        <f t="shared" si="22"/>
        <v>2</v>
      </c>
      <c r="AW67" s="281">
        <f t="shared" si="22"/>
        <v>1</v>
      </c>
      <c r="AX67" s="182"/>
      <c r="AY67" s="182"/>
      <c r="AZ67" s="182"/>
      <c r="BA67" s="119">
        <v>1</v>
      </c>
      <c r="BB67" s="117" t="str">
        <f>VLOOKUP(1,AS67:AT70,2,FALSE)</f>
        <v>Portugal</v>
      </c>
      <c r="BC67" s="118"/>
      <c r="BD67" s="120">
        <f>VLOOKUP(1,AS67:AW70,3,FALSE)</f>
        <v>9</v>
      </c>
      <c r="BE67" s="121">
        <f>VLOOKUP(1,AS67:AW70,4,FALSE)</f>
        <v>5</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2</v>
      </c>
      <c r="F68" s="401" t="s">
        <v>12</v>
      </c>
      <c r="G68" s="39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1</v>
      </c>
      <c r="U68" s="182"/>
      <c r="V68" s="182"/>
      <c r="W68" s="182">
        <f>G68</f>
        <v>1</v>
      </c>
      <c r="X68" s="182">
        <f>E68</f>
        <v>2</v>
      </c>
      <c r="Y68" s="182"/>
      <c r="Z68" s="182">
        <f>N73</f>
        <v>1</v>
      </c>
      <c r="AA68" s="182">
        <f>R73</f>
        <v>0</v>
      </c>
      <c r="AB68" s="182">
        <f>V73</f>
        <v>3</v>
      </c>
      <c r="AC68" s="182">
        <f>AA68-AB68</f>
        <v>-3</v>
      </c>
      <c r="AD68" s="182">
        <f>IF(Z68&gt;Z67,-1,0)</f>
        <v>0</v>
      </c>
      <c r="AE68" s="182">
        <f>IF(Z68&gt;Z69,-1,0)</f>
        <v>0</v>
      </c>
      <c r="AF68" s="182">
        <f>IF(Z68&gt;Z70,-1,0)</f>
        <v>0</v>
      </c>
      <c r="AG68" s="329">
        <f>10000-(AJ68*1000+AM68*10+AK68)</f>
        <v>9030</v>
      </c>
      <c r="AH68" s="330">
        <f>RANK(AG68,AG67:AG70,1)</f>
        <v>4</v>
      </c>
      <c r="AI68" s="281" t="str">
        <f>H67</f>
        <v>Ungarn</v>
      </c>
      <c r="AJ68" s="281">
        <f t="shared" si="21"/>
        <v>1</v>
      </c>
      <c r="AK68" s="281">
        <f t="shared" si="21"/>
        <v>0</v>
      </c>
      <c r="AL68" s="281">
        <f t="shared" si="21"/>
        <v>3</v>
      </c>
      <c r="AM68" s="281">
        <f>AK68-AL68</f>
        <v>-3</v>
      </c>
      <c r="AN68" s="329">
        <f>IF(Z67&lt;&gt;Z68,AG67,IF(E67&gt;G67,AG67-2000,AG67))</f>
        <v>3988</v>
      </c>
      <c r="AO68" s="337"/>
      <c r="AP68" s="329">
        <f>IF(Z68&lt;&gt;Z69,AG69,IF(G72&gt;E72,AG69-2000,AG69))</f>
        <v>955</v>
      </c>
      <c r="AQ68" s="329">
        <f>IF(Z70&lt;&gt;Z68,AG70,IF(G70&gt;E70,AG70-2000,AG70))</f>
        <v>9019</v>
      </c>
      <c r="AR68" s="333">
        <f>AO71</f>
        <v>27090</v>
      </c>
      <c r="AS68" s="330">
        <f>RANK(AR68,AR67:AR70,1)</f>
        <v>4</v>
      </c>
      <c r="AT68" s="281" t="str">
        <f t="shared" si="22"/>
        <v>Ungarn</v>
      </c>
      <c r="AU68" s="281">
        <f t="shared" si="22"/>
        <v>1</v>
      </c>
      <c r="AV68" s="281">
        <f t="shared" si="22"/>
        <v>0</v>
      </c>
      <c r="AW68" s="281">
        <f t="shared" si="22"/>
        <v>3</v>
      </c>
      <c r="AX68" s="182"/>
      <c r="AY68" s="182"/>
      <c r="AZ68" s="182"/>
      <c r="BA68" s="119">
        <v>2</v>
      </c>
      <c r="BB68" s="117" t="str">
        <f>VLOOKUP(2,AS67:AT70,2,FALSE)</f>
        <v>Österreich</v>
      </c>
      <c r="BC68" s="118"/>
      <c r="BD68" s="120">
        <f>VLOOKUP(2,AS67:AW70,3,FALSE)</f>
        <v>6</v>
      </c>
      <c r="BE68" s="121">
        <f>VLOOKUP(2,AS67:AW70,4,FALSE)</f>
        <v>2</v>
      </c>
      <c r="BF68" s="199" t="s">
        <v>12</v>
      </c>
      <c r="BG68" s="121">
        <f>VLOOKUP(2,AS67:AW70,5,FALSE)</f>
        <v>1</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1</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1</v>
      </c>
      <c r="T69" s="182"/>
      <c r="U69" s="182">
        <f>G69</f>
        <v>1</v>
      </c>
      <c r="V69" s="182"/>
      <c r="W69" s="182">
        <f>E69</f>
        <v>0</v>
      </c>
      <c r="X69" s="182"/>
      <c r="Y69" s="182"/>
      <c r="Z69" s="182">
        <f>O73</f>
        <v>9</v>
      </c>
      <c r="AA69" s="182">
        <f>S73</f>
        <v>5</v>
      </c>
      <c r="AB69" s="182">
        <f>W73</f>
        <v>1</v>
      </c>
      <c r="AC69" s="182">
        <f>AA69-AB69</f>
        <v>4</v>
      </c>
      <c r="AD69" s="182">
        <f>IF(Z69&gt;Z67,-1,0)</f>
        <v>-1</v>
      </c>
      <c r="AE69" s="182">
        <f>IF(Z69&gt;Z68,-1,0)</f>
        <v>-1</v>
      </c>
      <c r="AF69" s="182">
        <f>IF(Z69&gt;Z70,-1,0)</f>
        <v>-1</v>
      </c>
      <c r="AG69" s="329">
        <f>10000-(AJ69*1000+AM69*10+AK69)</f>
        <v>955</v>
      </c>
      <c r="AH69" s="330">
        <f>RANK(AG69,AG67:AG70,1)</f>
        <v>1</v>
      </c>
      <c r="AI69" s="281" t="str">
        <f>C68</f>
        <v>Portugal</v>
      </c>
      <c r="AJ69" s="281">
        <f t="shared" si="21"/>
        <v>9</v>
      </c>
      <c r="AK69" s="281">
        <f t="shared" si="21"/>
        <v>5</v>
      </c>
      <c r="AL69" s="281">
        <f t="shared" si="21"/>
        <v>1</v>
      </c>
      <c r="AM69" s="281">
        <f>AK69-AL69</f>
        <v>4</v>
      </c>
      <c r="AN69" s="329">
        <f>IF(Z67&lt;&gt;Z69,AG67,IF(E69&gt;G69,AG67-2000,AG67))</f>
        <v>3988</v>
      </c>
      <c r="AO69" s="329">
        <f>IF(Z68&lt;&gt;Z69,AG68,IF(E72&gt;G72,AG68-2000,AG68))</f>
        <v>9030</v>
      </c>
      <c r="AP69" s="337"/>
      <c r="AQ69" s="329">
        <f>IF(Z70&lt;&gt;Z69,AG70,IF(G68&gt;E68,AG70-2000,AG70))</f>
        <v>9019</v>
      </c>
      <c r="AR69" s="333">
        <f>AP71</f>
        <v>2865</v>
      </c>
      <c r="AS69" s="330">
        <f>RANK(AR69,AR67:AR70,1)</f>
        <v>1</v>
      </c>
      <c r="AT69" s="281" t="str">
        <f t="shared" si="22"/>
        <v>Portugal</v>
      </c>
      <c r="AU69" s="281">
        <f t="shared" si="22"/>
        <v>9</v>
      </c>
      <c r="AV69" s="281">
        <f t="shared" si="22"/>
        <v>5</v>
      </c>
      <c r="AW69" s="281">
        <f t="shared" si="22"/>
        <v>1</v>
      </c>
      <c r="AX69" s="182"/>
      <c r="AY69" s="182"/>
      <c r="AZ69" s="182"/>
      <c r="BA69" s="162">
        <v>3</v>
      </c>
      <c r="BB69" s="175" t="str">
        <f>VLOOKUP(3,AS67:AT70,2,FALSE)</f>
        <v>Island</v>
      </c>
      <c r="BC69" s="163"/>
      <c r="BD69" s="145">
        <f>VLOOKUP(3,AS67:AW70,3,FALSE)</f>
        <v>1</v>
      </c>
      <c r="BE69" s="145">
        <f>VLOOKUP(3,AS67:AW70,4,FALSE)</f>
        <v>1</v>
      </c>
      <c r="BF69" s="199" t="s">
        <v>12</v>
      </c>
      <c r="BG69" s="145">
        <f>VLOOKUP(3,AS67:AW70,5,FALSE)</f>
        <v>3</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0</v>
      </c>
      <c r="F70" s="401" t="s">
        <v>12</v>
      </c>
      <c r="G70" s="398">
        <v>0</v>
      </c>
      <c r="H70" s="123" t="str">
        <f>H68</f>
        <v>Island</v>
      </c>
      <c r="I70" s="124"/>
      <c r="J70" s="182"/>
      <c r="K70" s="182" t="s">
        <v>85</v>
      </c>
      <c r="L70" s="182">
        <f t="shared" si="20"/>
        <v>0</v>
      </c>
      <c r="M70" s="182"/>
      <c r="N70" s="182">
        <f>IF($E70="",0,IF($E70&gt;$G70,3,IF($E70=$G70,1,0)))</f>
        <v>1</v>
      </c>
      <c r="O70" s="182"/>
      <c r="P70" s="182">
        <f>IF($G70="",0,IF($E70&gt;$G70,0,IF($E70=$G70,1,3)))</f>
        <v>1</v>
      </c>
      <c r="Q70" s="182"/>
      <c r="R70" s="182">
        <f>E70</f>
        <v>0</v>
      </c>
      <c r="S70" s="182"/>
      <c r="T70" s="182">
        <f>G70</f>
        <v>0</v>
      </c>
      <c r="U70" s="182"/>
      <c r="V70" s="182">
        <f>G70</f>
        <v>0</v>
      </c>
      <c r="W70" s="182"/>
      <c r="X70" s="182">
        <f>E70</f>
        <v>0</v>
      </c>
      <c r="Y70" s="182"/>
      <c r="Z70" s="182">
        <f>P73</f>
        <v>1</v>
      </c>
      <c r="AA70" s="182">
        <f>T73</f>
        <v>1</v>
      </c>
      <c r="AB70" s="182">
        <f>X73</f>
        <v>3</v>
      </c>
      <c r="AC70" s="182">
        <f>AA70-AB70</f>
        <v>-2</v>
      </c>
      <c r="AD70" s="182">
        <f>IF(Z70&gt;Z67,-1,0)</f>
        <v>0</v>
      </c>
      <c r="AE70" s="182">
        <f>IF(Z70&gt;Z68,-1,0)</f>
        <v>0</v>
      </c>
      <c r="AF70" s="182">
        <f>IF(Z70&gt;Z69,-1,0)</f>
        <v>0</v>
      </c>
      <c r="AG70" s="329">
        <f>10000-(AJ70*1000+AM70*10+AK70)</f>
        <v>9019</v>
      </c>
      <c r="AH70" s="330">
        <f>RANK(AG70,AG67:AG70,1)</f>
        <v>3</v>
      </c>
      <c r="AI70" s="281" t="str">
        <f>H68</f>
        <v>Island</v>
      </c>
      <c r="AJ70" s="281">
        <f t="shared" si="21"/>
        <v>1</v>
      </c>
      <c r="AK70" s="281">
        <f t="shared" si="21"/>
        <v>1</v>
      </c>
      <c r="AL70" s="281">
        <f t="shared" si="21"/>
        <v>3</v>
      </c>
      <c r="AM70" s="281">
        <f>AK70-AL70</f>
        <v>-2</v>
      </c>
      <c r="AN70" s="329">
        <f>IF(Z67&lt;&gt;Z70,AG67,IF(E71&gt;G71,AG67-2000,AG67))</f>
        <v>3988</v>
      </c>
      <c r="AO70" s="329">
        <f>IF(Z68&lt;&gt;Z70,AG68,IF(E70&gt;G70,AG68-2000,AG68))</f>
        <v>9030</v>
      </c>
      <c r="AP70" s="329">
        <f>IF(Z69&lt;&gt;Z70,AG69,IF(E68&gt;G68,AG69-2000,AG69))</f>
        <v>955</v>
      </c>
      <c r="AQ70" s="337"/>
      <c r="AR70" s="333">
        <f>AQ71</f>
        <v>27057</v>
      </c>
      <c r="AS70" s="330">
        <f>RANK(AR70,AR67:AR70,1)</f>
        <v>3</v>
      </c>
      <c r="AT70" s="281" t="str">
        <f t="shared" si="22"/>
        <v>Island</v>
      </c>
      <c r="AU70" s="281">
        <f t="shared" si="22"/>
        <v>1</v>
      </c>
      <c r="AV70" s="281">
        <f t="shared" si="22"/>
        <v>1</v>
      </c>
      <c r="AW70" s="281">
        <f t="shared" si="22"/>
        <v>3</v>
      </c>
      <c r="AX70" s="182"/>
      <c r="AY70" s="182"/>
      <c r="AZ70" s="182"/>
      <c r="BA70" s="68">
        <v>4</v>
      </c>
      <c r="BB70" s="69" t="str">
        <f>VLOOKUP(4,AS67:AT70,2,FALSE)</f>
        <v>Ungarn</v>
      </c>
      <c r="BC70" s="70"/>
      <c r="BD70" s="71">
        <f>VLOOKUP(4,AS67:AW70,3,FALSE)</f>
        <v>1</v>
      </c>
      <c r="BE70" s="71">
        <f>VLOOKUP(4,AS67:AW70,4,FALSE)</f>
        <v>0</v>
      </c>
      <c r="BF70" s="199" t="s">
        <v>12</v>
      </c>
      <c r="BG70" s="71">
        <f>VLOOKUP(4,AS67:AW70,5,FALSE)</f>
        <v>3</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1</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11964</v>
      </c>
      <c r="AO71" s="335">
        <f>SUM(AO67:AO70)</f>
        <v>27090</v>
      </c>
      <c r="AP71" s="335">
        <f>SUM(AP67:AP70)</f>
        <v>2865</v>
      </c>
      <c r="AQ71" s="335">
        <f>SUM(AQ67:AQ70)</f>
        <v>27057</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1</v>
      </c>
      <c r="O73" s="182">
        <f t="shared" si="23"/>
        <v>9</v>
      </c>
      <c r="P73" s="182">
        <f t="shared" si="23"/>
        <v>1</v>
      </c>
      <c r="Q73" s="182">
        <f t="shared" si="23"/>
        <v>2</v>
      </c>
      <c r="R73" s="182">
        <f t="shared" si="23"/>
        <v>0</v>
      </c>
      <c r="S73" s="182">
        <f t="shared" si="23"/>
        <v>5</v>
      </c>
      <c r="T73" s="182">
        <f t="shared" si="23"/>
        <v>1</v>
      </c>
      <c r="U73" s="182">
        <f t="shared" si="23"/>
        <v>1</v>
      </c>
      <c r="V73" s="182">
        <f t="shared" si="23"/>
        <v>3</v>
      </c>
      <c r="W73" s="182">
        <f t="shared" si="23"/>
        <v>1</v>
      </c>
      <c r="X73" s="182">
        <f t="shared" si="23"/>
        <v>3</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13</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2</v>
      </c>
      <c r="O74" s="182">
        <f t="shared" si="23"/>
        <v>18</v>
      </c>
      <c r="P74" s="182">
        <f t="shared" si="23"/>
        <v>2</v>
      </c>
      <c r="Q74" s="182">
        <f t="shared" si="23"/>
        <v>3</v>
      </c>
      <c r="R74" s="182">
        <f t="shared" si="23"/>
        <v>0</v>
      </c>
      <c r="S74" s="182">
        <f t="shared" si="23"/>
        <v>10</v>
      </c>
      <c r="T74" s="182">
        <f t="shared" si="23"/>
        <v>2</v>
      </c>
      <c r="U74" s="182">
        <f t="shared" si="23"/>
        <v>2</v>
      </c>
      <c r="V74" s="182">
        <f t="shared" si="23"/>
        <v>5</v>
      </c>
      <c r="W74" s="182">
        <f t="shared" si="23"/>
        <v>2</v>
      </c>
      <c r="X74" s="182">
        <f t="shared" si="23"/>
        <v>6</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186</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Schweiz</v>
      </c>
      <c r="D78" s="160">
        <f>BD14</f>
        <v>4</v>
      </c>
      <c r="E78" s="160">
        <f>BE14</f>
        <v>3</v>
      </c>
      <c r="F78" s="199" t="s">
        <v>12</v>
      </c>
      <c r="G78" s="160">
        <f>BG14</f>
        <v>3</v>
      </c>
      <c r="H78" s="161">
        <f>D78*1000+(E78-G78)*10+E78</f>
        <v>4003</v>
      </c>
      <c r="I78" s="249" t="s">
        <v>254</v>
      </c>
      <c r="J78" s="164">
        <f t="shared" ref="J78:J83" si="24">IF(H78="","",RANK(H78,H$78:H$83,0)+ROW(A1)%%)</f>
        <v>1.0001</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1.0001</v>
      </c>
      <c r="BB78" s="159" t="str">
        <f>IF($BA78="","",INDEX(C$78:C$83,MATCH($BA78,$J$78:$J$83,0)))</f>
        <v>Schweiz</v>
      </c>
      <c r="BC78" s="201"/>
      <c r="BD78" s="202">
        <f>IF($BA78="","",INDEX(D$78:D$83,MATCH($BA78,$J$78:$J$83,0)))</f>
        <v>4</v>
      </c>
      <c r="BE78" s="150">
        <f>IF($BA78="","",INDEX(E$78:E$83,MATCH($BA78,$J$78:$J$83,0)))</f>
        <v>3</v>
      </c>
      <c r="BF78" s="199" t="s">
        <v>12</v>
      </c>
      <c r="BG78" s="202">
        <f t="shared" ref="BG78:BG83" si="26">IF($BA78="","",INDEX(G$78:G$83,MATCH($BA78,$J$78:$J$83,0)))</f>
        <v>3</v>
      </c>
      <c r="BH78" s="150" t="str">
        <f>IF($BA78="","",INDEX(I$78:I$83,MATCH($BA78,$J$78:$J$83,0)))</f>
        <v>A</v>
      </c>
      <c r="BI78" s="231">
        <f>IF(BH78="A",0,IF(BH78="B",1,IF(BH78="C",2,IF(BH78="D",4,IF(BH78="E",8,IF(BH78="F",16,777777777))))))</f>
        <v>0</v>
      </c>
      <c r="BJ78" s="61">
        <f>IF(E78&gt;G78,IF(Spielplan!E78&gt;Spielplan!G78,Punktemodus!$B$3,0),0)</f>
        <v>0</v>
      </c>
      <c r="BK78" s="61">
        <f>IF(E78=G78,IF(Spielplan!E78=Spielplan!G78,Punktemodus!$B$3,0),0)</f>
        <v>0</v>
      </c>
      <c r="BL78" s="61">
        <f>IF(E78&lt;G78,IF(Spielplan!E78&lt;Spielplan!G78,Punktemodus!$B$3,0),0)</f>
        <v>0</v>
      </c>
      <c r="BM78" s="61">
        <f>IF(E78=Spielplan!E78,IF(G78=Spielplan!G78,Punktemodus!$B$5,0),0)</f>
        <v>0</v>
      </c>
      <c r="BN78" s="61">
        <f>IF(E78=Spielplan!E78,Punktemodus!$B$7,0)</f>
        <v>0</v>
      </c>
      <c r="BO78" s="61">
        <f>IF(G78=Spielplan!G78,Punktemodus!$B$7,0)</f>
        <v>1</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4</v>
      </c>
      <c r="E79" s="160">
        <f>BE25</f>
        <v>2</v>
      </c>
      <c r="F79" s="199" t="s">
        <v>12</v>
      </c>
      <c r="G79" s="160">
        <f>BG25</f>
        <v>3</v>
      </c>
      <c r="H79" s="161">
        <f t="shared" ref="H79:H83" si="27">D79*1000+(E79-G79)*10+E79</f>
        <v>3992</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1.0004</v>
      </c>
      <c r="BB79" s="159" t="str">
        <f t="shared" ref="BB79:BB83" si="28">IF($BA79="","",INDEX(C$78:C$83,MATCH($BA79,$J$78:$J$83,0)))</f>
        <v>Kroatien</v>
      </c>
      <c r="BC79" s="201"/>
      <c r="BD79" s="202">
        <f t="shared" ref="BD79:BD83" si="29">IF($BA79="","",INDEX(D$78:D$83,MATCH($BA79,$J$78:$J$83,0)))</f>
        <v>4</v>
      </c>
      <c r="BE79" s="150">
        <f>IF($BA79="","",INDEX(E$78:E$83,MATCH($BA79,$J$78:$J$83,0)))</f>
        <v>3</v>
      </c>
      <c r="BF79" s="199" t="s">
        <v>12</v>
      </c>
      <c r="BG79" s="202">
        <f t="shared" si="26"/>
        <v>3</v>
      </c>
      <c r="BH79" s="150" t="str">
        <f t="shared" ref="BH79:BH83" si="30">IF($BA79="","",INDEX(I$78:I$83,MATCH($BA79,$J$78:$J$83,0)))</f>
        <v>D</v>
      </c>
      <c r="BI79" s="231">
        <f t="shared" ref="BI79:BI81" si="31">IF(BH79="A",0,IF(BH79="B",1,IF(BH79="C",2,IF(BH79="D",4,IF(BH79="E",8,IF(BH79="F",16,777777777))))))</f>
        <v>4</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1</v>
      </c>
      <c r="BP79" s="182"/>
      <c r="BQ79" s="183"/>
      <c r="BR79" s="85"/>
      <c r="BS79" s="462" t="s">
        <v>109</v>
      </c>
      <c r="BT79" s="463"/>
      <c r="BU79" s="464"/>
      <c r="BV79" s="465"/>
      <c r="BW79" s="80"/>
      <c r="BX79" s="80"/>
      <c r="BY79" s="80"/>
      <c r="BZ79" s="361">
        <f>SUM(BX48:BX77)</f>
        <v>110</v>
      </c>
      <c r="CA79" s="80"/>
      <c r="CB79" s="80"/>
      <c r="CC79" s="80"/>
      <c r="CD79" s="80"/>
      <c r="CE79" s="361">
        <f>SUM(CE50:CE75)</f>
        <v>80</v>
      </c>
      <c r="CF79" s="80"/>
      <c r="CG79" s="80"/>
      <c r="CH79" s="80"/>
      <c r="CI79" s="80"/>
      <c r="CJ79" s="361">
        <f>SUM(CJ54:CJ71)</f>
        <v>60</v>
      </c>
      <c r="CK79" s="80"/>
      <c r="CL79" s="80"/>
      <c r="CM79" s="80"/>
      <c r="CN79" s="80"/>
      <c r="CO79" s="361">
        <f>SUM(CO59:CO60)</f>
        <v>40</v>
      </c>
      <c r="CP79" s="80"/>
      <c r="CQ79" s="80"/>
      <c r="CR79" s="80"/>
      <c r="CS79" s="361">
        <f>CS54</f>
        <v>0</v>
      </c>
      <c r="CT79" s="80"/>
      <c r="CU79" s="80"/>
      <c r="CV79" s="80"/>
      <c r="CW79" s="80"/>
    </row>
    <row r="80" spans="1:101" ht="18.75" customHeight="1" thickBot="1" x14ac:dyDescent="0.3">
      <c r="A80" s="182"/>
      <c r="B80" s="182"/>
      <c r="C80" s="246" t="str">
        <f>BB36</f>
        <v>Ukraine</v>
      </c>
      <c r="D80" s="160">
        <f>BD36</f>
        <v>1</v>
      </c>
      <c r="E80" s="160">
        <f>BE36</f>
        <v>0</v>
      </c>
      <c r="F80" s="199" t="s">
        <v>12</v>
      </c>
      <c r="G80" s="160">
        <f>BG36</f>
        <v>3</v>
      </c>
      <c r="H80" s="161">
        <f t="shared" si="27"/>
        <v>970</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3.0002</v>
      </c>
      <c r="BB80" s="159" t="str">
        <f t="shared" si="28"/>
        <v>Russland</v>
      </c>
      <c r="BC80" s="201"/>
      <c r="BD80" s="202">
        <f t="shared" si="29"/>
        <v>4</v>
      </c>
      <c r="BE80" s="150">
        <f>IF($BA80="","",INDEX(E$78:E$83,MATCH($BA80,$J$78:$J$83,0)))</f>
        <v>2</v>
      </c>
      <c r="BF80" s="199" t="s">
        <v>12</v>
      </c>
      <c r="BG80" s="202">
        <f t="shared" si="26"/>
        <v>3</v>
      </c>
      <c r="BH80" s="150" t="str">
        <f t="shared" si="30"/>
        <v>B</v>
      </c>
      <c r="BI80" s="231">
        <f t="shared" si="31"/>
        <v>1</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4</v>
      </c>
      <c r="E81" s="160">
        <f>BE47</f>
        <v>3</v>
      </c>
      <c r="F81" s="199" t="s">
        <v>12</v>
      </c>
      <c r="G81" s="160">
        <f>BG47</f>
        <v>3</v>
      </c>
      <c r="H81" s="161">
        <f t="shared" si="27"/>
        <v>4003</v>
      </c>
      <c r="I81" s="250" t="s">
        <v>257</v>
      </c>
      <c r="J81" s="164">
        <f t="shared" si="24"/>
        <v>1.0004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4.0004999999999997</v>
      </c>
      <c r="BB81" s="159" t="str">
        <f t="shared" si="28"/>
        <v>Schweden</v>
      </c>
      <c r="BC81" s="201"/>
      <c r="BD81" s="202">
        <f t="shared" si="29"/>
        <v>2</v>
      </c>
      <c r="BE81" s="150">
        <f>IF($BA81="","",INDEX(E$78:E$83,MATCH($BA81,$J$78:$J$83,0)))</f>
        <v>1</v>
      </c>
      <c r="BF81" s="199" t="s">
        <v>12</v>
      </c>
      <c r="BG81" s="202">
        <f t="shared" si="26"/>
        <v>3</v>
      </c>
      <c r="BH81" s="150" t="str">
        <f t="shared" si="30"/>
        <v>E</v>
      </c>
      <c r="BI81" s="231">
        <f t="shared" si="31"/>
        <v>8</v>
      </c>
      <c r="BJ81" s="61">
        <f>IF(E81&gt;G81,IF(Spielplan!E81&gt;Spielplan!G81,Punktemodus!$B$3,0),0)</f>
        <v>0</v>
      </c>
      <c r="BK81" s="61">
        <f>IF(E81=G81,IF(Spielplan!E81=Spielplan!G81,Punktemodus!$B$3,0),0)</f>
        <v>0</v>
      </c>
      <c r="BL81" s="61">
        <f>IF(E81&lt;G81,IF(Spielplan!E81&lt;Spielplan!G81,Punktemodus!$B$3,0),0)</f>
        <v>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2</v>
      </c>
      <c r="E82" s="160">
        <f>BE58</f>
        <v>1</v>
      </c>
      <c r="F82" s="199" t="s">
        <v>12</v>
      </c>
      <c r="G82" s="160">
        <f>BG58</f>
        <v>3</v>
      </c>
      <c r="H82" s="161">
        <f t="shared" si="27"/>
        <v>1981</v>
      </c>
      <c r="I82" s="250" t="s">
        <v>258</v>
      </c>
      <c r="J82" s="164">
        <f t="shared" si="24"/>
        <v>4.0004999999999997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Island</v>
      </c>
      <c r="BC82" s="163"/>
      <c r="BD82" s="145">
        <f t="shared" si="29"/>
        <v>1</v>
      </c>
      <c r="BE82" s="145">
        <f>IF($BA82="","",INDEX(E$78:E$83,MATCH($BA82,$J$78:$J$83,0)))</f>
        <v>1</v>
      </c>
      <c r="BF82" s="199" t="s">
        <v>12</v>
      </c>
      <c r="BG82" s="145">
        <f t="shared" si="26"/>
        <v>3</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1</v>
      </c>
      <c r="E83" s="160">
        <f>BE69</f>
        <v>1</v>
      </c>
      <c r="F83" s="199" t="s">
        <v>12</v>
      </c>
      <c r="G83" s="160">
        <f>BG69</f>
        <v>3</v>
      </c>
      <c r="H83" s="161">
        <f t="shared" si="27"/>
        <v>981</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Ukraine</v>
      </c>
      <c r="BC83" s="163"/>
      <c r="BD83" s="145">
        <f t="shared" si="29"/>
        <v>1</v>
      </c>
      <c r="BE83" s="145">
        <f>IF($BA83="","",INDEX(E$78:E$83,MATCH($BA83,$J$78:$J$83,0)))</f>
        <v>0</v>
      </c>
      <c r="BF83" s="199" t="s">
        <v>12</v>
      </c>
      <c r="BG83" s="145">
        <f t="shared" si="26"/>
        <v>3</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Kroatien</v>
      </c>
      <c r="E86" s="459"/>
      <c r="F86" s="479" t="str">
        <f>$C$78</f>
        <v>Schweiz</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186</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Schweiz</v>
      </c>
      <c r="E87" s="461"/>
      <c r="F87" s="470" t="str">
        <f>$C$79</f>
        <v>Russland</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Kroatien</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Schweiz</v>
      </c>
      <c r="E88" s="461"/>
      <c r="F88" s="470" t="str">
        <f>$C$79</f>
        <v>Russland</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Schweiz</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Schweiz</v>
      </c>
      <c r="E89" s="461"/>
      <c r="F89" s="470" t="str">
        <f>$C$79</f>
        <v>Russland</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Schweiz</v>
      </c>
      <c r="E90" s="461"/>
      <c r="F90" s="470" t="str">
        <f>$C$79</f>
        <v>Russland</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Schweden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Schweiz</v>
      </c>
      <c r="E91" s="461"/>
      <c r="F91" s="470" t="str">
        <f>$C$79</f>
        <v>Russland</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Kroatien</v>
      </c>
      <c r="E92" s="459"/>
      <c r="F92" s="471" t="str">
        <f>$C$78</f>
        <v>Schweiz</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476</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Kroatien</v>
      </c>
      <c r="E93" s="459"/>
      <c r="F93" s="471" t="str">
        <f>$C$78</f>
        <v>Schweiz</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Schweiz</v>
      </c>
      <c r="E94" s="461"/>
      <c r="F94" s="460" t="str">
        <f>$C$83</f>
        <v>Island</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Schweiz</v>
      </c>
      <c r="E95" s="461"/>
      <c r="F95" s="460" t="str">
        <f>$C$83</f>
        <v>Island</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Kroatien</v>
      </c>
      <c r="E96" s="459"/>
      <c r="F96" s="470" t="str">
        <f>$C$79</f>
        <v>Russland</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Kroatien</v>
      </c>
      <c r="E97" s="459"/>
      <c r="F97" s="470" t="str">
        <f>$C$79</f>
        <v>Russland</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Ukraine</v>
      </c>
      <c r="E98" s="461"/>
      <c r="F98" s="470" t="str">
        <f>$C$79</f>
        <v>Russland</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Kroatien</v>
      </c>
      <c r="E99" s="459"/>
      <c r="F99" s="470" t="str">
        <f>$C$79</f>
        <v>Russland</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Kroatien</v>
      </c>
      <c r="E100" s="459"/>
      <c r="F100" s="460" t="str">
        <f>$C$83</f>
        <v>Island</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395</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-1.5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-0.5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-1.5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tabColor theme="1"/>
  </sheetPr>
  <dimension ref="A1:CW101"/>
  <sheetViews>
    <sheetView zoomScale="75" zoomScaleNormal="75" workbookViewId="0">
      <pane ySplit="5" topLeftCell="A6" activePane="bottomLeft" state="frozen"/>
      <selection activeCell="BE52" sqref="BE52"/>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3.2851562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355</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386</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370"/>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v>2</v>
      </c>
      <c r="F12" s="199" t="s">
        <v>12</v>
      </c>
      <c r="G12" s="63">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9</v>
      </c>
      <c r="AA12" s="182">
        <f>Q18</f>
        <v>7</v>
      </c>
      <c r="AB12" s="182">
        <f>U18</f>
        <v>0</v>
      </c>
      <c r="AC12" s="182">
        <f>AA12-AB12</f>
        <v>7</v>
      </c>
      <c r="AD12" s="182">
        <f>IF(Z12&gt;Z13,-1,0)</f>
        <v>-1</v>
      </c>
      <c r="AE12" s="182">
        <f>IF(Z12&gt;Z14,-1,0)</f>
        <v>-1</v>
      </c>
      <c r="AF12" s="182">
        <f>IF(Z12&gt;Z15,-1,0)</f>
        <v>-1</v>
      </c>
      <c r="AG12" s="329">
        <f>10000-(AJ12*1000+AM12*10+AK12)</f>
        <v>923</v>
      </c>
      <c r="AH12" s="330">
        <f>RANK(AG12,AG12:AG15,1)</f>
        <v>1</v>
      </c>
      <c r="AI12" s="281" t="str">
        <f>C12</f>
        <v>Frankreich</v>
      </c>
      <c r="AJ12" s="281">
        <f t="shared" ref="AJ12:AL15" si="1">Z12</f>
        <v>9</v>
      </c>
      <c r="AK12" s="281">
        <f t="shared" si="1"/>
        <v>7</v>
      </c>
      <c r="AL12" s="281">
        <f t="shared" si="1"/>
        <v>0</v>
      </c>
      <c r="AM12" s="281">
        <f>AK12-AL12</f>
        <v>7</v>
      </c>
      <c r="AN12" s="337"/>
      <c r="AO12" s="329">
        <f>IF(Z13&lt;&gt;Z12,AG13,IF(G12&gt;E12,AG13-2000,AG13))</f>
        <v>10039</v>
      </c>
      <c r="AP12" s="329">
        <f>IF(Z14&lt;&gt;Z12,AG14,IF(G14&gt;E14,AG14-2000,AG14))</f>
        <v>7027</v>
      </c>
      <c r="AQ12" s="329">
        <f>IF(Z15&lt;&gt;Z12,AG15,IF(G16&gt;E16,AG15-2000,AG15))</f>
        <v>3996</v>
      </c>
      <c r="AR12" s="332">
        <f>AN16</f>
        <v>2769</v>
      </c>
      <c r="AS12" s="330">
        <f>RANK(AR12,AR12:AR15,1)</f>
        <v>1</v>
      </c>
      <c r="AT12" s="281" t="str">
        <f t="shared" ref="AT12:AW15" si="2">AI12</f>
        <v>Frankreich</v>
      </c>
      <c r="AU12" s="281">
        <f t="shared" si="2"/>
        <v>9</v>
      </c>
      <c r="AV12" s="281">
        <f t="shared" si="2"/>
        <v>7</v>
      </c>
      <c r="AW12" s="281">
        <f t="shared" si="2"/>
        <v>0</v>
      </c>
      <c r="AX12" s="182"/>
      <c r="AY12" s="182"/>
      <c r="AZ12" s="182"/>
      <c r="BA12" s="3">
        <v>1</v>
      </c>
      <c r="BB12" s="6" t="str">
        <f>VLOOKUP(1,AS12:AT15,2,FALSE)</f>
        <v>Frankreich</v>
      </c>
      <c r="BC12" s="2"/>
      <c r="BD12" s="5">
        <f>VLOOKUP(1,AS12:AW15,3,FALSE)</f>
        <v>9</v>
      </c>
      <c r="BE12" s="4">
        <f>VLOOKUP(1,AS12:AW15,4,FALSE)</f>
        <v>7</v>
      </c>
      <c r="BF12" s="199" t="s">
        <v>12</v>
      </c>
      <c r="BG12" s="4">
        <f>VLOOKUP(1,AS12:AW15,5,FALSE)</f>
        <v>0</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63">
        <v>2</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v>1</v>
      </c>
      <c r="F13" s="199" t="s">
        <v>12</v>
      </c>
      <c r="G13" s="63">
        <v>3</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1</v>
      </c>
      <c r="T13" s="182">
        <f>G13</f>
        <v>3</v>
      </c>
      <c r="U13" s="182"/>
      <c r="V13" s="182"/>
      <c r="W13" s="182">
        <f>G13</f>
        <v>3</v>
      </c>
      <c r="X13" s="182">
        <f>E13</f>
        <v>1</v>
      </c>
      <c r="Y13" s="182"/>
      <c r="Z13" s="182">
        <f>N18</f>
        <v>0</v>
      </c>
      <c r="AA13" s="182">
        <f>R18</f>
        <v>1</v>
      </c>
      <c r="AB13" s="182">
        <f>V18</f>
        <v>5</v>
      </c>
      <c r="AC13" s="182">
        <f>AA13-AB13</f>
        <v>-4</v>
      </c>
      <c r="AD13" s="182">
        <f>IF(Z13&gt;Z12,-1,0)</f>
        <v>0</v>
      </c>
      <c r="AE13" s="182">
        <f>IF(Z13&gt;Z14,-1,0)</f>
        <v>0</v>
      </c>
      <c r="AF13" s="182">
        <f>IF(Z13&gt;Z15,-1,0)</f>
        <v>0</v>
      </c>
      <c r="AG13" s="329">
        <f>10000-(AJ13*1000+AM13*10+AK13)</f>
        <v>10039</v>
      </c>
      <c r="AH13" s="330">
        <f>RANK(AG13,AG12:AG15,1)</f>
        <v>4</v>
      </c>
      <c r="AI13" s="281" t="str">
        <f>H12</f>
        <v>Rumänien</v>
      </c>
      <c r="AJ13" s="281">
        <f t="shared" si="1"/>
        <v>0</v>
      </c>
      <c r="AK13" s="281">
        <f t="shared" si="1"/>
        <v>1</v>
      </c>
      <c r="AL13" s="281">
        <f t="shared" si="1"/>
        <v>5</v>
      </c>
      <c r="AM13" s="281">
        <f>AK13-AL13</f>
        <v>-4</v>
      </c>
      <c r="AN13" s="329">
        <f>IF(Z12&lt;&gt;Z13,AG12,IF(E12&gt;G12,AG12-2000,AG12))</f>
        <v>923</v>
      </c>
      <c r="AO13" s="337"/>
      <c r="AP13" s="329">
        <f>IF(Z13&lt;&gt;Z14,AG14,IF(G17&gt;E17,AG14-2000,AG14))</f>
        <v>7027</v>
      </c>
      <c r="AQ13" s="329">
        <f>IF(Z15&lt;&gt;Z13,AG15,IF(G15&gt;E15,AG15-2000,AG15))</f>
        <v>3996</v>
      </c>
      <c r="AR13" s="333">
        <f>AO16</f>
        <v>30117</v>
      </c>
      <c r="AS13" s="330">
        <f>RANK(AR13,AR12:AR15,1)</f>
        <v>4</v>
      </c>
      <c r="AT13" s="281" t="str">
        <f t="shared" si="2"/>
        <v>Rumänien</v>
      </c>
      <c r="AU13" s="281">
        <f t="shared" si="2"/>
        <v>0</v>
      </c>
      <c r="AV13" s="281">
        <f t="shared" si="2"/>
        <v>1</v>
      </c>
      <c r="AW13" s="281">
        <f t="shared" si="2"/>
        <v>5</v>
      </c>
      <c r="AX13" s="182"/>
      <c r="AY13" s="182"/>
      <c r="AZ13" s="182"/>
      <c r="BA13" s="3">
        <v>2</v>
      </c>
      <c r="BB13" s="6" t="str">
        <f>VLOOKUP(2,AS12:AT15,2,FALSE)</f>
        <v>Schweiz</v>
      </c>
      <c r="BC13" s="2"/>
      <c r="BD13" s="5">
        <f>VLOOKUP(2,AS12:AW15,3,FALSE)</f>
        <v>6</v>
      </c>
      <c r="BE13" s="4">
        <f>VLOOKUP(2,AS12:AW15,4,FALSE)</f>
        <v>4</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0</v>
      </c>
      <c r="BO13" s="61">
        <f>IF(G13=Spielplan!G13,Punktemodus!$B$7,0)</f>
        <v>0</v>
      </c>
      <c r="BP13" s="81">
        <f>IF(Spielplan!E13="",0,SUM(BJ13:BO13))</f>
        <v>10</v>
      </c>
      <c r="BQ13" s="182"/>
      <c r="BR13" s="213"/>
      <c r="BS13" s="147" t="s">
        <v>240</v>
      </c>
      <c r="BT13" s="158" t="str">
        <f>BB35</f>
        <v>Polen</v>
      </c>
      <c r="BU13" s="163"/>
      <c r="BV13" s="63">
        <v>1</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v>2</v>
      </c>
      <c r="F14" s="199" t="s">
        <v>12</v>
      </c>
      <c r="G14" s="63">
        <v>0</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0</v>
      </c>
      <c r="T14" s="182"/>
      <c r="U14" s="182">
        <f>G14</f>
        <v>0</v>
      </c>
      <c r="V14" s="182"/>
      <c r="W14" s="182">
        <f>E14</f>
        <v>2</v>
      </c>
      <c r="X14" s="182"/>
      <c r="Y14" s="182"/>
      <c r="Z14" s="182">
        <f>O18</f>
        <v>3</v>
      </c>
      <c r="AA14" s="182">
        <f>S18</f>
        <v>3</v>
      </c>
      <c r="AB14" s="182">
        <f>W18</f>
        <v>6</v>
      </c>
      <c r="AC14" s="182">
        <f>AA14-AB14</f>
        <v>-3</v>
      </c>
      <c r="AD14" s="182">
        <f>IF(Z14&gt;Z12,-1,0)</f>
        <v>0</v>
      </c>
      <c r="AE14" s="182">
        <f>IF(Z14&gt;Z13,-1,0)</f>
        <v>-1</v>
      </c>
      <c r="AF14" s="182">
        <f>IF(Z14&gt;Z15,-1,0)</f>
        <v>0</v>
      </c>
      <c r="AG14" s="329">
        <f>10000-(AJ14*1000+AM14*10+AK14)</f>
        <v>7027</v>
      </c>
      <c r="AH14" s="330">
        <f>RANK(AG14,AG12:AG15,1)</f>
        <v>3</v>
      </c>
      <c r="AI14" s="281" t="str">
        <f>C13</f>
        <v>Albanien</v>
      </c>
      <c r="AJ14" s="281">
        <f t="shared" si="1"/>
        <v>3</v>
      </c>
      <c r="AK14" s="281">
        <f t="shared" si="1"/>
        <v>3</v>
      </c>
      <c r="AL14" s="281">
        <f t="shared" si="1"/>
        <v>6</v>
      </c>
      <c r="AM14" s="281">
        <f>AK14-AL14</f>
        <v>-3</v>
      </c>
      <c r="AN14" s="329">
        <f>IF(Z12&lt;&gt;Z14,AG12,IF(E14&gt;G14,AG12-2000,AG12))</f>
        <v>923</v>
      </c>
      <c r="AO14" s="329">
        <f>IF(Z13&lt;&gt;Z14,AG13,IF(E17&gt;G17,AG13-2000,AG13))</f>
        <v>10039</v>
      </c>
      <c r="AP14" s="337"/>
      <c r="AQ14" s="329">
        <f>IF(Z15&lt;&gt;Z14,AG15,IF(G13&gt;E13,AG15-2000,AG15))</f>
        <v>3996</v>
      </c>
      <c r="AR14" s="333">
        <f>AP16</f>
        <v>21081</v>
      </c>
      <c r="AS14" s="330">
        <f>RANK(AR14,AR12:AR15,1)</f>
        <v>3</v>
      </c>
      <c r="AT14" s="281" t="str">
        <f t="shared" si="2"/>
        <v>Albanien</v>
      </c>
      <c r="AU14" s="281">
        <f t="shared" si="2"/>
        <v>3</v>
      </c>
      <c r="AV14" s="281">
        <f t="shared" si="2"/>
        <v>3</v>
      </c>
      <c r="AW14" s="281">
        <f t="shared" si="2"/>
        <v>6</v>
      </c>
      <c r="AX14" s="182"/>
      <c r="AY14" s="182"/>
      <c r="AZ14" s="182"/>
      <c r="BA14" s="162">
        <v>3</v>
      </c>
      <c r="BB14" s="175" t="str">
        <f>VLOOKUP(3,AS12:AT15,2,FALSE)</f>
        <v>Albanien</v>
      </c>
      <c r="BC14" s="163"/>
      <c r="BD14" s="145">
        <f>VLOOKUP(3,AS12:AW15,3,FALSE)</f>
        <v>3</v>
      </c>
      <c r="BE14" s="145">
        <f>VLOOKUP(3,AS12:AW15,4,FALSE)</f>
        <v>3</v>
      </c>
      <c r="BF14" s="199" t="s">
        <v>12</v>
      </c>
      <c r="BG14" s="145">
        <f>VLOOKUP(3,AS12:AW15,5,FALSE)</f>
        <v>6</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3</v>
      </c>
      <c r="BN14" s="61">
        <f>IF(E14=Spielplan!E14,Punktemodus!$B$7,0)</f>
        <v>1</v>
      </c>
      <c r="BO14" s="61">
        <f>IF(G14=Spielplan!G14,Punktemodus!$B$7,0)</f>
        <v>1</v>
      </c>
      <c r="BP14" s="81">
        <f>IF(Spielplan!E14="",0,SUM(BJ14:BO14))</f>
        <v>15</v>
      </c>
      <c r="BQ14" s="182"/>
      <c r="BR14" s="213"/>
      <c r="BS14" s="182"/>
      <c r="BT14" s="182"/>
      <c r="BU14" s="182"/>
      <c r="BV14" s="182"/>
      <c r="BW14" s="182"/>
      <c r="BX14" s="182"/>
      <c r="BY14" s="182"/>
      <c r="BZ14" s="144">
        <v>49</v>
      </c>
      <c r="CA14" s="158" t="str">
        <f>IF(BX12="",IF(BV12&gt;BV13,BT12,BT13),IF(BX12&gt;BX13,BT12,BT13))</f>
        <v>Schweiz</v>
      </c>
      <c r="CB14" s="163"/>
      <c r="CC14" s="63">
        <v>0</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v>0</v>
      </c>
      <c r="F15" s="199" t="s">
        <v>12</v>
      </c>
      <c r="G15" s="63">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6</v>
      </c>
      <c r="AA15" s="182">
        <f>T18</f>
        <v>4</v>
      </c>
      <c r="AB15" s="182">
        <f>X18</f>
        <v>4</v>
      </c>
      <c r="AC15" s="182">
        <f>AA15-AB15</f>
        <v>0</v>
      </c>
      <c r="AD15" s="182">
        <f>IF(Z15&gt;Z12,-1,0)</f>
        <v>0</v>
      </c>
      <c r="AE15" s="182">
        <f>IF(Z15&gt;Z13,-1,0)</f>
        <v>-1</v>
      </c>
      <c r="AF15" s="182">
        <f>IF(Z15&gt;Z14,-1,0)</f>
        <v>-1</v>
      </c>
      <c r="AG15" s="329">
        <f>10000-(AJ15*1000+AM15*10+AK15)</f>
        <v>3996</v>
      </c>
      <c r="AH15" s="330">
        <f>RANK(AG15,AG12:AG15,1)</f>
        <v>2</v>
      </c>
      <c r="AI15" s="281" t="str">
        <f>H13</f>
        <v>Schweiz</v>
      </c>
      <c r="AJ15" s="281">
        <f t="shared" si="1"/>
        <v>6</v>
      </c>
      <c r="AK15" s="281">
        <f t="shared" si="1"/>
        <v>4</v>
      </c>
      <c r="AL15" s="281">
        <f t="shared" si="1"/>
        <v>4</v>
      </c>
      <c r="AM15" s="281">
        <f>AK15-AL15</f>
        <v>0</v>
      </c>
      <c r="AN15" s="329">
        <f>IF(Z12&lt;&gt;Z15,AG12,IF(E16&gt;G16,AG12-2000,AG12))</f>
        <v>923</v>
      </c>
      <c r="AO15" s="329">
        <f>IF(Z13&lt;&gt;Z15,AG13,IF(E15&gt;G15,AG13-2000,AG13))</f>
        <v>10039</v>
      </c>
      <c r="AP15" s="329">
        <f>IF(Z14&lt;&gt;Z15,AG14,IF(E13&gt;G13,AG14-2000,AG14))</f>
        <v>7027</v>
      </c>
      <c r="AQ15" s="337"/>
      <c r="AR15" s="333">
        <f>AQ16</f>
        <v>11988</v>
      </c>
      <c r="AS15" s="330">
        <f>RANK(AR15,AR12:AR15,1)</f>
        <v>2</v>
      </c>
      <c r="AT15" s="281" t="str">
        <f t="shared" si="2"/>
        <v>Schweiz</v>
      </c>
      <c r="AU15" s="281">
        <f t="shared" si="2"/>
        <v>6</v>
      </c>
      <c r="AV15" s="281">
        <f t="shared" si="2"/>
        <v>4</v>
      </c>
      <c r="AW15" s="281">
        <f t="shared" si="2"/>
        <v>4</v>
      </c>
      <c r="AX15" s="182"/>
      <c r="AY15" s="182"/>
      <c r="AZ15" s="182"/>
      <c r="BA15" s="68">
        <v>4</v>
      </c>
      <c r="BB15" s="69" t="str">
        <f>VLOOKUP(4,AS12:AT15,2,FALSE)</f>
        <v>Rumänien</v>
      </c>
      <c r="BC15" s="70"/>
      <c r="BD15" s="71">
        <f>VLOOKUP(4,AS12:AW15,3,FALSE)</f>
        <v>0</v>
      </c>
      <c r="BE15" s="71">
        <f>VLOOKUP(4,AS12:AW15,4,FALSE)</f>
        <v>1</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182"/>
      <c r="BW15" s="182"/>
      <c r="BX15" s="182"/>
      <c r="BY15" s="182"/>
      <c r="BZ15" s="144">
        <v>50</v>
      </c>
      <c r="CA15" s="158" t="str">
        <f>IF(BX16="",IF(BV16&gt;BV17,BT16,BT17),IF(BX16&gt;BX17,BT16,BT17))</f>
        <v>Spanien</v>
      </c>
      <c r="CB15" s="163"/>
      <c r="CC15" s="63">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v>3</v>
      </c>
      <c r="F16" s="199" t="s">
        <v>12</v>
      </c>
      <c r="G16" s="63">
        <v>0</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0</v>
      </c>
      <c r="U16" s="182">
        <f>G16</f>
        <v>0</v>
      </c>
      <c r="V16" s="182"/>
      <c r="W16" s="182"/>
      <c r="X16" s="182">
        <f>E16</f>
        <v>3</v>
      </c>
      <c r="Y16" s="182"/>
      <c r="Z16" s="182"/>
      <c r="AA16" s="182"/>
      <c r="AB16" s="182"/>
      <c r="AC16" s="182"/>
      <c r="AD16" s="182"/>
      <c r="AE16" s="182"/>
      <c r="AF16" s="182"/>
      <c r="AG16" s="281"/>
      <c r="AH16" s="281"/>
      <c r="AI16" s="281"/>
      <c r="AJ16" s="281"/>
      <c r="AK16" s="281"/>
      <c r="AL16" s="281"/>
      <c r="AM16" s="281"/>
      <c r="AN16" s="334">
        <f>SUM(AN12:AN15)</f>
        <v>2769</v>
      </c>
      <c r="AO16" s="335">
        <f>SUM(AO12:AO15)</f>
        <v>30117</v>
      </c>
      <c r="AP16" s="335">
        <f>SUM(AP12:AP15)</f>
        <v>21081</v>
      </c>
      <c r="AQ16" s="335">
        <f>SUM(AQ12:AQ15)</f>
        <v>11988</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63">
        <v>2</v>
      </c>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v>1</v>
      </c>
      <c r="F17" s="199" t="s">
        <v>12</v>
      </c>
      <c r="G17" s="63">
        <v>2</v>
      </c>
      <c r="H17" s="38" t="str">
        <f>C13</f>
        <v>Albanien</v>
      </c>
      <c r="I17" s="39"/>
      <c r="J17" s="182"/>
      <c r="K17" s="182" t="s">
        <v>54</v>
      </c>
      <c r="L17" s="182">
        <f t="shared" si="0"/>
        <v>-1</v>
      </c>
      <c r="M17" s="182"/>
      <c r="N17" s="182">
        <f>IF($E17="",0,IF($E17&gt;$G17,3,IF($E17=$G17,1,0)))</f>
        <v>0</v>
      </c>
      <c r="O17" s="182">
        <f>IF($G17="",0,IF($E17&gt;$G17,0,IF($E17=$G17,1,3)))</f>
        <v>3</v>
      </c>
      <c r="P17" s="182"/>
      <c r="Q17" s="182"/>
      <c r="R17" s="182">
        <f>E17</f>
        <v>1</v>
      </c>
      <c r="S17" s="182">
        <f>G17</f>
        <v>2</v>
      </c>
      <c r="T17" s="182"/>
      <c r="U17" s="182"/>
      <c r="V17" s="182">
        <f>G17</f>
        <v>2</v>
      </c>
      <c r="W17" s="182">
        <f>E17</f>
        <v>1</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0</v>
      </c>
      <c r="BN17" s="61">
        <f>IF(E17=Spielplan!E17,Punktemodus!$B$7,0)</f>
        <v>0</v>
      </c>
      <c r="BO17" s="61">
        <f>IF(G17=Spielplan!G17,Punktemodus!$B$7,0)</f>
        <v>0</v>
      </c>
      <c r="BP17" s="81">
        <f>IF(Spielplan!E17="",0,SUM(BJ17:BO17))</f>
        <v>10</v>
      </c>
      <c r="BQ17" s="182"/>
      <c r="BR17" s="213"/>
      <c r="BS17" s="150" t="str">
        <f>"3"&amp;BD90</f>
        <v>3E</v>
      </c>
      <c r="BT17" s="158" t="str">
        <f>BB90</f>
        <v>Italien</v>
      </c>
      <c r="BU17" s="163"/>
      <c r="BV17" s="63">
        <v>0</v>
      </c>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9</v>
      </c>
      <c r="N18" s="182">
        <f t="shared" si="3"/>
        <v>0</v>
      </c>
      <c r="O18" s="182">
        <f t="shared" si="3"/>
        <v>3</v>
      </c>
      <c r="P18" s="182">
        <f t="shared" si="3"/>
        <v>6</v>
      </c>
      <c r="Q18" s="182">
        <f t="shared" si="3"/>
        <v>7</v>
      </c>
      <c r="R18" s="182">
        <f t="shared" si="3"/>
        <v>1</v>
      </c>
      <c r="S18" s="182">
        <f t="shared" si="3"/>
        <v>3</v>
      </c>
      <c r="T18" s="182">
        <f t="shared" si="3"/>
        <v>4</v>
      </c>
      <c r="U18" s="182">
        <f t="shared" si="3"/>
        <v>0</v>
      </c>
      <c r="V18" s="182">
        <f t="shared" si="3"/>
        <v>5</v>
      </c>
      <c r="W18" s="182">
        <f t="shared" si="3"/>
        <v>6</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48</v>
      </c>
      <c r="BQ18" s="182"/>
      <c r="BR18" s="213"/>
      <c r="BS18" s="182"/>
      <c r="BT18" s="182"/>
      <c r="BU18" s="182"/>
      <c r="BV18" s="182"/>
      <c r="BW18" s="182"/>
      <c r="BX18" s="182"/>
      <c r="BY18" s="182"/>
      <c r="BZ18" s="182"/>
      <c r="CA18" s="182"/>
      <c r="CB18" s="182"/>
      <c r="CC18" s="182"/>
      <c r="CD18" s="182"/>
      <c r="CE18" s="144">
        <v>58</v>
      </c>
      <c r="CF18" s="158" t="str">
        <f>IF(CE14="",IF(CC14&gt;CC15,CA14,CA15),IF(CE14&gt;CE15,CA14,CA15))</f>
        <v>Spanien</v>
      </c>
      <c r="CG18" s="163"/>
      <c r="CH18" s="63">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str">
        <f>IF(CE22="",IF(CC22&gt;CC23,CA22,CA23),IF(CE22&gt;CE23,CA22,CA23))</f>
        <v>England</v>
      </c>
      <c r="CG19" s="163"/>
      <c r="CH19" s="63">
        <v>2</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63">
        <v>3</v>
      </c>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Albanien</v>
      </c>
      <c r="BU21" s="163"/>
      <c r="BV21" s="63">
        <v>1</v>
      </c>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str">
        <f>IF(BX20="",IF(BV20&gt;BV21,BT20,BT21),IF(BX20&gt;BX21,BT20,BT21))</f>
        <v>England</v>
      </c>
      <c r="CB22" s="163"/>
      <c r="CC22" s="63">
        <v>2</v>
      </c>
      <c r="CD22" s="182"/>
      <c r="CE22" s="63"/>
      <c r="CF22" s="182"/>
      <c r="CG22" s="182"/>
      <c r="CH22" s="182"/>
      <c r="CI22" s="182"/>
      <c r="CJ22" s="182"/>
      <c r="CK22" s="182"/>
      <c r="CL22" s="182"/>
      <c r="CM22" s="182"/>
      <c r="CN22" s="182"/>
      <c r="CO22" s="182"/>
      <c r="CP22" s="182"/>
      <c r="CQ22" s="182"/>
      <c r="CR22" s="185"/>
      <c r="CS22" s="185" t="s">
        <v>285</v>
      </c>
      <c r="CT22" s="182"/>
      <c r="CU22" s="182"/>
      <c r="CV22" s="182"/>
      <c r="CW22" s="182"/>
    </row>
    <row r="23" spans="1:101" ht="18.75" customHeight="1" thickBot="1" x14ac:dyDescent="0.3">
      <c r="A23" s="182"/>
      <c r="B23" s="182"/>
      <c r="C23" s="52" t="str">
        <f>Spielplan!$C$23</f>
        <v>Wales</v>
      </c>
      <c r="D23" s="53"/>
      <c r="E23" s="63">
        <v>2</v>
      </c>
      <c r="F23" s="199" t="s">
        <v>12</v>
      </c>
      <c r="G23" s="63">
        <v>1</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2</v>
      </c>
      <c r="R23" s="182">
        <f>G23</f>
        <v>1</v>
      </c>
      <c r="S23" s="182"/>
      <c r="T23" s="182"/>
      <c r="U23" s="182">
        <f>G23</f>
        <v>1</v>
      </c>
      <c r="V23" s="182">
        <f>E23</f>
        <v>2</v>
      </c>
      <c r="W23" s="182"/>
      <c r="X23" s="182"/>
      <c r="Y23" s="182"/>
      <c r="Z23" s="182">
        <f>M29</f>
        <v>3</v>
      </c>
      <c r="AA23" s="182">
        <f>Q29</f>
        <v>2</v>
      </c>
      <c r="AB23" s="182">
        <f>U29</f>
        <v>5</v>
      </c>
      <c r="AC23" s="182">
        <f>AA23-AB23</f>
        <v>-3</v>
      </c>
      <c r="AD23" s="182">
        <f>IF(Z23&gt;Z24,-1,0)</f>
        <v>-1</v>
      </c>
      <c r="AE23" s="182">
        <f>IF(Z23&gt;Z25,-1,0)</f>
        <v>0</v>
      </c>
      <c r="AF23" s="182">
        <f>IF(Z23&gt;Z26,-1,0)</f>
        <v>0</v>
      </c>
      <c r="AG23" s="329">
        <f>10000-(AJ23*1000+AM23*10+AK23)</f>
        <v>7028</v>
      </c>
      <c r="AH23" s="330">
        <f>RANK(AG23,AG23:AG26,1)</f>
        <v>3</v>
      </c>
      <c r="AI23" s="281" t="str">
        <f>C23</f>
        <v>Wales</v>
      </c>
      <c r="AJ23" s="281">
        <f t="shared" ref="AJ23:AJ26" si="5">Z23</f>
        <v>3</v>
      </c>
      <c r="AK23" s="281">
        <f t="shared" ref="AK23:AK26" si="6">AA23</f>
        <v>2</v>
      </c>
      <c r="AL23" s="281">
        <f t="shared" ref="AL23:AL26" si="7">AB23</f>
        <v>5</v>
      </c>
      <c r="AM23" s="281">
        <f>AK23-AL23</f>
        <v>-3</v>
      </c>
      <c r="AN23" s="337"/>
      <c r="AO23" s="329">
        <f>IF(Z24&lt;&gt;Z23,AG24,IF(G23&gt;E23,AG24-2000,AG24))</f>
        <v>10048</v>
      </c>
      <c r="AP23" s="329">
        <f>IF(Z25&lt;&gt;Z23,AG25,IF(G25&gt;E25,AG25-2000,AG25))</f>
        <v>933</v>
      </c>
      <c r="AQ23" s="329">
        <f>IF(Z26&lt;&gt;Z23,AG26,IF(G27&gt;E27,AG26-2000,AG26))</f>
        <v>3976</v>
      </c>
      <c r="AR23" s="332">
        <f>AN27</f>
        <v>21084</v>
      </c>
      <c r="AS23" s="330">
        <f>RANK(AR23,AR23:AR26,1)</f>
        <v>3</v>
      </c>
      <c r="AT23" s="281" t="str">
        <f t="shared" ref="AT23:AT26" si="8">AI23</f>
        <v>Wales</v>
      </c>
      <c r="AU23" s="281">
        <f t="shared" ref="AU23:AU26" si="9">AJ23</f>
        <v>3</v>
      </c>
      <c r="AV23" s="281">
        <f t="shared" ref="AV23:AV26" si="10">AK23</f>
        <v>2</v>
      </c>
      <c r="AW23" s="281">
        <f t="shared" ref="AW23:AW26" si="11">AL23</f>
        <v>5</v>
      </c>
      <c r="AX23" s="182"/>
      <c r="AY23" s="182"/>
      <c r="AZ23" s="182"/>
      <c r="BA23" s="54">
        <v>1</v>
      </c>
      <c r="BB23" s="52" t="str">
        <f>VLOOKUP(1,AS23:AT26,2,FALSE)</f>
        <v>England</v>
      </c>
      <c r="BC23" s="53"/>
      <c r="BD23" s="55">
        <f>VLOOKUP(1,AS23:AW26,3,FALSE)</f>
        <v>9</v>
      </c>
      <c r="BE23" s="56">
        <f>VLOOKUP(1,AS23:AW26,4,FALSE)</f>
        <v>7</v>
      </c>
      <c r="BF23" s="199" t="s">
        <v>12</v>
      </c>
      <c r="BG23" s="56">
        <f>VLOOKUP(1,AS23:AW26,5,FALSE)</f>
        <v>1</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3</v>
      </c>
      <c r="BN23" s="61">
        <f>IF(E23=Spielplan!E23,Punktemodus!$B$7,0)</f>
        <v>1</v>
      </c>
      <c r="BO23" s="61">
        <f>IF(G23=Spielplan!G23,Punktemodus!$B$7,0)</f>
        <v>1</v>
      </c>
      <c r="BP23" s="81">
        <f>IF(Spielplan!E23="",0,SUM(BJ23:BO23))</f>
        <v>15</v>
      </c>
      <c r="BQ23" s="182"/>
      <c r="BR23" s="213"/>
      <c r="BS23" s="182"/>
      <c r="BT23" s="182"/>
      <c r="BU23" s="182"/>
      <c r="BV23" s="182"/>
      <c r="BW23" s="182"/>
      <c r="BX23" s="182"/>
      <c r="BY23" s="182"/>
      <c r="BZ23" s="144">
        <v>54</v>
      </c>
      <c r="CA23" s="158" t="str">
        <f>IF(BX24="",IF(BV24&gt;BV25,BT24,BT25),IF(BX24&gt;BX25,BT24,BT25))</f>
        <v>Österreich</v>
      </c>
      <c r="CB23" s="163"/>
      <c r="CC23" s="63">
        <v>0</v>
      </c>
      <c r="CD23" s="182"/>
      <c r="CE23" s="63"/>
      <c r="CF23" s="182"/>
      <c r="CG23" s="182"/>
      <c r="CH23" s="182"/>
      <c r="CI23" s="182"/>
      <c r="CJ23" s="144" t="s">
        <v>93</v>
      </c>
      <c r="CK23" s="158" t="str">
        <f>IF(CJ18="",IF(CH18&gt;CH19,CF18,CF19),IF(CJ18&gt;CJ19,CF18,CF19))</f>
        <v>England</v>
      </c>
      <c r="CL23" s="163"/>
      <c r="CM23" s="63">
        <v>2</v>
      </c>
      <c r="CN23" s="182"/>
      <c r="CO23" s="63"/>
      <c r="CP23" s="182"/>
      <c r="CQ23" s="511" t="str">
        <f>IF(CO23="",IF(CM23&gt;CM24,CK23,CK24),IF(CO23&gt;CO24,CK23,CK24))</f>
        <v>Deutschland</v>
      </c>
      <c r="CR23" s="512"/>
      <c r="CS23" s="512"/>
      <c r="CT23" s="512"/>
      <c r="CU23" s="512"/>
      <c r="CV23" s="513"/>
      <c r="CW23" s="182"/>
    </row>
    <row r="24" spans="1:101" ht="18.75" customHeight="1" thickBot="1" x14ac:dyDescent="0.3">
      <c r="A24" s="182"/>
      <c r="B24" s="182"/>
      <c r="C24" s="45" t="str">
        <f>Spielplan!$C$24</f>
        <v>England</v>
      </c>
      <c r="D24" s="51"/>
      <c r="E24" s="63">
        <v>2</v>
      </c>
      <c r="F24" s="199" t="s">
        <v>12</v>
      </c>
      <c r="G24" s="63">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0</v>
      </c>
      <c r="U24" s="182"/>
      <c r="V24" s="182"/>
      <c r="W24" s="182">
        <f>G24</f>
        <v>0</v>
      </c>
      <c r="X24" s="182">
        <f>E24</f>
        <v>2</v>
      </c>
      <c r="Y24" s="182"/>
      <c r="Z24" s="182">
        <f>N29</f>
        <v>0</v>
      </c>
      <c r="AA24" s="182">
        <f>R29</f>
        <v>2</v>
      </c>
      <c r="AB24" s="182">
        <f>V29</f>
        <v>7</v>
      </c>
      <c r="AC24" s="182">
        <f>AA24-AB24</f>
        <v>-5</v>
      </c>
      <c r="AD24" s="182">
        <f>IF(Z24&gt;Z23,-1,0)</f>
        <v>0</v>
      </c>
      <c r="AE24" s="182">
        <f>IF(Z24&gt;Z25,-1,0)</f>
        <v>0</v>
      </c>
      <c r="AF24" s="182">
        <f>IF(Z24&gt;Z26,-1,0)</f>
        <v>0</v>
      </c>
      <c r="AG24" s="329">
        <f>10000-(AJ24*1000+AM24*10+AK24)</f>
        <v>10048</v>
      </c>
      <c r="AH24" s="330">
        <f>RANK(AG24,AG23:AG26,1)</f>
        <v>4</v>
      </c>
      <c r="AI24" s="281" t="str">
        <f>H23</f>
        <v>Slowakei</v>
      </c>
      <c r="AJ24" s="281">
        <f t="shared" si="5"/>
        <v>0</v>
      </c>
      <c r="AK24" s="281">
        <f t="shared" si="6"/>
        <v>2</v>
      </c>
      <c r="AL24" s="281">
        <f t="shared" si="7"/>
        <v>7</v>
      </c>
      <c r="AM24" s="281">
        <f>AK24-AL24</f>
        <v>-5</v>
      </c>
      <c r="AN24" s="329">
        <f>IF(Z23&lt;&gt;Z24,AG23,IF(E23&gt;G23,AG23-2000,AG23))</f>
        <v>7028</v>
      </c>
      <c r="AO24" s="337"/>
      <c r="AP24" s="329">
        <f>IF(Z24&lt;&gt;Z25,AG25,IF(G28&gt;E28,AG25-2000,AG25))</f>
        <v>933</v>
      </c>
      <c r="AQ24" s="329">
        <f>IF(Z26&lt;&gt;Z24,AG26,IF(G26&gt;E26,AG26-2000,AG26))</f>
        <v>3976</v>
      </c>
      <c r="AR24" s="333">
        <f>AO27</f>
        <v>30144</v>
      </c>
      <c r="AS24" s="330">
        <f>RANK(AR24,AR23:AR26,1)</f>
        <v>4</v>
      </c>
      <c r="AT24" s="281" t="str">
        <f t="shared" si="8"/>
        <v>Slowakei</v>
      </c>
      <c r="AU24" s="281">
        <f t="shared" si="9"/>
        <v>0</v>
      </c>
      <c r="AV24" s="281">
        <f t="shared" si="10"/>
        <v>2</v>
      </c>
      <c r="AW24" s="281">
        <f t="shared" si="11"/>
        <v>7</v>
      </c>
      <c r="AX24" s="182"/>
      <c r="AY24" s="182"/>
      <c r="AZ24" s="182"/>
      <c r="BA24" s="54">
        <v>2</v>
      </c>
      <c r="BB24" s="52" t="str">
        <f>VLOOKUP(2,AS23:AT26,2,FALSE)</f>
        <v>Russland</v>
      </c>
      <c r="BC24" s="53"/>
      <c r="BD24" s="55">
        <f>VLOOKUP(2,AS23:AW26,3,FALSE)</f>
        <v>6</v>
      </c>
      <c r="BE24" s="56">
        <f>VLOOKUP(2,AS23:AW26,4,FALSE)</f>
        <v>4</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0</v>
      </c>
      <c r="BQ24" s="182"/>
      <c r="BR24" s="213"/>
      <c r="BS24" s="152" t="s">
        <v>245</v>
      </c>
      <c r="BT24" s="158" t="str">
        <f>BB67</f>
        <v>Österreich</v>
      </c>
      <c r="BU24" s="163"/>
      <c r="BV24" s="63">
        <v>2</v>
      </c>
      <c r="BW24" s="182"/>
      <c r="BX24" s="63"/>
      <c r="BY24" s="182"/>
      <c r="BZ24" s="182"/>
      <c r="CA24" s="182"/>
      <c r="CB24" s="182"/>
      <c r="CC24" s="182"/>
      <c r="CD24" s="182"/>
      <c r="CE24" s="182"/>
      <c r="CF24" s="182"/>
      <c r="CG24" s="182"/>
      <c r="CH24" s="182"/>
      <c r="CI24" s="182"/>
      <c r="CJ24" s="144" t="s">
        <v>94</v>
      </c>
      <c r="CK24" s="158" t="str">
        <f>IF(CJ34="",IF(CH34&gt;CH35,CF34,CF35),IF(CJ34&gt;CJ35,CF34,CF35))</f>
        <v>Deutschland</v>
      </c>
      <c r="CL24" s="163"/>
      <c r="CM24" s="63">
        <v>4</v>
      </c>
      <c r="CN24" s="182"/>
      <c r="CO24" s="63"/>
      <c r="CP24" s="182"/>
      <c r="CQ24" s="514"/>
      <c r="CR24" s="515"/>
      <c r="CS24" s="515"/>
      <c r="CT24" s="515"/>
      <c r="CU24" s="515"/>
      <c r="CV24" s="516"/>
      <c r="CW24" s="182"/>
    </row>
    <row r="25" spans="1:101" ht="18.75" customHeight="1" thickBot="1" x14ac:dyDescent="0.3">
      <c r="A25" s="182"/>
      <c r="B25" s="182"/>
      <c r="C25" s="52" t="str">
        <f>C23</f>
        <v>Wales</v>
      </c>
      <c r="D25" s="53"/>
      <c r="E25" s="63">
        <v>0</v>
      </c>
      <c r="F25" s="199" t="s">
        <v>12</v>
      </c>
      <c r="G25" s="63">
        <v>2</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2</v>
      </c>
      <c r="T25" s="182"/>
      <c r="U25" s="182">
        <f>G25</f>
        <v>2</v>
      </c>
      <c r="V25" s="182"/>
      <c r="W25" s="182">
        <f>E25</f>
        <v>0</v>
      </c>
      <c r="X25" s="182"/>
      <c r="Y25" s="182"/>
      <c r="Z25" s="182">
        <f>O29</f>
        <v>9</v>
      </c>
      <c r="AA25" s="182">
        <f>S29</f>
        <v>7</v>
      </c>
      <c r="AB25" s="182">
        <f>W29</f>
        <v>1</v>
      </c>
      <c r="AC25" s="182">
        <f>AA25-AB25</f>
        <v>6</v>
      </c>
      <c r="AD25" s="182">
        <f>IF(Z25&gt;Z23,-1,0)</f>
        <v>-1</v>
      </c>
      <c r="AE25" s="182">
        <f>IF(Z25&gt;Z24,-1,0)</f>
        <v>-1</v>
      </c>
      <c r="AF25" s="182">
        <f>IF(Z25&gt;Z26,-1,0)</f>
        <v>-1</v>
      </c>
      <c r="AG25" s="329">
        <f>10000-(AJ25*1000+AM25*10+AK25)</f>
        <v>933</v>
      </c>
      <c r="AH25" s="330">
        <f>RANK(AG25,AG23:AG26,1)</f>
        <v>1</v>
      </c>
      <c r="AI25" s="281" t="str">
        <f>C24</f>
        <v>England</v>
      </c>
      <c r="AJ25" s="281">
        <f t="shared" si="5"/>
        <v>9</v>
      </c>
      <c r="AK25" s="281">
        <f t="shared" si="6"/>
        <v>7</v>
      </c>
      <c r="AL25" s="281">
        <f t="shared" si="7"/>
        <v>1</v>
      </c>
      <c r="AM25" s="281">
        <f>AK25-AL25</f>
        <v>6</v>
      </c>
      <c r="AN25" s="329">
        <f>IF(Z23&lt;&gt;Z25,AG23,IF(E25&gt;G25,AG23-2000,AG23))</f>
        <v>7028</v>
      </c>
      <c r="AO25" s="329">
        <f>IF(Z24&lt;&gt;Z25,AG24,IF(E28&gt;G28,AG24-2000,AG24))</f>
        <v>10048</v>
      </c>
      <c r="AP25" s="337"/>
      <c r="AQ25" s="329">
        <f>IF(Z26&lt;&gt;Z25,AG26,IF(G24&gt;E24,AG26-2000,AG26))</f>
        <v>3976</v>
      </c>
      <c r="AR25" s="333">
        <f>AP27</f>
        <v>2799</v>
      </c>
      <c r="AS25" s="330">
        <f>RANK(AR25,AR23:AR26,1)</f>
        <v>1</v>
      </c>
      <c r="AT25" s="281" t="str">
        <f t="shared" si="8"/>
        <v>England</v>
      </c>
      <c r="AU25" s="281">
        <f t="shared" si="9"/>
        <v>9</v>
      </c>
      <c r="AV25" s="281">
        <f t="shared" si="10"/>
        <v>7</v>
      </c>
      <c r="AW25" s="281">
        <f t="shared" si="11"/>
        <v>1</v>
      </c>
      <c r="AX25" s="182"/>
      <c r="AY25" s="182"/>
      <c r="AZ25" s="182"/>
      <c r="BA25" s="162">
        <v>3</v>
      </c>
      <c r="BB25" s="175" t="str">
        <f>VLOOKUP(3,AS23:AT26,2,FALSE)</f>
        <v>Wales</v>
      </c>
      <c r="BC25" s="163"/>
      <c r="BD25" s="145">
        <f>VLOOKUP(3,AS23:AW26,3,FALSE)</f>
        <v>3</v>
      </c>
      <c r="BE25" s="145">
        <f>VLOOKUP(3,AS23:AW26,4,FALSE)</f>
        <v>2</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1</v>
      </c>
      <c r="BP25" s="81">
        <f>IF(Spielplan!E25="",0,SUM(BJ25:BO25))</f>
        <v>11</v>
      </c>
      <c r="BQ25" s="182"/>
      <c r="BR25" s="213"/>
      <c r="BS25" s="153" t="s">
        <v>246</v>
      </c>
      <c r="BT25" s="158" t="str">
        <f>BB57</f>
        <v>Irland</v>
      </c>
      <c r="BU25" s="163"/>
      <c r="BV25" s="63">
        <v>0</v>
      </c>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v>0</v>
      </c>
      <c r="F26" s="199" t="s">
        <v>12</v>
      </c>
      <c r="G26" s="63">
        <v>2</v>
      </c>
      <c r="H26" s="45" t="str">
        <f>H24</f>
        <v>Russland</v>
      </c>
      <c r="I26" s="51"/>
      <c r="J26" s="182"/>
      <c r="K26" s="182" t="s">
        <v>60</v>
      </c>
      <c r="L26" s="182">
        <f t="shared" si="4"/>
        <v>-1</v>
      </c>
      <c r="M26" s="182"/>
      <c r="N26" s="182">
        <f>IF($E26="",0,IF($E26&gt;$G26,3,IF($E26=$G26,1,0)))</f>
        <v>0</v>
      </c>
      <c r="O26" s="182"/>
      <c r="P26" s="182">
        <f>IF($G26="",0,IF($E26&gt;$G26,0,IF($E26=$G26,1,3)))</f>
        <v>3</v>
      </c>
      <c r="Q26" s="182"/>
      <c r="R26" s="182">
        <f>E26</f>
        <v>0</v>
      </c>
      <c r="S26" s="182"/>
      <c r="T26" s="182">
        <f>G26</f>
        <v>2</v>
      </c>
      <c r="U26" s="182"/>
      <c r="V26" s="182">
        <f>G26</f>
        <v>2</v>
      </c>
      <c r="W26" s="182"/>
      <c r="X26" s="182">
        <f>E26</f>
        <v>0</v>
      </c>
      <c r="Y26" s="182"/>
      <c r="Z26" s="182">
        <f>P29</f>
        <v>6</v>
      </c>
      <c r="AA26" s="182">
        <f>T29</f>
        <v>4</v>
      </c>
      <c r="AB26" s="182">
        <f>X29</f>
        <v>2</v>
      </c>
      <c r="AC26" s="182">
        <f>AA26-AB26</f>
        <v>2</v>
      </c>
      <c r="AD26" s="182">
        <f>IF(Z26&gt;Z23,-1,0)</f>
        <v>-1</v>
      </c>
      <c r="AE26" s="182">
        <f>IF(Z26&gt;Z24,-1,0)</f>
        <v>-1</v>
      </c>
      <c r="AF26" s="182">
        <f>IF(Z26&gt;Z25,-1,0)</f>
        <v>0</v>
      </c>
      <c r="AG26" s="329">
        <f>10000-(AJ26*1000+AM26*10+AK26)</f>
        <v>3976</v>
      </c>
      <c r="AH26" s="330">
        <f>RANK(AG26,AG23:AG26,1)</f>
        <v>2</v>
      </c>
      <c r="AI26" s="281" t="str">
        <f>H24</f>
        <v>Russland</v>
      </c>
      <c r="AJ26" s="281">
        <f t="shared" si="5"/>
        <v>6</v>
      </c>
      <c r="AK26" s="281">
        <f t="shared" si="6"/>
        <v>4</v>
      </c>
      <c r="AL26" s="281">
        <f t="shared" si="7"/>
        <v>2</v>
      </c>
      <c r="AM26" s="281">
        <f>AK26-AL26</f>
        <v>2</v>
      </c>
      <c r="AN26" s="329">
        <f>IF(Z23&lt;&gt;Z26,AG23,IF(E27&gt;G27,AG23-2000,AG23))</f>
        <v>7028</v>
      </c>
      <c r="AO26" s="329">
        <f>IF(Z24&lt;&gt;Z26,AG24,IF(E26&gt;G26,AG24-2000,AG24))</f>
        <v>10048</v>
      </c>
      <c r="AP26" s="329">
        <f>IF(Z25&lt;&gt;Z26,AG25,IF(E24&gt;G24,AG25-2000,AG25))</f>
        <v>933</v>
      </c>
      <c r="AQ26" s="337"/>
      <c r="AR26" s="333">
        <f>AQ27</f>
        <v>11928</v>
      </c>
      <c r="AS26" s="330">
        <f>RANK(AR26,AR23:AR26,1)</f>
        <v>2</v>
      </c>
      <c r="AT26" s="281" t="str">
        <f t="shared" si="8"/>
        <v>Russland</v>
      </c>
      <c r="AU26" s="281">
        <f t="shared" si="9"/>
        <v>6</v>
      </c>
      <c r="AV26" s="281">
        <f t="shared" si="10"/>
        <v>4</v>
      </c>
      <c r="AW26" s="281">
        <f t="shared" si="11"/>
        <v>2</v>
      </c>
      <c r="AX26" s="182"/>
      <c r="AY26" s="182"/>
      <c r="AZ26" s="182"/>
      <c r="BA26" s="68">
        <v>4</v>
      </c>
      <c r="BB26" s="69" t="str">
        <f>VLOOKUP(4,AS23:AT26,2,FALSE)</f>
        <v>Slowakei</v>
      </c>
      <c r="BC26" s="70"/>
      <c r="BD26" s="71">
        <f>VLOOKUP(4,AS23:AW26,3,FALSE)</f>
        <v>0</v>
      </c>
      <c r="BE26" s="71">
        <f>VLOOKUP(4,AS23:AW26,4,FALSE)</f>
        <v>2</v>
      </c>
      <c r="BF26" s="199" t="s">
        <v>12</v>
      </c>
      <c r="BG26" s="71">
        <f>VLOOKUP(4,AS23:AW26,5,FALSE)</f>
        <v>7</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v>0</v>
      </c>
      <c r="F27" s="199" t="s">
        <v>12</v>
      </c>
      <c r="G27" s="63">
        <v>2</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2</v>
      </c>
      <c r="U27" s="182">
        <f>G27</f>
        <v>2</v>
      </c>
      <c r="V27" s="182"/>
      <c r="W27" s="182"/>
      <c r="X27" s="182">
        <f>E27</f>
        <v>0</v>
      </c>
      <c r="Y27" s="182"/>
      <c r="Z27" s="182"/>
      <c r="AA27" s="182"/>
      <c r="AB27" s="182"/>
      <c r="AC27" s="182"/>
      <c r="AD27" s="182"/>
      <c r="AE27" s="182"/>
      <c r="AF27" s="182"/>
      <c r="AG27" s="281"/>
      <c r="AH27" s="281"/>
      <c r="AI27" s="281"/>
      <c r="AJ27" s="281"/>
      <c r="AK27" s="281"/>
      <c r="AL27" s="281"/>
      <c r="AM27" s="281"/>
      <c r="AN27" s="334">
        <f>SUM(AN23:AN26)</f>
        <v>21084</v>
      </c>
      <c r="AO27" s="335">
        <f>SUM(AO23:AO26)</f>
        <v>30144</v>
      </c>
      <c r="AP27" s="335">
        <f>SUM(AP23:AP26)</f>
        <v>2799</v>
      </c>
      <c r="AQ27" s="335">
        <f>SUM(AQ23:AQ26)</f>
        <v>11928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v>1</v>
      </c>
      <c r="F28" s="199" t="s">
        <v>12</v>
      </c>
      <c r="G28" s="63">
        <v>3</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3</v>
      </c>
      <c r="T28" s="182"/>
      <c r="U28" s="182"/>
      <c r="V28" s="182">
        <f>G28</f>
        <v>3</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63">
        <v>4</v>
      </c>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12">SUM(M23:M28)</f>
        <v>3</v>
      </c>
      <c r="N29" s="182">
        <f t="shared" si="12"/>
        <v>0</v>
      </c>
      <c r="O29" s="182">
        <f t="shared" si="12"/>
        <v>9</v>
      </c>
      <c r="P29" s="182">
        <f t="shared" si="12"/>
        <v>6</v>
      </c>
      <c r="Q29" s="182">
        <f t="shared" si="12"/>
        <v>2</v>
      </c>
      <c r="R29" s="182">
        <f t="shared" si="12"/>
        <v>2</v>
      </c>
      <c r="S29" s="182">
        <f t="shared" si="12"/>
        <v>7</v>
      </c>
      <c r="T29" s="182">
        <f t="shared" si="12"/>
        <v>4</v>
      </c>
      <c r="U29" s="182">
        <f t="shared" si="12"/>
        <v>5</v>
      </c>
      <c r="V29" s="182">
        <f t="shared" si="12"/>
        <v>7</v>
      </c>
      <c r="W29" s="182">
        <f t="shared" si="12"/>
        <v>1</v>
      </c>
      <c r="X29" s="182">
        <f t="shared" si="12"/>
        <v>2</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str">
        <f>"3"&amp;BD89</f>
        <v>3F</v>
      </c>
      <c r="BT29" s="158" t="str">
        <f>BB89</f>
        <v>Ungarn</v>
      </c>
      <c r="BU29" s="163"/>
      <c r="BV29" s="63">
        <v>0</v>
      </c>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str">
        <f>IF(BX28="",IF(BV28&gt;BV29,BT28,BT29),IF(BX28&gt;BX29,BT28,BT29))</f>
        <v>Deutschland</v>
      </c>
      <c r="CB30" s="163"/>
      <c r="CC30" s="63">
        <v>4</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str">
        <f>IF(BX32="",IF(BV32&gt;BV33,BT32,BT33),IF(BX32&gt;BX33,BT32,BT33))</f>
        <v>Schweden</v>
      </c>
      <c r="CB31" s="163"/>
      <c r="CC31" s="63">
        <v>1</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Schweden</v>
      </c>
      <c r="BU32" s="163"/>
      <c r="BV32" s="63">
        <v>2</v>
      </c>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63">
        <v>0</v>
      </c>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v>2</v>
      </c>
      <c r="F34" s="199" t="s">
        <v>12</v>
      </c>
      <c r="G34" s="63">
        <v>1</v>
      </c>
      <c r="H34" s="18" t="str">
        <f>Spielplan!$H$34</f>
        <v>Nordirland</v>
      </c>
      <c r="I34" s="33"/>
      <c r="J34" s="182"/>
      <c r="K34" s="182" t="s">
        <v>65</v>
      </c>
      <c r="L34" s="182">
        <f t="shared" ref="L34:L39" si="13">IF(E34-G34&gt;0,1,IF(G34=E34,0,-1))</f>
        <v>1</v>
      </c>
      <c r="M34" s="182">
        <f>IF($E34="",0,IF($E34&gt;$G34,3,IF($E34=G34,1,0)))</f>
        <v>3</v>
      </c>
      <c r="N34" s="182">
        <f>IF($G34="",0,IF($E34&gt;$G34,0,IF($E34=G34,1,3)))</f>
        <v>0</v>
      </c>
      <c r="O34" s="182"/>
      <c r="P34" s="182"/>
      <c r="Q34" s="182">
        <f>E34</f>
        <v>2</v>
      </c>
      <c r="R34" s="182">
        <f>G34</f>
        <v>1</v>
      </c>
      <c r="S34" s="182"/>
      <c r="T34" s="182"/>
      <c r="U34" s="182">
        <f>G34</f>
        <v>1</v>
      </c>
      <c r="V34" s="182">
        <f>E34</f>
        <v>2</v>
      </c>
      <c r="W34" s="182"/>
      <c r="X34" s="182"/>
      <c r="Y34" s="182"/>
      <c r="Z34" s="182">
        <f>M40</f>
        <v>6</v>
      </c>
      <c r="AA34" s="182">
        <f>Q40</f>
        <v>5</v>
      </c>
      <c r="AB34" s="182">
        <f>U40</f>
        <v>4</v>
      </c>
      <c r="AC34" s="182">
        <f>AA34-AB34</f>
        <v>1</v>
      </c>
      <c r="AD34" s="182">
        <f>IF(Z34&gt;Z35,-1,0)</f>
        <v>-1</v>
      </c>
      <c r="AE34" s="182">
        <f>IF(Z34&gt;Z36,-1,0)</f>
        <v>0</v>
      </c>
      <c r="AF34" s="182">
        <f>IF(Z34&gt;Z37,-1,0)</f>
        <v>-1</v>
      </c>
      <c r="AG34" s="329">
        <f>10000-(AJ34*1000+AM34*10+AK34)</f>
        <v>3985</v>
      </c>
      <c r="AH34" s="330">
        <f>RANK(AG34,AG34:AG37,1)</f>
        <v>2</v>
      </c>
      <c r="AI34" s="281" t="str">
        <f>C34</f>
        <v>Polen</v>
      </c>
      <c r="AJ34" s="281">
        <f t="shared" ref="AJ34:AJ37" si="14">Z34</f>
        <v>6</v>
      </c>
      <c r="AK34" s="281">
        <f t="shared" ref="AK34:AK37" si="15">AA34</f>
        <v>5</v>
      </c>
      <c r="AL34" s="281">
        <f t="shared" ref="AL34:AL37" si="16">AB34</f>
        <v>4</v>
      </c>
      <c r="AM34" s="281">
        <f>AK34-AL34</f>
        <v>1</v>
      </c>
      <c r="AN34" s="337"/>
      <c r="AO34" s="329">
        <f>IF(Z35&lt;&gt;Z34,AG35,IF(G34&gt;E34,AG35-2000,AG35))</f>
        <v>10027</v>
      </c>
      <c r="AP34" s="329">
        <f>IF(Z36&lt;&gt;Z34,AG36,IF(G36&gt;E36,AG36-2000,AG36))</f>
        <v>921</v>
      </c>
      <c r="AQ34" s="329">
        <f>IF(Z37&lt;&gt;Z34,AG37,IF(G38&gt;E38,AG37-2000,AG37))</f>
        <v>7048</v>
      </c>
      <c r="AR34" s="332">
        <f>AN38</f>
        <v>11955</v>
      </c>
      <c r="AS34" s="330">
        <f>RANK(AR34,AR34:AR37,1)</f>
        <v>2</v>
      </c>
      <c r="AT34" s="281" t="str">
        <f t="shared" ref="AT34:AT37" si="17">AI34</f>
        <v>Polen</v>
      </c>
      <c r="AU34" s="281">
        <f t="shared" ref="AU34:AU37" si="18">AJ34</f>
        <v>6</v>
      </c>
      <c r="AV34" s="281">
        <f t="shared" ref="AV34:AV37" si="19">AK34</f>
        <v>5</v>
      </c>
      <c r="AW34" s="281">
        <f t="shared" ref="AW34:AW37" si="20">AL34</f>
        <v>4</v>
      </c>
      <c r="AX34" s="182"/>
      <c r="AY34" s="182"/>
      <c r="AZ34" s="182"/>
      <c r="BA34" s="17">
        <v>1</v>
      </c>
      <c r="BB34" s="18" t="str">
        <f>VLOOKUP(1,AS34:AT37,2,FALSE)</f>
        <v>Deutschland</v>
      </c>
      <c r="BC34" s="16"/>
      <c r="BD34" s="19">
        <f>VLOOKUP(1,AS34:AW37,3,FALSE)</f>
        <v>9</v>
      </c>
      <c r="BE34" s="20">
        <f>VLOOKUP(1,AS34:AW37,4,FALSE)</f>
        <v>9</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10</v>
      </c>
      <c r="BQ34" s="183"/>
      <c r="BR34" s="213"/>
      <c r="BS34" s="182"/>
      <c r="BT34" s="182"/>
      <c r="BU34" s="182"/>
      <c r="BV34" s="182"/>
      <c r="BW34" s="182"/>
      <c r="BX34" s="182"/>
      <c r="BY34" s="182"/>
      <c r="BZ34" s="182"/>
      <c r="CA34" s="182"/>
      <c r="CB34" s="182"/>
      <c r="CC34" s="182"/>
      <c r="CD34" s="182"/>
      <c r="CE34" s="144">
        <v>59</v>
      </c>
      <c r="CF34" s="158" t="str">
        <f>IF(CE30="",IF(CC30&gt;CC31,CA30,CA31),IF(CE30&gt;CE31,CA30,CA31))</f>
        <v>Deutschland</v>
      </c>
      <c r="CG34" s="163"/>
      <c r="CH34" s="63">
        <v>2</v>
      </c>
      <c r="CI34" s="182"/>
      <c r="CJ34" s="63">
        <v>5</v>
      </c>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v>4</v>
      </c>
      <c r="F35" s="199" t="s">
        <v>12</v>
      </c>
      <c r="G35" s="63">
        <v>0</v>
      </c>
      <c r="H35" s="13" t="str">
        <f>Spielplan!$H$35</f>
        <v>Ukraine</v>
      </c>
      <c r="I35" s="34"/>
      <c r="J35" s="182"/>
      <c r="K35" s="182" t="s">
        <v>66</v>
      </c>
      <c r="L35" s="182">
        <f t="shared" si="13"/>
        <v>1</v>
      </c>
      <c r="M35" s="182"/>
      <c r="N35" s="182"/>
      <c r="O35" s="182">
        <f>IF($E35="",0,IF($E35&gt;$G35,3,IF($E35=$G35,1,0)))</f>
        <v>3</v>
      </c>
      <c r="P35" s="182">
        <f>IF($G35="",0,IF($E35&gt;$G35,0,IF($E35=$G35,1,3)))</f>
        <v>0</v>
      </c>
      <c r="Q35" s="182"/>
      <c r="R35" s="182"/>
      <c r="S35" s="182">
        <f>E35</f>
        <v>4</v>
      </c>
      <c r="T35" s="182">
        <f>G35</f>
        <v>0</v>
      </c>
      <c r="U35" s="182"/>
      <c r="V35" s="182"/>
      <c r="W35" s="182">
        <f>G35</f>
        <v>0</v>
      </c>
      <c r="X35" s="182">
        <f>E35</f>
        <v>4</v>
      </c>
      <c r="Y35" s="182"/>
      <c r="Z35" s="182">
        <f>N40</f>
        <v>0</v>
      </c>
      <c r="AA35" s="182">
        <f>R40</f>
        <v>3</v>
      </c>
      <c r="AB35" s="182">
        <f>V40</f>
        <v>6</v>
      </c>
      <c r="AC35" s="182">
        <f>AA35-AB35</f>
        <v>-3</v>
      </c>
      <c r="AD35" s="182">
        <f>IF(Z35&gt;Z34,-1,0)</f>
        <v>0</v>
      </c>
      <c r="AE35" s="182">
        <f>IF(Z35&gt;Z36,-1,0)</f>
        <v>0</v>
      </c>
      <c r="AF35" s="182">
        <f>IF(Z35&gt;Z37,-1,0)</f>
        <v>0</v>
      </c>
      <c r="AG35" s="329">
        <f>10000-(AJ35*1000+AM35*10+AK35)</f>
        <v>10027</v>
      </c>
      <c r="AH35" s="330">
        <f>RANK(AG35,AG34:AG37,1)</f>
        <v>4</v>
      </c>
      <c r="AI35" s="281" t="str">
        <f>H34</f>
        <v>Nordirland</v>
      </c>
      <c r="AJ35" s="281">
        <f t="shared" si="14"/>
        <v>0</v>
      </c>
      <c r="AK35" s="281">
        <f t="shared" si="15"/>
        <v>3</v>
      </c>
      <c r="AL35" s="281">
        <f t="shared" si="16"/>
        <v>6</v>
      </c>
      <c r="AM35" s="281">
        <f>AK35-AL35</f>
        <v>-3</v>
      </c>
      <c r="AN35" s="329">
        <f>IF(Z34&lt;&gt;Z35,AG34,IF(E34&gt;G34,AG34-2000,AG34))</f>
        <v>3985</v>
      </c>
      <c r="AO35" s="337"/>
      <c r="AP35" s="329">
        <f>IF(Z35&lt;&gt;Z36,AG36,IF(G39&gt;E39,AG36-2000,AG36))</f>
        <v>921</v>
      </c>
      <c r="AQ35" s="329">
        <f>IF(Z37&lt;&gt;Z35,AG37,IF(G37&gt;E37,AG37-2000,AG37))</f>
        <v>7048</v>
      </c>
      <c r="AR35" s="333">
        <f>AO38</f>
        <v>30081</v>
      </c>
      <c r="AS35" s="330">
        <f>RANK(AR35,AR34:AR37,1)</f>
        <v>4</v>
      </c>
      <c r="AT35" s="281" t="str">
        <f t="shared" si="17"/>
        <v>Nordirland</v>
      </c>
      <c r="AU35" s="281">
        <f t="shared" si="18"/>
        <v>0</v>
      </c>
      <c r="AV35" s="281">
        <f t="shared" si="19"/>
        <v>3</v>
      </c>
      <c r="AW35" s="281">
        <f t="shared" si="20"/>
        <v>6</v>
      </c>
      <c r="AX35" s="182"/>
      <c r="AY35" s="182"/>
      <c r="AZ35" s="182"/>
      <c r="BA35" s="17">
        <v>2</v>
      </c>
      <c r="BB35" s="18" t="str">
        <f>VLOOKUP(2,AS34:AT37,2,FALSE)</f>
        <v>Polen</v>
      </c>
      <c r="BC35" s="16"/>
      <c r="BD35" s="19">
        <f>VLOOKUP(2,AS34:AW37,3,FALSE)</f>
        <v>6</v>
      </c>
      <c r="BE35" s="20">
        <f>VLOOKUP(2,AS34:AW37,4,FALSE)</f>
        <v>5</v>
      </c>
      <c r="BF35" s="199" t="s">
        <v>12</v>
      </c>
      <c r="BG35" s="20">
        <f>VLOOKUP(2,AS34:AW37,5,FALSE)</f>
        <v>4</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182"/>
      <c r="BW35" s="182"/>
      <c r="BX35" s="182"/>
      <c r="BY35" s="182"/>
      <c r="BZ35" s="182"/>
      <c r="CA35" s="182"/>
      <c r="CB35" s="182"/>
      <c r="CC35" s="182"/>
      <c r="CD35" s="182"/>
      <c r="CE35" s="144">
        <v>60</v>
      </c>
      <c r="CF35" s="158" t="str">
        <f>IF(CE38="",IF(CC38&gt;CC39,CA38,CA39),IF(CE38&gt;CE39,CA38,CA39))</f>
        <v>Frankreich</v>
      </c>
      <c r="CG35" s="163"/>
      <c r="CH35" s="63">
        <v>2</v>
      </c>
      <c r="CI35" s="182"/>
      <c r="CJ35" s="63">
        <v>3</v>
      </c>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v>1</v>
      </c>
      <c r="F36" s="199" t="s">
        <v>12</v>
      </c>
      <c r="G36" s="63">
        <v>3</v>
      </c>
      <c r="H36" s="18" t="str">
        <f>C35</f>
        <v>Deutschland</v>
      </c>
      <c r="I36" s="33"/>
      <c r="J36" s="182"/>
      <c r="K36" s="182" t="s">
        <v>68</v>
      </c>
      <c r="L36" s="182">
        <f t="shared" si="13"/>
        <v>-1</v>
      </c>
      <c r="M36" s="182">
        <f>IF($E36="",0,IF($E36&gt;$G36,3,IF($E36=G36,1,0)))</f>
        <v>0</v>
      </c>
      <c r="N36" s="182"/>
      <c r="O36" s="182">
        <f>IF($G36="",0,IF($E36&gt;$G36,0,IF($E36=$G36,1,3)))</f>
        <v>3</v>
      </c>
      <c r="P36" s="182"/>
      <c r="Q36" s="182">
        <f>E36</f>
        <v>1</v>
      </c>
      <c r="R36" s="182"/>
      <c r="S36" s="182">
        <f>G36</f>
        <v>3</v>
      </c>
      <c r="T36" s="182"/>
      <c r="U36" s="182">
        <f>G36</f>
        <v>3</v>
      </c>
      <c r="V36" s="182"/>
      <c r="W36" s="182">
        <f>E36</f>
        <v>1</v>
      </c>
      <c r="X36" s="182"/>
      <c r="Y36" s="182"/>
      <c r="Z36" s="182">
        <f>O40</f>
        <v>9</v>
      </c>
      <c r="AA36" s="182">
        <f>S40</f>
        <v>9</v>
      </c>
      <c r="AB36" s="182">
        <f>W40</f>
        <v>2</v>
      </c>
      <c r="AC36" s="182">
        <f>AA36-AB36</f>
        <v>7</v>
      </c>
      <c r="AD36" s="182">
        <f>IF(Z36&gt;Z34,-1,0)</f>
        <v>-1</v>
      </c>
      <c r="AE36" s="182">
        <f>IF(Z36&gt;Z35,-1,0)</f>
        <v>-1</v>
      </c>
      <c r="AF36" s="182">
        <f>IF(Z36&gt;Z37,-1,0)</f>
        <v>-1</v>
      </c>
      <c r="AG36" s="329">
        <f>10000-(AJ36*1000+AM36*10+AK36)</f>
        <v>921</v>
      </c>
      <c r="AH36" s="330">
        <f>RANK(AG36,AG34:AG37,1)</f>
        <v>1</v>
      </c>
      <c r="AI36" s="281" t="str">
        <f>C35</f>
        <v>Deutschland</v>
      </c>
      <c r="AJ36" s="281">
        <f t="shared" si="14"/>
        <v>9</v>
      </c>
      <c r="AK36" s="281">
        <f t="shared" si="15"/>
        <v>9</v>
      </c>
      <c r="AL36" s="281">
        <f t="shared" si="16"/>
        <v>2</v>
      </c>
      <c r="AM36" s="281">
        <f>AK36-AL36</f>
        <v>7</v>
      </c>
      <c r="AN36" s="329">
        <f>IF(Z34&lt;&gt;Z36,AG34,IF(E36&gt;G36,AG34-2000,AG34))</f>
        <v>3985</v>
      </c>
      <c r="AO36" s="329">
        <f>IF(Z35&lt;&gt;Z36,AG35,IF(E39&gt;G39,AG35-2000,AG35))</f>
        <v>10027</v>
      </c>
      <c r="AP36" s="337"/>
      <c r="AQ36" s="329">
        <f>IF(Z37&lt;&gt;Z36,AG37,IF(G35&gt;E35,AG37-2000,AG37))</f>
        <v>7048</v>
      </c>
      <c r="AR36" s="333">
        <f>AP38</f>
        <v>2763</v>
      </c>
      <c r="AS36" s="330">
        <f>RANK(AR36,AR34:AR37,1)</f>
        <v>1</v>
      </c>
      <c r="AT36" s="281" t="str">
        <f t="shared" si="17"/>
        <v>Deutschland</v>
      </c>
      <c r="AU36" s="281">
        <f t="shared" si="18"/>
        <v>9</v>
      </c>
      <c r="AV36" s="281">
        <f t="shared" si="19"/>
        <v>9</v>
      </c>
      <c r="AW36" s="281">
        <f t="shared" si="20"/>
        <v>2</v>
      </c>
      <c r="AX36" s="182"/>
      <c r="AY36" s="182"/>
      <c r="AZ36" s="182"/>
      <c r="BA36" s="162">
        <v>3</v>
      </c>
      <c r="BB36" s="175" t="str">
        <f>VLOOKUP(3,AS34:AT37,2,FALSE)</f>
        <v>Ukraine</v>
      </c>
      <c r="BC36" s="163"/>
      <c r="BD36" s="145">
        <f>VLOOKUP(3,AS34:AW37,3,FALSE)</f>
        <v>3</v>
      </c>
      <c r="BE36" s="145">
        <f>VLOOKUP(3,AS34:AW37,4,FALSE)</f>
        <v>2</v>
      </c>
      <c r="BF36" s="199" t="s">
        <v>12</v>
      </c>
      <c r="BG36" s="145">
        <f>VLOOKUP(3,AS34:AW37,5,FALSE)</f>
        <v>7</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63">
        <v>2</v>
      </c>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v>1</v>
      </c>
      <c r="F37" s="199" t="s">
        <v>12</v>
      </c>
      <c r="G37" s="63">
        <v>2</v>
      </c>
      <c r="H37" s="13" t="str">
        <f>H35</f>
        <v>Ukraine</v>
      </c>
      <c r="I37" s="34"/>
      <c r="J37" s="182"/>
      <c r="K37" s="182" t="s">
        <v>67</v>
      </c>
      <c r="L37" s="182">
        <f t="shared" si="13"/>
        <v>-1</v>
      </c>
      <c r="M37" s="182"/>
      <c r="N37" s="182">
        <f>IF($E37="",0,IF($E37&gt;$G37,3,IF($E37=$G37,1,0)))</f>
        <v>0</v>
      </c>
      <c r="O37" s="182"/>
      <c r="P37" s="182">
        <f>IF($G37="",0,IF($E37&gt;$G37,0,IF($E37=$G37,1,3)))</f>
        <v>3</v>
      </c>
      <c r="Q37" s="182"/>
      <c r="R37" s="182">
        <f>E37</f>
        <v>1</v>
      </c>
      <c r="S37" s="182"/>
      <c r="T37" s="182">
        <f>G37</f>
        <v>2</v>
      </c>
      <c r="U37" s="182"/>
      <c r="V37" s="182">
        <f>G37</f>
        <v>2</v>
      </c>
      <c r="W37" s="182"/>
      <c r="X37" s="182">
        <f>E37</f>
        <v>1</v>
      </c>
      <c r="Y37" s="182"/>
      <c r="Z37" s="182">
        <f>P40</f>
        <v>3</v>
      </c>
      <c r="AA37" s="182">
        <f>T40</f>
        <v>2</v>
      </c>
      <c r="AB37" s="182">
        <f>X40</f>
        <v>7</v>
      </c>
      <c r="AC37" s="182">
        <f>AA37-AB37</f>
        <v>-5</v>
      </c>
      <c r="AD37" s="182">
        <f>IF(Z37&gt;Z34,-1,0)</f>
        <v>0</v>
      </c>
      <c r="AE37" s="182">
        <f>IF(Z37&gt;Z35,-1,0)</f>
        <v>-1</v>
      </c>
      <c r="AF37" s="182">
        <f>IF(Z37&gt;Z36,-1,0)</f>
        <v>0</v>
      </c>
      <c r="AG37" s="329">
        <f>10000-(AJ37*1000+AM37*10+AK37)</f>
        <v>7048</v>
      </c>
      <c r="AH37" s="330">
        <f>RANK(AG37,AG34:AG37,1)</f>
        <v>3</v>
      </c>
      <c r="AI37" s="281" t="str">
        <f>H35</f>
        <v>Ukraine</v>
      </c>
      <c r="AJ37" s="281">
        <f t="shared" si="14"/>
        <v>3</v>
      </c>
      <c r="AK37" s="281">
        <f t="shared" si="15"/>
        <v>2</v>
      </c>
      <c r="AL37" s="281">
        <f t="shared" si="16"/>
        <v>7</v>
      </c>
      <c r="AM37" s="281">
        <f>AK37-AL37</f>
        <v>-5</v>
      </c>
      <c r="AN37" s="329">
        <f>IF(Z34&lt;&gt;Z37,AG34,IF(E38&gt;G38,AG34-2000,AG34))</f>
        <v>3985</v>
      </c>
      <c r="AO37" s="329">
        <f>IF(Z35&lt;&gt;Z37,AG35,IF(E37&gt;G37,AG35-2000,AG35))</f>
        <v>10027</v>
      </c>
      <c r="AP37" s="329">
        <f>IF(Z36&lt;&gt;Z37,AG36,IF(E35&gt;G35,AG36-2000,AG36))</f>
        <v>921</v>
      </c>
      <c r="AQ37" s="337"/>
      <c r="AR37" s="333">
        <f>AQ38</f>
        <v>21144</v>
      </c>
      <c r="AS37" s="330">
        <f>RANK(AR37,AR34:AR37,1)</f>
        <v>3</v>
      </c>
      <c r="AT37" s="281" t="str">
        <f t="shared" si="17"/>
        <v>Ukraine</v>
      </c>
      <c r="AU37" s="281">
        <f t="shared" si="18"/>
        <v>3</v>
      </c>
      <c r="AV37" s="281">
        <f t="shared" si="19"/>
        <v>2</v>
      </c>
      <c r="AW37" s="281">
        <f t="shared" si="20"/>
        <v>7</v>
      </c>
      <c r="AX37" s="182"/>
      <c r="AY37" s="182"/>
      <c r="AZ37" s="182"/>
      <c r="BA37" s="68">
        <v>4</v>
      </c>
      <c r="BB37" s="69" t="str">
        <f>VLOOKUP(4,AS34:AT37,2,FALSE)</f>
        <v>Nordirland</v>
      </c>
      <c r="BC37" s="70"/>
      <c r="BD37" s="71">
        <f>VLOOKUP(4,AS34:AW37,3,FALSE)</f>
        <v>0</v>
      </c>
      <c r="BE37" s="71">
        <f>VLOOKUP(4,AS34:AW37,4,FALSE)</f>
        <v>3</v>
      </c>
      <c r="BF37" s="199" t="s">
        <v>12</v>
      </c>
      <c r="BG37" s="71">
        <f>VLOOKUP(4,AS34:AW37,5,FALSE)</f>
        <v>6</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Tschechien</v>
      </c>
      <c r="BU37" s="163"/>
      <c r="BV37" s="63">
        <v>1</v>
      </c>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v>2</v>
      </c>
      <c r="F38" s="199" t="s">
        <v>12</v>
      </c>
      <c r="G38" s="63">
        <v>0</v>
      </c>
      <c r="H38" s="18" t="str">
        <f>H35</f>
        <v>Ukraine</v>
      </c>
      <c r="I38" s="33"/>
      <c r="J38" s="182"/>
      <c r="K38" s="182" t="s">
        <v>69</v>
      </c>
      <c r="L38" s="182">
        <f t="shared" si="13"/>
        <v>1</v>
      </c>
      <c r="M38" s="182">
        <f>IF($E38="",0,IF($E38&gt;$G38,3,IF($E38=G38,1,0)))</f>
        <v>3</v>
      </c>
      <c r="N38" s="182"/>
      <c r="O38" s="182"/>
      <c r="P38" s="182">
        <f>IF($G38="",0,IF($E38&gt;$G38,0,IF($E38=$G38,1,3)))</f>
        <v>0</v>
      </c>
      <c r="Q38" s="182">
        <f>E38</f>
        <v>2</v>
      </c>
      <c r="R38" s="182"/>
      <c r="S38" s="182"/>
      <c r="T38" s="182">
        <f>G38</f>
        <v>0</v>
      </c>
      <c r="U38" s="182">
        <f>G38</f>
        <v>0</v>
      </c>
      <c r="V38" s="182"/>
      <c r="W38" s="182"/>
      <c r="X38" s="182">
        <f>E38</f>
        <v>2</v>
      </c>
      <c r="Y38" s="182"/>
      <c r="Z38" s="182"/>
      <c r="AA38" s="182"/>
      <c r="AB38" s="182"/>
      <c r="AC38" s="182"/>
      <c r="AD38" s="182"/>
      <c r="AE38" s="182"/>
      <c r="AF38" s="182"/>
      <c r="AG38" s="281"/>
      <c r="AH38" s="281"/>
      <c r="AI38" s="281"/>
      <c r="AJ38" s="281"/>
      <c r="AK38" s="281"/>
      <c r="AL38" s="281"/>
      <c r="AM38" s="281"/>
      <c r="AN38" s="334">
        <f>SUM(AN34:AN37)</f>
        <v>11955</v>
      </c>
      <c r="AO38" s="335">
        <f>SUM(AO34:AO37)</f>
        <v>30081</v>
      </c>
      <c r="AP38" s="335">
        <f>SUM(AP34:AP37)</f>
        <v>2763</v>
      </c>
      <c r="AQ38" s="335">
        <f>SUM(AQ34:AQ37)</f>
        <v>21144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11</v>
      </c>
      <c r="BQ38" s="182"/>
      <c r="BR38" s="213"/>
      <c r="BS38" s="182"/>
      <c r="BT38" s="182"/>
      <c r="BU38" s="182"/>
      <c r="BV38" s="182"/>
      <c r="BW38" s="182"/>
      <c r="BX38" s="182"/>
      <c r="BY38" s="182"/>
      <c r="BZ38" s="144">
        <v>55</v>
      </c>
      <c r="CA38" s="158" t="str">
        <f>IF(BX36="",IF(BV36&gt;BV37,BT36,BT37),IF(BX36&gt;BX37,BT36,BT37))</f>
        <v>Frankreich</v>
      </c>
      <c r="CB38" s="163"/>
      <c r="CC38" s="63">
        <v>2</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v>1</v>
      </c>
      <c r="F39" s="199" t="s">
        <v>12</v>
      </c>
      <c r="G39" s="63">
        <v>2</v>
      </c>
      <c r="H39" s="13" t="str">
        <f>C35</f>
        <v>Deutschland</v>
      </c>
      <c r="I39" s="34"/>
      <c r="J39" s="182"/>
      <c r="K39" s="182" t="s">
        <v>69</v>
      </c>
      <c r="L39" s="182">
        <f t="shared" si="13"/>
        <v>-1</v>
      </c>
      <c r="M39" s="182"/>
      <c r="N39" s="182">
        <f>IF($E39="",0,IF($E39&gt;$G39,3,IF($E39=$G39,1,0)))</f>
        <v>0</v>
      </c>
      <c r="O39" s="182">
        <f>IF($G39="",0,IF($E39&gt;$G39,0,IF($E39=$G39,1,3)))</f>
        <v>3</v>
      </c>
      <c r="P39" s="182"/>
      <c r="Q39" s="182"/>
      <c r="R39" s="182">
        <f>E39</f>
        <v>1</v>
      </c>
      <c r="S39" s="182">
        <f>G39</f>
        <v>2</v>
      </c>
      <c r="T39" s="182"/>
      <c r="U39" s="182"/>
      <c r="V39" s="182">
        <f>G39</f>
        <v>2</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182"/>
      <c r="BW39" s="182"/>
      <c r="BX39" s="182"/>
      <c r="BY39" s="182"/>
      <c r="BZ39" s="144">
        <v>56</v>
      </c>
      <c r="CA39" s="158" t="str">
        <f>IF(BX40="",IF(BV40&gt;BV41,BT40,BT41),IF(BX40&gt;BX41,BT40,BT41))</f>
        <v>Portugal</v>
      </c>
      <c r="CB39" s="163"/>
      <c r="CC39" s="63">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21">SUM(M34:M39)</f>
        <v>6</v>
      </c>
      <c r="N40" s="182">
        <f t="shared" si="21"/>
        <v>0</v>
      </c>
      <c r="O40" s="182">
        <f t="shared" si="21"/>
        <v>9</v>
      </c>
      <c r="P40" s="182">
        <f t="shared" si="21"/>
        <v>3</v>
      </c>
      <c r="Q40" s="182">
        <f t="shared" si="21"/>
        <v>5</v>
      </c>
      <c r="R40" s="182">
        <f t="shared" si="21"/>
        <v>3</v>
      </c>
      <c r="S40" s="182">
        <f t="shared" si="21"/>
        <v>9</v>
      </c>
      <c r="T40" s="182">
        <f t="shared" si="21"/>
        <v>2</v>
      </c>
      <c r="U40" s="182">
        <f t="shared" si="21"/>
        <v>4</v>
      </c>
      <c r="V40" s="182">
        <f t="shared" si="21"/>
        <v>6</v>
      </c>
      <c r="W40" s="182">
        <f t="shared" si="21"/>
        <v>2</v>
      </c>
      <c r="X40" s="182">
        <f t="shared" si="21"/>
        <v>7</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42</v>
      </c>
      <c r="BQ40" s="182"/>
      <c r="BR40" s="213"/>
      <c r="BS40" s="151" t="s">
        <v>252</v>
      </c>
      <c r="BT40" s="158" t="str">
        <f>BB24</f>
        <v>Russland</v>
      </c>
      <c r="BU40" s="163"/>
      <c r="BV40" s="63">
        <v>0</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Portugal</v>
      </c>
      <c r="BU41" s="163"/>
      <c r="BV41" s="63">
        <v>1</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v>1</v>
      </c>
      <c r="F45" s="199" t="s">
        <v>12</v>
      </c>
      <c r="G45" s="63">
        <v>1</v>
      </c>
      <c r="H45" s="40" t="str">
        <f>Spielplan!$H$45</f>
        <v>Kroatien</v>
      </c>
      <c r="I45" s="41"/>
      <c r="J45" s="182"/>
      <c r="K45" s="182" t="s">
        <v>70</v>
      </c>
      <c r="L45" s="182">
        <f t="shared" ref="L45:L50" si="22">IF(E45-G45&gt;0,1,IF(G45=E45,0,-1))</f>
        <v>0</v>
      </c>
      <c r="M45" s="182">
        <f>IF($E45="",0,IF($E45&gt;$G45,3,IF($E45=G45,1,0)))</f>
        <v>1</v>
      </c>
      <c r="N45" s="182">
        <f>IF($G45="",0,IF($E45&gt;$G45,0,IF($E45=G45,1,3)))</f>
        <v>1</v>
      </c>
      <c r="O45" s="182"/>
      <c r="P45" s="182"/>
      <c r="Q45" s="182">
        <f>E45</f>
        <v>1</v>
      </c>
      <c r="R45" s="182">
        <f>G45</f>
        <v>1</v>
      </c>
      <c r="S45" s="182"/>
      <c r="T45" s="182"/>
      <c r="U45" s="182">
        <f>G45</f>
        <v>1</v>
      </c>
      <c r="V45" s="182">
        <f>E45</f>
        <v>1</v>
      </c>
      <c r="W45" s="182"/>
      <c r="X45" s="182"/>
      <c r="Y45" s="182"/>
      <c r="Z45" s="182">
        <f>M51</f>
        <v>1</v>
      </c>
      <c r="AA45" s="182">
        <f>Q51</f>
        <v>1</v>
      </c>
      <c r="AB45" s="182">
        <f>U51</f>
        <v>3</v>
      </c>
      <c r="AC45" s="182">
        <f>AA45-AB45</f>
        <v>-2</v>
      </c>
      <c r="AD45" s="182">
        <f>IF(Z45&gt;Z46,-1,0)</f>
        <v>0</v>
      </c>
      <c r="AE45" s="182">
        <f>IF(Z45&gt;Z47,-1,0)</f>
        <v>0</v>
      </c>
      <c r="AF45" s="182">
        <f>IF(Z45&gt;Z48,-1,0)</f>
        <v>0</v>
      </c>
      <c r="AG45" s="329">
        <f>10000-(AJ45*1000+AM45*10+AK45)</f>
        <v>9019</v>
      </c>
      <c r="AH45" s="330">
        <f>RANK(AG45,AG45:AG48,1)</f>
        <v>4</v>
      </c>
      <c r="AI45" s="281" t="str">
        <f>C45</f>
        <v>Türkei</v>
      </c>
      <c r="AJ45" s="281">
        <f t="shared" ref="AJ45:AJ48" si="23">Z45</f>
        <v>1</v>
      </c>
      <c r="AK45" s="281">
        <f t="shared" ref="AK45:AK48" si="24">AA45</f>
        <v>1</v>
      </c>
      <c r="AL45" s="281">
        <f t="shared" ref="AL45:AL48" si="25">AB45</f>
        <v>3</v>
      </c>
      <c r="AM45" s="281">
        <f>AK45-AL45</f>
        <v>-2</v>
      </c>
      <c r="AN45" s="337"/>
      <c r="AO45" s="329">
        <f>IF(Z46&lt;&gt;Z45,AG46,IF(G45&gt;E45,AG46-2000,AG46))</f>
        <v>5987</v>
      </c>
      <c r="AP45" s="329">
        <f>IF(Z47&lt;&gt;Z45,AG47,IF(G47&gt;E47,AG47-2000,AG47))</f>
        <v>2977</v>
      </c>
      <c r="AQ45" s="329">
        <f>IF(Z48&lt;&gt;Z45,AG48,IF(G49&gt;E49,AG48-2000,AG48))</f>
        <v>6008</v>
      </c>
      <c r="AR45" s="332">
        <f>AN49</f>
        <v>27057</v>
      </c>
      <c r="AS45" s="330">
        <f>RANK(AR45,AR45:AR48,1)</f>
        <v>4</v>
      </c>
      <c r="AT45" s="281" t="str">
        <f t="shared" ref="AT45:AT48" si="26">AI45</f>
        <v>Türkei</v>
      </c>
      <c r="AU45" s="281">
        <f t="shared" ref="AU45:AU48" si="27">AJ45</f>
        <v>1</v>
      </c>
      <c r="AV45" s="281">
        <f t="shared" ref="AV45:AV48" si="28">AK45</f>
        <v>1</v>
      </c>
      <c r="AW45" s="281">
        <f t="shared" ref="AW45:AW48" si="29">AL45</f>
        <v>3</v>
      </c>
      <c r="AX45" s="182"/>
      <c r="AY45" s="182"/>
      <c r="AZ45" s="182"/>
      <c r="BA45" s="42">
        <v>1</v>
      </c>
      <c r="BB45" s="40" t="str">
        <f>VLOOKUP(1,AS45:AT48,2,FALSE)</f>
        <v>Spanien</v>
      </c>
      <c r="BC45" s="41"/>
      <c r="BD45" s="43">
        <f>VLOOKUP(1,AS45:AW48,3,FALSE)</f>
        <v>7</v>
      </c>
      <c r="BE45" s="44">
        <f>VLOOKUP(1,AS45:AW48,4,FALSE)</f>
        <v>3</v>
      </c>
      <c r="BF45" s="199" t="s">
        <v>12</v>
      </c>
      <c r="BG45" s="44">
        <f>VLOOKUP(1,AS45:AW48,5,FALSE)</f>
        <v>1</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1</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v>1</v>
      </c>
      <c r="F46" s="199" t="s">
        <v>12</v>
      </c>
      <c r="G46" s="63">
        <v>1</v>
      </c>
      <c r="H46" s="125" t="str">
        <f>Spielplan!$H$46</f>
        <v>Tschechien</v>
      </c>
      <c r="I46" s="126"/>
      <c r="J46" s="182"/>
      <c r="K46" s="182" t="s">
        <v>71</v>
      </c>
      <c r="L46" s="182">
        <f t="shared" si="22"/>
        <v>0</v>
      </c>
      <c r="M46" s="182"/>
      <c r="N46" s="182"/>
      <c r="O46" s="182">
        <f>IF($E46="",0,IF($E46&gt;$G46,3,IF($E46=$G46,1,0)))</f>
        <v>1</v>
      </c>
      <c r="P46" s="182">
        <f>IF($G46="",0,IF($E46&gt;$G46,0,IF($E46=$G46,1,3)))</f>
        <v>1</v>
      </c>
      <c r="Q46" s="182"/>
      <c r="R46" s="182"/>
      <c r="S46" s="182">
        <f>E46</f>
        <v>1</v>
      </c>
      <c r="T46" s="182">
        <f>G46</f>
        <v>1</v>
      </c>
      <c r="U46" s="182"/>
      <c r="V46" s="182"/>
      <c r="W46" s="182">
        <f>G46</f>
        <v>1</v>
      </c>
      <c r="X46" s="182">
        <f>E46</f>
        <v>1</v>
      </c>
      <c r="Y46" s="182"/>
      <c r="Z46" s="182">
        <f>N51</f>
        <v>4</v>
      </c>
      <c r="AA46" s="182">
        <f>R51</f>
        <v>3</v>
      </c>
      <c r="AB46" s="182">
        <f>V51</f>
        <v>2</v>
      </c>
      <c r="AC46" s="182">
        <f>AA46-AB46</f>
        <v>1</v>
      </c>
      <c r="AD46" s="182">
        <f>IF(Z46&gt;Z45,-1,0)</f>
        <v>-1</v>
      </c>
      <c r="AE46" s="182">
        <f>IF(Z46&gt;Z47,-1,0)</f>
        <v>0</v>
      </c>
      <c r="AF46" s="182">
        <f>IF(Z46&gt;Z48,-1,0)</f>
        <v>0</v>
      </c>
      <c r="AG46" s="329">
        <f>10000-(AJ46*1000+AM46*10+AK46)</f>
        <v>5987</v>
      </c>
      <c r="AH46" s="330">
        <f>RANK(AG46,AG45:AG48,1)</f>
        <v>2</v>
      </c>
      <c r="AI46" s="281" t="str">
        <f>H45</f>
        <v>Kroatien</v>
      </c>
      <c r="AJ46" s="281">
        <f t="shared" si="23"/>
        <v>4</v>
      </c>
      <c r="AK46" s="281">
        <f t="shared" si="24"/>
        <v>3</v>
      </c>
      <c r="AL46" s="281">
        <f t="shared" si="25"/>
        <v>2</v>
      </c>
      <c r="AM46" s="281">
        <f>AK46-AL46</f>
        <v>1</v>
      </c>
      <c r="AN46" s="329">
        <f>IF(Z45&lt;&gt;Z46,AG45,IF(E45&gt;G45,AG45-2000,AG45))</f>
        <v>9019</v>
      </c>
      <c r="AO46" s="337"/>
      <c r="AP46" s="329">
        <f>IF(Z46&lt;&gt;Z47,AG47,IF(G50&gt;E50,AG47-2000,AG47))</f>
        <v>2977</v>
      </c>
      <c r="AQ46" s="329">
        <f>IF(Z48&lt;&gt;Z46,AG48,IF(G48&gt;E48,AG48-2000,AG48))</f>
        <v>6008</v>
      </c>
      <c r="AR46" s="333">
        <f>AO49</f>
        <v>15961</v>
      </c>
      <c r="AS46" s="330">
        <f>RANK(AR46,AR45:AR48,1)</f>
        <v>2</v>
      </c>
      <c r="AT46" s="281" t="str">
        <f t="shared" si="26"/>
        <v>Kroatien</v>
      </c>
      <c r="AU46" s="281">
        <f t="shared" si="27"/>
        <v>4</v>
      </c>
      <c r="AV46" s="281">
        <f t="shared" si="28"/>
        <v>3</v>
      </c>
      <c r="AW46" s="281">
        <f t="shared" si="29"/>
        <v>2</v>
      </c>
      <c r="AX46" s="182"/>
      <c r="AY46" s="182"/>
      <c r="AZ46" s="182"/>
      <c r="BA46" s="42">
        <v>2</v>
      </c>
      <c r="BB46" s="40" t="str">
        <f>VLOOKUP(2,AS45:AT48,2,FALSE)</f>
        <v>Kroatien</v>
      </c>
      <c r="BC46" s="41"/>
      <c r="BD46" s="43">
        <f>VLOOKUP(2,AS45:AW48,3,FALSE)</f>
        <v>4</v>
      </c>
      <c r="BE46" s="44">
        <f>VLOOKUP(2,AS45:AW48,4,FALSE)</f>
        <v>3</v>
      </c>
      <c r="BF46" s="199" t="s">
        <v>12</v>
      </c>
      <c r="BG46" s="44">
        <f>VLOOKUP(2,AS45:AW48,5,FALSE)</f>
        <v>2</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1</v>
      </c>
      <c r="BO46" s="61">
        <f>IF(G46=Spielplan!G46,Punktemodus!$B$7,0)</f>
        <v>0</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v>0</v>
      </c>
      <c r="F47" s="199" t="s">
        <v>12</v>
      </c>
      <c r="G47" s="63">
        <v>1</v>
      </c>
      <c r="H47" s="40" t="str">
        <f>C46</f>
        <v>Spanien</v>
      </c>
      <c r="I47" s="41"/>
      <c r="J47" s="182"/>
      <c r="K47" s="182" t="s">
        <v>72</v>
      </c>
      <c r="L47" s="182">
        <f t="shared" si="22"/>
        <v>-1</v>
      </c>
      <c r="M47" s="182">
        <f>IF($E47="",0,IF($E47&gt;$G47,3,IF($E47=G47,1,0)))</f>
        <v>0</v>
      </c>
      <c r="N47" s="182"/>
      <c r="O47" s="182">
        <f>IF($G47="",0,IF($E47&gt;$G47,0,IF($E47=$G47,1,3)))</f>
        <v>3</v>
      </c>
      <c r="P47" s="182"/>
      <c r="Q47" s="182">
        <f>E47</f>
        <v>0</v>
      </c>
      <c r="R47" s="182"/>
      <c r="S47" s="182">
        <f>G47</f>
        <v>1</v>
      </c>
      <c r="T47" s="182"/>
      <c r="U47" s="182">
        <f>G47</f>
        <v>1</v>
      </c>
      <c r="V47" s="182"/>
      <c r="W47" s="182">
        <f>E47</f>
        <v>0</v>
      </c>
      <c r="X47" s="182"/>
      <c r="Y47" s="182"/>
      <c r="Z47" s="182">
        <f>O51</f>
        <v>7</v>
      </c>
      <c r="AA47" s="182">
        <f>S51</f>
        <v>3</v>
      </c>
      <c r="AB47" s="182">
        <f>W51</f>
        <v>1</v>
      </c>
      <c r="AC47" s="182">
        <f>AA47-AB47</f>
        <v>2</v>
      </c>
      <c r="AD47" s="182">
        <f>IF(Z47&gt;Z45,-1,0)</f>
        <v>-1</v>
      </c>
      <c r="AE47" s="182">
        <f>IF(Z47&gt;Z46,-1,0)</f>
        <v>-1</v>
      </c>
      <c r="AF47" s="182">
        <f>IF(Z47&gt;Z48,-1,0)</f>
        <v>-1</v>
      </c>
      <c r="AG47" s="329">
        <f>10000-(AJ47*1000+AM47*10+AK47)</f>
        <v>2977</v>
      </c>
      <c r="AH47" s="330">
        <f>RANK(AG47,AG45:AG48,1)</f>
        <v>1</v>
      </c>
      <c r="AI47" s="281" t="str">
        <f>C46</f>
        <v>Spanien</v>
      </c>
      <c r="AJ47" s="281">
        <f t="shared" si="23"/>
        <v>7</v>
      </c>
      <c r="AK47" s="281">
        <f t="shared" si="24"/>
        <v>3</v>
      </c>
      <c r="AL47" s="281">
        <f t="shared" si="25"/>
        <v>1</v>
      </c>
      <c r="AM47" s="281">
        <f>AK47-AL47</f>
        <v>2</v>
      </c>
      <c r="AN47" s="329">
        <f>IF(Z45&lt;&gt;Z47,AG45,IF(E47&gt;G47,AG45-2000,AG45))</f>
        <v>9019</v>
      </c>
      <c r="AO47" s="329">
        <f>IF(Z46&lt;&gt;Z47,AG46,IF(E50&gt;G50,AG46-2000,AG46))</f>
        <v>5987</v>
      </c>
      <c r="AP47" s="337"/>
      <c r="AQ47" s="329">
        <f>IF(Z48&lt;&gt;Z47,AG48,IF(G46&gt;E46,AG48-2000,AG48))</f>
        <v>6008</v>
      </c>
      <c r="AR47" s="333">
        <f>AP49</f>
        <v>8931</v>
      </c>
      <c r="AS47" s="330">
        <f>RANK(AR47,AR45:AR48,1)</f>
        <v>1</v>
      </c>
      <c r="AT47" s="281" t="str">
        <f t="shared" si="26"/>
        <v>Spanien</v>
      </c>
      <c r="AU47" s="281">
        <f t="shared" si="27"/>
        <v>7</v>
      </c>
      <c r="AV47" s="281">
        <f t="shared" si="28"/>
        <v>3</v>
      </c>
      <c r="AW47" s="281">
        <f t="shared" si="29"/>
        <v>1</v>
      </c>
      <c r="AX47" s="182"/>
      <c r="AY47" s="182"/>
      <c r="AZ47" s="182"/>
      <c r="BA47" s="162">
        <v>3</v>
      </c>
      <c r="BB47" s="175" t="str">
        <f>VLOOKUP(3,AS45:AT48,2,FALSE)</f>
        <v>Tschechien</v>
      </c>
      <c r="BC47" s="163"/>
      <c r="BD47" s="145">
        <f>VLOOKUP(3,AS45:AW48,3,FALSE)</f>
        <v>4</v>
      </c>
      <c r="BE47" s="145">
        <f>VLOOKUP(3,AS45:AW48,4,FALSE)</f>
        <v>2</v>
      </c>
      <c r="BF47" s="199" t="s">
        <v>12</v>
      </c>
      <c r="BG47" s="145">
        <f>VLOOKUP(3,AS45:AW48,5,FALSE)</f>
        <v>3</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1</v>
      </c>
      <c r="BO47" s="61">
        <f>IF(G47=Spielplan!G47,Punktemodus!$B$7,0)</f>
        <v>0</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v>2</v>
      </c>
      <c r="F48" s="199" t="s">
        <v>12</v>
      </c>
      <c r="G48" s="63">
        <v>0</v>
      </c>
      <c r="H48" s="125" t="str">
        <f>H46</f>
        <v>Tschechien</v>
      </c>
      <c r="I48" s="126"/>
      <c r="J48" s="182"/>
      <c r="K48" s="182" t="s">
        <v>73</v>
      </c>
      <c r="L48" s="182">
        <f t="shared" si="22"/>
        <v>1</v>
      </c>
      <c r="M48" s="182"/>
      <c r="N48" s="182">
        <f>IF($E48="",0,IF($E48&gt;$G48,3,IF($E48=$G48,1,0)))</f>
        <v>3</v>
      </c>
      <c r="O48" s="182"/>
      <c r="P48" s="182">
        <f>IF($G48="",0,IF($E48&gt;$G48,0,IF($E48=$G48,1,3)))</f>
        <v>0</v>
      </c>
      <c r="Q48" s="182"/>
      <c r="R48" s="182">
        <f>E48</f>
        <v>2</v>
      </c>
      <c r="S48" s="182"/>
      <c r="T48" s="182">
        <f>G48</f>
        <v>0</v>
      </c>
      <c r="U48" s="182"/>
      <c r="V48" s="182">
        <f>G48</f>
        <v>0</v>
      </c>
      <c r="W48" s="182"/>
      <c r="X48" s="182">
        <f>E48</f>
        <v>2</v>
      </c>
      <c r="Y48" s="182"/>
      <c r="Z48" s="182">
        <f>P51</f>
        <v>4</v>
      </c>
      <c r="AA48" s="182">
        <f>T51</f>
        <v>2</v>
      </c>
      <c r="AB48" s="182">
        <f>X51</f>
        <v>3</v>
      </c>
      <c r="AC48" s="182">
        <f>AA48-AB48</f>
        <v>-1</v>
      </c>
      <c r="AD48" s="182">
        <f>IF(Z48&gt;Z45,-1,0)</f>
        <v>-1</v>
      </c>
      <c r="AE48" s="182">
        <f>IF(Z48&gt;Z46,-1,0)</f>
        <v>0</v>
      </c>
      <c r="AF48" s="182">
        <f>IF(Z48&gt;Z47,-1,0)</f>
        <v>0</v>
      </c>
      <c r="AG48" s="329">
        <f>10000-(AJ48*1000+AM48*10+AK48)</f>
        <v>6008</v>
      </c>
      <c r="AH48" s="330">
        <f>RANK(AG48,AG45:AG48,1)</f>
        <v>3</v>
      </c>
      <c r="AI48" s="281" t="str">
        <f>H46</f>
        <v>Tschechien</v>
      </c>
      <c r="AJ48" s="281">
        <f t="shared" si="23"/>
        <v>4</v>
      </c>
      <c r="AK48" s="281">
        <f t="shared" si="24"/>
        <v>2</v>
      </c>
      <c r="AL48" s="281">
        <f t="shared" si="25"/>
        <v>3</v>
      </c>
      <c r="AM48" s="281">
        <f>AK48-AL48</f>
        <v>-1</v>
      </c>
      <c r="AN48" s="329">
        <f>IF(Z45&lt;&gt;Z48,AG45,IF(E49&gt;G49,AG45-2000,AG45))</f>
        <v>9019</v>
      </c>
      <c r="AO48" s="329">
        <f>IF(Z46&lt;&gt;Z48,AG46,IF(E48&gt;G48,AG46-2000,AG46))</f>
        <v>3987</v>
      </c>
      <c r="AP48" s="329">
        <f>IF(Z47&lt;&gt;Z48,AG47,IF(E46&gt;G46,AG47-2000,AG47))</f>
        <v>2977</v>
      </c>
      <c r="AQ48" s="337"/>
      <c r="AR48" s="333">
        <f>AQ49</f>
        <v>18024</v>
      </c>
      <c r="AS48" s="330">
        <f>RANK(AR48,AR45:AR48,1)</f>
        <v>3</v>
      </c>
      <c r="AT48" s="281" t="str">
        <f t="shared" si="26"/>
        <v>Tschechien</v>
      </c>
      <c r="AU48" s="281">
        <f t="shared" si="27"/>
        <v>4</v>
      </c>
      <c r="AV48" s="281">
        <f t="shared" si="28"/>
        <v>2</v>
      </c>
      <c r="AW48" s="281">
        <f t="shared" si="29"/>
        <v>3</v>
      </c>
      <c r="AX48" s="182"/>
      <c r="AY48" s="182"/>
      <c r="AZ48" s="182"/>
      <c r="BA48" s="68">
        <v>4</v>
      </c>
      <c r="BB48" s="69" t="str">
        <f>VLOOKUP(4,AS45:AT48,2,FALSE)</f>
        <v>Türkei</v>
      </c>
      <c r="BC48" s="70"/>
      <c r="BD48" s="71">
        <f>VLOOKUP(4,AS45:AW48,3,FALSE)</f>
        <v>1</v>
      </c>
      <c r="BE48" s="71">
        <f>VLOOKUP(4,AS45:AW48,4,FALSE)</f>
        <v>1</v>
      </c>
      <c r="BF48" s="199" t="s">
        <v>12</v>
      </c>
      <c r="BG48" s="71">
        <f>VLOOKUP(4,AS45:AW48,5,FALSE)</f>
        <v>3</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v>0</v>
      </c>
      <c r="F49" s="199" t="s">
        <v>12</v>
      </c>
      <c r="G49" s="63">
        <v>1</v>
      </c>
      <c r="H49" s="40" t="str">
        <f>H46</f>
        <v>Tschechien</v>
      </c>
      <c r="I49" s="41"/>
      <c r="J49" s="182"/>
      <c r="K49" s="182" t="s">
        <v>74</v>
      </c>
      <c r="L49" s="182">
        <f t="shared" si="22"/>
        <v>-1</v>
      </c>
      <c r="M49" s="182">
        <f>IF($E49="",0,IF($E49&gt;$G49,3,IF($E49=G49,1,0)))</f>
        <v>0</v>
      </c>
      <c r="N49" s="182"/>
      <c r="O49" s="182"/>
      <c r="P49" s="182">
        <f>IF($G49="",0,IF($E49&gt;$G49,0,IF($E49=$G49,1,3)))</f>
        <v>3</v>
      </c>
      <c r="Q49" s="182">
        <f>E49</f>
        <v>0</v>
      </c>
      <c r="R49" s="182"/>
      <c r="S49" s="182"/>
      <c r="T49" s="182">
        <f>G49</f>
        <v>1</v>
      </c>
      <c r="U49" s="182">
        <f>G49</f>
        <v>1</v>
      </c>
      <c r="V49" s="182"/>
      <c r="W49" s="182"/>
      <c r="X49" s="182">
        <f>E49</f>
        <v>0</v>
      </c>
      <c r="Y49" s="182"/>
      <c r="Z49" s="182"/>
      <c r="AA49" s="182"/>
      <c r="AB49" s="182"/>
      <c r="AC49" s="182"/>
      <c r="AD49" s="182"/>
      <c r="AE49" s="182"/>
      <c r="AF49" s="182"/>
      <c r="AG49" s="281"/>
      <c r="AH49" s="281"/>
      <c r="AI49" s="281"/>
      <c r="AJ49" s="281"/>
      <c r="AK49" s="281"/>
      <c r="AL49" s="281"/>
      <c r="AM49" s="281"/>
      <c r="AN49" s="334">
        <f>SUM(AN45:AN48)</f>
        <v>27057</v>
      </c>
      <c r="AO49" s="335">
        <f>SUM(AO45:AO48)</f>
        <v>15961</v>
      </c>
      <c r="AP49" s="335">
        <f>SUM(AP45:AP48)</f>
        <v>8931</v>
      </c>
      <c r="AQ49" s="335">
        <f>SUM(AQ45:AQ48)</f>
        <v>18024</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v>0</v>
      </c>
      <c r="F50" s="199" t="s">
        <v>12</v>
      </c>
      <c r="G50" s="63">
        <v>1</v>
      </c>
      <c r="H50" s="125" t="str">
        <f>C46</f>
        <v>Spanien</v>
      </c>
      <c r="I50" s="126"/>
      <c r="J50" s="182"/>
      <c r="K50" s="182" t="s">
        <v>74</v>
      </c>
      <c r="L50" s="182">
        <f t="shared" si="22"/>
        <v>-1</v>
      </c>
      <c r="M50" s="182"/>
      <c r="N50" s="182">
        <f>IF($E50="",0,IF($E50&gt;$G50,3,IF($E50=$G50,1,0)))</f>
        <v>0</v>
      </c>
      <c r="O50" s="182">
        <f>IF($G50="",0,IF($E50&gt;$G50,0,IF($E50=$G50,1,3)))</f>
        <v>3</v>
      </c>
      <c r="P50" s="182"/>
      <c r="Q50" s="182"/>
      <c r="R50" s="182">
        <f>E50</f>
        <v>0</v>
      </c>
      <c r="S50" s="182">
        <f>G50</f>
        <v>1</v>
      </c>
      <c r="T50" s="182"/>
      <c r="U50" s="182"/>
      <c r="V50" s="182">
        <f>G50</f>
        <v>1</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1</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30">SUM(M45:M50)</f>
        <v>1</v>
      </c>
      <c r="N51" s="182">
        <f t="shared" si="30"/>
        <v>4</v>
      </c>
      <c r="O51" s="182">
        <f t="shared" si="30"/>
        <v>7</v>
      </c>
      <c r="P51" s="182">
        <f t="shared" si="30"/>
        <v>4</v>
      </c>
      <c r="Q51" s="182">
        <f t="shared" si="30"/>
        <v>1</v>
      </c>
      <c r="R51" s="182">
        <f t="shared" si="30"/>
        <v>3</v>
      </c>
      <c r="S51" s="182">
        <f t="shared" si="30"/>
        <v>3</v>
      </c>
      <c r="T51" s="182">
        <f t="shared" si="30"/>
        <v>2</v>
      </c>
      <c r="U51" s="182">
        <f t="shared" si="30"/>
        <v>3</v>
      </c>
      <c r="V51" s="182">
        <f t="shared" si="30"/>
        <v>2</v>
      </c>
      <c r="W51" s="182">
        <f t="shared" si="30"/>
        <v>1</v>
      </c>
      <c r="X51" s="182">
        <f t="shared" si="30"/>
        <v>3</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15</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v>1</v>
      </c>
      <c r="F56" s="199" t="s">
        <v>12</v>
      </c>
      <c r="G56" s="63">
        <v>2</v>
      </c>
      <c r="H56" s="108" t="str">
        <f>Spielplan!$H$56</f>
        <v>Schweden</v>
      </c>
      <c r="I56" s="109"/>
      <c r="J56" s="182"/>
      <c r="K56" s="182" t="s">
        <v>77</v>
      </c>
      <c r="L56" s="182">
        <f t="shared" ref="L56:L61" si="31">IF(E56-G56&gt;0,1,IF(G56=E56,0,-1))</f>
        <v>-1</v>
      </c>
      <c r="M56" s="182">
        <f>IF($E56="",0,IF($E56&gt;$G56,3,IF($E56=G56,1,0)))</f>
        <v>0</v>
      </c>
      <c r="N56" s="182">
        <f>IF($G56="",0,IF($E56&gt;$G56,0,IF($E56=G56,1,3)))</f>
        <v>3</v>
      </c>
      <c r="O56" s="182"/>
      <c r="P56" s="182"/>
      <c r="Q56" s="182">
        <f>E56</f>
        <v>1</v>
      </c>
      <c r="R56" s="182">
        <f>G56</f>
        <v>2</v>
      </c>
      <c r="S56" s="182"/>
      <c r="T56" s="182"/>
      <c r="U56" s="182">
        <f>G56</f>
        <v>2</v>
      </c>
      <c r="V56" s="182">
        <f>E56</f>
        <v>1</v>
      </c>
      <c r="W56" s="182"/>
      <c r="X56" s="182"/>
      <c r="Y56" s="182"/>
      <c r="Z56" s="182">
        <f>M62</f>
        <v>4</v>
      </c>
      <c r="AA56" s="182">
        <f>Q62</f>
        <v>3</v>
      </c>
      <c r="AB56" s="182">
        <f>U62</f>
        <v>2</v>
      </c>
      <c r="AC56" s="182">
        <f>AA56-AB56</f>
        <v>1</v>
      </c>
      <c r="AD56" s="182">
        <f>IF(Z56&gt;Z57,-1,0)</f>
        <v>0</v>
      </c>
      <c r="AE56" s="182">
        <f>IF(Z56&gt;Z58,-1,0)</f>
        <v>-1</v>
      </c>
      <c r="AF56" s="182">
        <f>IF(Z56&gt;Z59,-1,0)</f>
        <v>-1</v>
      </c>
      <c r="AG56" s="329">
        <f>10000-(AJ56*1000+AM56*10+AK56)</f>
        <v>5987</v>
      </c>
      <c r="AH56" s="330">
        <f>RANK(AG56,AG56:AG59,1)</f>
        <v>2</v>
      </c>
      <c r="AI56" s="281" t="str">
        <f>C56</f>
        <v>Irland</v>
      </c>
      <c r="AJ56" s="281">
        <f t="shared" ref="AJ56:AJ59" si="32">Z56</f>
        <v>4</v>
      </c>
      <c r="AK56" s="281">
        <f t="shared" ref="AK56:AK59" si="33">AA56</f>
        <v>3</v>
      </c>
      <c r="AL56" s="281">
        <f t="shared" ref="AL56:AL59" si="34">AB56</f>
        <v>2</v>
      </c>
      <c r="AM56" s="281">
        <f>AK56-AL56</f>
        <v>1</v>
      </c>
      <c r="AN56" s="337"/>
      <c r="AO56" s="329">
        <f>IF(Z57&lt;&gt;Z56,AG57,IF(G56&gt;E56,AG57-2000,AG57))</f>
        <v>4987</v>
      </c>
      <c r="AP56" s="329">
        <f>IF(Z58&lt;&gt;Z56,AG58,IF(G58&gt;E58,AG58-2000,AG58))</f>
        <v>8019</v>
      </c>
      <c r="AQ56" s="329">
        <f>IF(Z59&lt;&gt;Z56,AG59,IF(G60&gt;E60,AG59-2000,AG59))</f>
        <v>7000</v>
      </c>
      <c r="AR56" s="332">
        <f>AN60</f>
        <v>17961</v>
      </c>
      <c r="AS56" s="330">
        <f>RANK(AR56,AR56:AR59,1)</f>
        <v>2</v>
      </c>
      <c r="AT56" s="281" t="str">
        <f t="shared" ref="AT56:AT59" si="35">AI56</f>
        <v>Irland</v>
      </c>
      <c r="AU56" s="281">
        <f t="shared" ref="AU56:AU59" si="36">AJ56</f>
        <v>4</v>
      </c>
      <c r="AV56" s="281">
        <f t="shared" ref="AV56:AV59" si="37">AK56</f>
        <v>3</v>
      </c>
      <c r="AW56" s="281">
        <f t="shared" ref="AW56:AW59" si="38">AL56</f>
        <v>2</v>
      </c>
      <c r="AX56" s="182"/>
      <c r="AY56" s="182"/>
      <c r="AZ56" s="182"/>
      <c r="BA56" s="112">
        <v>1</v>
      </c>
      <c r="BB56" s="108" t="str">
        <f>VLOOKUP(1,AS56:AT59,2,FALSE)</f>
        <v>Schweden</v>
      </c>
      <c r="BC56" s="113"/>
      <c r="BD56" s="114">
        <f>VLOOKUP(1,AS56:AW59,3,FALSE)</f>
        <v>5</v>
      </c>
      <c r="BE56" s="115">
        <f>VLOOKUP(1,AS56:AW59,4,FALSE)</f>
        <v>3</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1</v>
      </c>
      <c r="BO56" s="61">
        <f>IF(G56=Spielplan!G56,Punktemodus!$B$7,0)</f>
        <v>0</v>
      </c>
      <c r="BP56" s="81">
        <f>IF(Spielplan!E56="",0,SUM(BJ56:BO56))</f>
        <v>1</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v>0</v>
      </c>
      <c r="F57" s="199" t="s">
        <v>12</v>
      </c>
      <c r="G57" s="63">
        <v>0</v>
      </c>
      <c r="H57" s="110" t="str">
        <f>Spielplan!$H$57</f>
        <v>Italien</v>
      </c>
      <c r="I57" s="111"/>
      <c r="J57" s="182"/>
      <c r="K57" s="182" t="s">
        <v>78</v>
      </c>
      <c r="L57" s="182">
        <f t="shared" si="31"/>
        <v>0</v>
      </c>
      <c r="M57" s="182"/>
      <c r="N57" s="182"/>
      <c r="O57" s="182">
        <f>IF($E57="",0,IF($E57&gt;$G57,3,IF($E57=$G57,1,0)))</f>
        <v>1</v>
      </c>
      <c r="P57" s="182">
        <f>IF($G57="",0,IF($E57&gt;$G57,0,IF($E57=$G57,1,3)))</f>
        <v>1</v>
      </c>
      <c r="Q57" s="182"/>
      <c r="R57" s="182"/>
      <c r="S57" s="182">
        <f>E57</f>
        <v>0</v>
      </c>
      <c r="T57" s="182">
        <f>G57</f>
        <v>0</v>
      </c>
      <c r="U57" s="182"/>
      <c r="V57" s="182"/>
      <c r="W57" s="182">
        <f>G57</f>
        <v>0</v>
      </c>
      <c r="X57" s="182">
        <f>E57</f>
        <v>0</v>
      </c>
      <c r="Y57" s="182"/>
      <c r="Z57" s="182">
        <f>N62</f>
        <v>5</v>
      </c>
      <c r="AA57" s="182">
        <f>R62</f>
        <v>3</v>
      </c>
      <c r="AB57" s="182">
        <f>V62</f>
        <v>2</v>
      </c>
      <c r="AC57" s="182">
        <f>AA57-AB57</f>
        <v>1</v>
      </c>
      <c r="AD57" s="182">
        <f>IF(Z57&gt;Z56,-1,0)</f>
        <v>-1</v>
      </c>
      <c r="AE57" s="182">
        <f>IF(Z57&gt;Z58,-1,0)</f>
        <v>-1</v>
      </c>
      <c r="AF57" s="182">
        <f>IF(Z57&gt;Z59,-1,0)</f>
        <v>-1</v>
      </c>
      <c r="AG57" s="329">
        <f>10000-(AJ57*1000+AM57*10+AK57)</f>
        <v>4987</v>
      </c>
      <c r="AH57" s="330">
        <f>RANK(AG57,AG56:AG59,1)</f>
        <v>1</v>
      </c>
      <c r="AI57" s="281" t="str">
        <f>H56</f>
        <v>Schweden</v>
      </c>
      <c r="AJ57" s="281">
        <f t="shared" si="32"/>
        <v>5</v>
      </c>
      <c r="AK57" s="281">
        <f t="shared" si="33"/>
        <v>3</v>
      </c>
      <c r="AL57" s="281">
        <f t="shared" si="34"/>
        <v>2</v>
      </c>
      <c r="AM57" s="281">
        <f>AK57-AL57</f>
        <v>1</v>
      </c>
      <c r="AN57" s="329">
        <f>IF(Z56&lt;&gt;Z57,AG56,IF(E56&gt;G56,AG56-2000,AG56))</f>
        <v>5987</v>
      </c>
      <c r="AO57" s="337"/>
      <c r="AP57" s="329">
        <f>IF(Z57&lt;&gt;Z58,AG58,IF(G61&gt;E61,AG58-2000,AG58))</f>
        <v>8019</v>
      </c>
      <c r="AQ57" s="329">
        <f>IF(Z59&lt;&gt;Z57,AG59,IF(G59&gt;E59,AG59-2000,AG59))</f>
        <v>7000</v>
      </c>
      <c r="AR57" s="333">
        <f>AO60</f>
        <v>14961</v>
      </c>
      <c r="AS57" s="330">
        <f>RANK(AR57,AR56:AR59,1)</f>
        <v>1</v>
      </c>
      <c r="AT57" s="281" t="str">
        <f t="shared" si="35"/>
        <v>Schweden</v>
      </c>
      <c r="AU57" s="281">
        <f t="shared" si="36"/>
        <v>5</v>
      </c>
      <c r="AV57" s="281">
        <f t="shared" si="37"/>
        <v>3</v>
      </c>
      <c r="AW57" s="281">
        <f t="shared" si="38"/>
        <v>2</v>
      </c>
      <c r="AX57" s="182"/>
      <c r="AY57" s="182"/>
      <c r="AZ57" s="182"/>
      <c r="BA57" s="112">
        <v>2</v>
      </c>
      <c r="BB57" s="108" t="str">
        <f>VLOOKUP(2,AS56:AT59,2,FALSE)</f>
        <v>Irland</v>
      </c>
      <c r="BC57" s="113"/>
      <c r="BD57" s="114">
        <f>VLOOKUP(2,AS56:AW59,3,FALSE)</f>
        <v>4</v>
      </c>
      <c r="BE57" s="115">
        <f>VLOOKUP(2,AS56:AW59,4,FALSE)</f>
        <v>3</v>
      </c>
      <c r="BF57" s="199" t="s">
        <v>12</v>
      </c>
      <c r="BG57" s="115">
        <f>VLOOKUP(2,AS56:AW59,5,FALSE)</f>
        <v>2</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v>2</v>
      </c>
      <c r="F58" s="199" t="s">
        <v>12</v>
      </c>
      <c r="G58" s="63">
        <v>0</v>
      </c>
      <c r="H58" s="108" t="str">
        <f>C57</f>
        <v>Belgien</v>
      </c>
      <c r="I58" s="109"/>
      <c r="J58" s="182"/>
      <c r="K58" s="182" t="s">
        <v>79</v>
      </c>
      <c r="L58" s="182">
        <f t="shared" si="31"/>
        <v>1</v>
      </c>
      <c r="M58" s="182">
        <f>IF($E58="",0,IF($E58&gt;$G58,3,IF($E58=G58,1,0)))</f>
        <v>3</v>
      </c>
      <c r="N58" s="182"/>
      <c r="O58" s="182">
        <f>IF($G58="",0,IF($E58&gt;$G58,0,IF($E58=$G58,1,3)))</f>
        <v>0</v>
      </c>
      <c r="P58" s="182"/>
      <c r="Q58" s="182">
        <f>E58</f>
        <v>2</v>
      </c>
      <c r="R58" s="182"/>
      <c r="S58" s="182">
        <f>G58</f>
        <v>0</v>
      </c>
      <c r="T58" s="182"/>
      <c r="U58" s="182">
        <f>G58</f>
        <v>0</v>
      </c>
      <c r="V58" s="182"/>
      <c r="W58" s="182">
        <f>E58</f>
        <v>2</v>
      </c>
      <c r="X58" s="182"/>
      <c r="Y58" s="182"/>
      <c r="Z58" s="182">
        <f>O62</f>
        <v>2</v>
      </c>
      <c r="AA58" s="182">
        <f>S62</f>
        <v>1</v>
      </c>
      <c r="AB58" s="182">
        <f>W62</f>
        <v>3</v>
      </c>
      <c r="AC58" s="182">
        <f>AA58-AB58</f>
        <v>-2</v>
      </c>
      <c r="AD58" s="182">
        <f>IF(Z58&gt;Z56,-1,0)</f>
        <v>0</v>
      </c>
      <c r="AE58" s="182">
        <f>IF(Z58&gt;Z57,-1,0)</f>
        <v>0</v>
      </c>
      <c r="AF58" s="182">
        <f>IF(Z58&gt;Z59,-1,0)</f>
        <v>0</v>
      </c>
      <c r="AG58" s="329">
        <f>10000-(AJ58*1000+AM58*10+AK58)</f>
        <v>8019</v>
      </c>
      <c r="AH58" s="330">
        <f>RANK(AG58,AG56:AG59,1)</f>
        <v>4</v>
      </c>
      <c r="AI58" s="281" t="str">
        <f>C57</f>
        <v>Belgien</v>
      </c>
      <c r="AJ58" s="281">
        <f t="shared" si="32"/>
        <v>2</v>
      </c>
      <c r="AK58" s="281">
        <f t="shared" si="33"/>
        <v>1</v>
      </c>
      <c r="AL58" s="281">
        <f t="shared" si="34"/>
        <v>3</v>
      </c>
      <c r="AM58" s="281">
        <f>AK58-AL58</f>
        <v>-2</v>
      </c>
      <c r="AN58" s="329">
        <f>IF(Z56&lt;&gt;Z58,AG56,IF(E58&gt;G58,AG56-2000,AG56))</f>
        <v>5987</v>
      </c>
      <c r="AO58" s="329">
        <f>IF(Z57&lt;&gt;Z58,AG57,IF(E61&gt;G61,AG57-2000,AG57))</f>
        <v>4987</v>
      </c>
      <c r="AP58" s="337"/>
      <c r="AQ58" s="329">
        <f>IF(Z59&lt;&gt;Z58,AG59,IF(G57&gt;E57,AG59-2000,AG59))</f>
        <v>7000</v>
      </c>
      <c r="AR58" s="333">
        <f>AP60</f>
        <v>24057</v>
      </c>
      <c r="AS58" s="330">
        <f>RANK(AR58,AR56:AR59,1)</f>
        <v>4</v>
      </c>
      <c r="AT58" s="281" t="str">
        <f t="shared" si="35"/>
        <v>Belgien</v>
      </c>
      <c r="AU58" s="281">
        <f t="shared" si="36"/>
        <v>2</v>
      </c>
      <c r="AV58" s="281">
        <f t="shared" si="37"/>
        <v>1</v>
      </c>
      <c r="AW58" s="281">
        <f t="shared" si="38"/>
        <v>3</v>
      </c>
      <c r="AX58" s="182"/>
      <c r="AY58" s="182"/>
      <c r="AZ58" s="182"/>
      <c r="BA58" s="162">
        <v>3</v>
      </c>
      <c r="BB58" s="175" t="str">
        <f>VLOOKUP(3,AS56:AT59,2,FALSE)</f>
        <v>Italien</v>
      </c>
      <c r="BC58" s="163"/>
      <c r="BD58" s="145">
        <f>VLOOKUP(3,AS56:AW59,3,FALSE)</f>
        <v>3</v>
      </c>
      <c r="BE58" s="145">
        <f>VLOOKUP(3,AS56:AW59,4,FALSE)</f>
        <v>0</v>
      </c>
      <c r="BF58" s="199" t="s">
        <v>12</v>
      </c>
      <c r="BG58" s="145">
        <f>VLOOKUP(3,AS56:AW59,5,FALSE)</f>
        <v>0</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0</v>
      </c>
      <c r="BO58" s="61">
        <f>IF(G58=Spielplan!G58,Punktemodus!$B$7,0)</f>
        <v>0</v>
      </c>
      <c r="BP58" s="81">
        <f>IF(Spielplan!E58="",0,SUM(BJ58:BO58))</f>
        <v>0</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v>0</v>
      </c>
      <c r="F59" s="199" t="s">
        <v>12</v>
      </c>
      <c r="G59" s="63">
        <v>0</v>
      </c>
      <c r="H59" s="110" t="str">
        <f>H57</f>
        <v>Italien</v>
      </c>
      <c r="I59" s="111"/>
      <c r="J59" s="182"/>
      <c r="K59" s="182" t="s">
        <v>80</v>
      </c>
      <c r="L59" s="182">
        <f t="shared" si="31"/>
        <v>0</v>
      </c>
      <c r="M59" s="182"/>
      <c r="N59" s="182">
        <f>IF($E59="",0,IF($E59&gt;$G59,3,IF($E59=$G59,1,0)))</f>
        <v>1</v>
      </c>
      <c r="O59" s="182"/>
      <c r="P59" s="182">
        <f>IF($G59="",0,IF($E59&gt;$G59,0,IF($E59=$G59,1,3)))</f>
        <v>1</v>
      </c>
      <c r="Q59" s="182"/>
      <c r="R59" s="182">
        <f>E59</f>
        <v>0</v>
      </c>
      <c r="S59" s="182"/>
      <c r="T59" s="182">
        <f>G59</f>
        <v>0</v>
      </c>
      <c r="U59" s="182"/>
      <c r="V59" s="182">
        <f>G59</f>
        <v>0</v>
      </c>
      <c r="W59" s="182"/>
      <c r="X59" s="182">
        <f>E59</f>
        <v>0</v>
      </c>
      <c r="Y59" s="182"/>
      <c r="Z59" s="182">
        <f>P62</f>
        <v>3</v>
      </c>
      <c r="AA59" s="182">
        <f>T62</f>
        <v>0</v>
      </c>
      <c r="AB59" s="182">
        <f>X62</f>
        <v>0</v>
      </c>
      <c r="AC59" s="182">
        <f>AA59-AB59</f>
        <v>0</v>
      </c>
      <c r="AD59" s="182">
        <f>IF(Z59&gt;Z56,-1,0)</f>
        <v>0</v>
      </c>
      <c r="AE59" s="182">
        <f>IF(Z59&gt;Z57,-1,0)</f>
        <v>0</v>
      </c>
      <c r="AF59" s="182">
        <f>IF(Z59&gt;Z58,-1,0)</f>
        <v>-1</v>
      </c>
      <c r="AG59" s="329">
        <f>10000-(AJ59*1000+AM59*10+AK59)</f>
        <v>7000</v>
      </c>
      <c r="AH59" s="330">
        <f>RANK(AG59,AG56:AG59,1)</f>
        <v>3</v>
      </c>
      <c r="AI59" s="281" t="str">
        <f>H57</f>
        <v>Italien</v>
      </c>
      <c r="AJ59" s="281">
        <f t="shared" si="32"/>
        <v>3</v>
      </c>
      <c r="AK59" s="281">
        <f t="shared" si="33"/>
        <v>0</v>
      </c>
      <c r="AL59" s="281">
        <f t="shared" si="34"/>
        <v>0</v>
      </c>
      <c r="AM59" s="281">
        <f>AK59-AL59</f>
        <v>0</v>
      </c>
      <c r="AN59" s="329">
        <f>IF(Z56&lt;&gt;Z59,AG56,IF(E60&gt;G60,AG56-2000,AG56))</f>
        <v>5987</v>
      </c>
      <c r="AO59" s="329">
        <f>IF(Z57&lt;&gt;Z59,AG57,IF(E59&gt;G59,AG57-2000,AG57))</f>
        <v>4987</v>
      </c>
      <c r="AP59" s="329">
        <f>IF(Z58&lt;&gt;Z59,AG58,IF(E57&gt;G57,AG58-2000,AG58))</f>
        <v>8019</v>
      </c>
      <c r="AQ59" s="337"/>
      <c r="AR59" s="333">
        <f>AQ60</f>
        <v>21000</v>
      </c>
      <c r="AS59" s="330">
        <f>RANK(AR59,AR56:AR59,1)</f>
        <v>3</v>
      </c>
      <c r="AT59" s="281" t="str">
        <f t="shared" si="35"/>
        <v>Italien</v>
      </c>
      <c r="AU59" s="281">
        <f t="shared" si="36"/>
        <v>3</v>
      </c>
      <c r="AV59" s="281">
        <f t="shared" si="37"/>
        <v>0</v>
      </c>
      <c r="AW59" s="281">
        <f t="shared" si="38"/>
        <v>0</v>
      </c>
      <c r="AX59" s="182"/>
      <c r="AY59" s="182"/>
      <c r="AZ59" s="182"/>
      <c r="BA59" s="68">
        <v>4</v>
      </c>
      <c r="BB59" s="69" t="str">
        <f>VLOOKUP(4,AS56:AT59,2,FALSE)</f>
        <v>Belgien</v>
      </c>
      <c r="BC59" s="70"/>
      <c r="BD59" s="71">
        <f>VLOOKUP(4,AS56:AW59,3,FALSE)</f>
        <v>2</v>
      </c>
      <c r="BE59" s="71">
        <f>VLOOKUP(4,AS56:AW59,4,FALSE)</f>
        <v>1</v>
      </c>
      <c r="BF59" s="199" t="s">
        <v>12</v>
      </c>
      <c r="BG59" s="71">
        <f>VLOOKUP(4,AS56:AW59,5,FALSE)</f>
        <v>3</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v>0</v>
      </c>
      <c r="F60" s="199" t="s">
        <v>12</v>
      </c>
      <c r="G60" s="63">
        <v>0</v>
      </c>
      <c r="H60" s="108" t="str">
        <f>H57</f>
        <v>Italien</v>
      </c>
      <c r="I60" s="109"/>
      <c r="J60" s="182"/>
      <c r="K60" s="182" t="s">
        <v>81</v>
      </c>
      <c r="L60" s="182">
        <f t="shared" si="31"/>
        <v>0</v>
      </c>
      <c r="M60" s="182">
        <f>IF($E60="",0,IF($E60&gt;$G60,3,IF($E60=G60,1,0)))</f>
        <v>1</v>
      </c>
      <c r="N60" s="182"/>
      <c r="O60" s="182"/>
      <c r="P60" s="182">
        <f>IF($G60="",0,IF($E60&gt;$G60,0,IF($E60=$G60,1,3)))</f>
        <v>1</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17961</v>
      </c>
      <c r="AO60" s="335">
        <f>SUM(AO56:AO59)</f>
        <v>14961</v>
      </c>
      <c r="AP60" s="335">
        <f>SUM(AP56:AP59)</f>
        <v>24057</v>
      </c>
      <c r="AQ60" s="335">
        <f>SUM(AQ56:AQ59)</f>
        <v>21000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v>1</v>
      </c>
      <c r="F61" s="199" t="s">
        <v>12</v>
      </c>
      <c r="G61" s="63">
        <v>1</v>
      </c>
      <c r="H61" s="110" t="str">
        <f>C57</f>
        <v>Belgien</v>
      </c>
      <c r="I61" s="111"/>
      <c r="J61" s="182"/>
      <c r="K61" s="182" t="s">
        <v>81</v>
      </c>
      <c r="L61" s="182">
        <f t="shared" si="31"/>
        <v>0</v>
      </c>
      <c r="M61" s="182"/>
      <c r="N61" s="182">
        <f>IF($E61="",0,IF($E61&gt;$G61,3,IF($E61=$G61,1,0)))</f>
        <v>1</v>
      </c>
      <c r="O61" s="182">
        <f>IF($G61="",0,IF($E61&gt;$G61,0,IF($E61=$G61,1,3)))</f>
        <v>1</v>
      </c>
      <c r="P61" s="182"/>
      <c r="Q61" s="182"/>
      <c r="R61" s="182">
        <f>E61</f>
        <v>1</v>
      </c>
      <c r="S61" s="182">
        <f>G61</f>
        <v>1</v>
      </c>
      <c r="T61" s="182"/>
      <c r="U61" s="182"/>
      <c r="V61" s="182">
        <f>G61</f>
        <v>1</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1</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39">SUM(M56:M61)</f>
        <v>4</v>
      </c>
      <c r="N62" s="182">
        <f t="shared" si="39"/>
        <v>5</v>
      </c>
      <c r="O62" s="182">
        <f t="shared" si="39"/>
        <v>2</v>
      </c>
      <c r="P62" s="182">
        <f t="shared" si="39"/>
        <v>3</v>
      </c>
      <c r="Q62" s="182">
        <f t="shared" si="39"/>
        <v>3</v>
      </c>
      <c r="R62" s="182">
        <f t="shared" si="39"/>
        <v>3</v>
      </c>
      <c r="S62" s="182">
        <f t="shared" si="39"/>
        <v>1</v>
      </c>
      <c r="T62" s="182">
        <f t="shared" si="39"/>
        <v>0</v>
      </c>
      <c r="U62" s="182">
        <f t="shared" si="39"/>
        <v>2</v>
      </c>
      <c r="V62" s="182">
        <f t="shared" si="39"/>
        <v>2</v>
      </c>
      <c r="W62" s="182">
        <f t="shared" si="39"/>
        <v>3</v>
      </c>
      <c r="X62" s="182">
        <f t="shared" si="3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v>2</v>
      </c>
      <c r="F67" s="199" t="s">
        <v>12</v>
      </c>
      <c r="G67" s="63">
        <v>0</v>
      </c>
      <c r="H67" s="117" t="str">
        <f>Spielplan!$H$67</f>
        <v>Ungarn</v>
      </c>
      <c r="I67" s="118"/>
      <c r="J67" s="182"/>
      <c r="K67" s="182" t="s">
        <v>82</v>
      </c>
      <c r="L67" s="182">
        <f t="shared" ref="L67:L72" si="40">IF(E67-G67&gt;0,1,IF(G67=E67,0,-1))</f>
        <v>1</v>
      </c>
      <c r="M67" s="182">
        <f>IF($E67="",0,IF($E67&gt;$G67,3,IF($E67=G67,1,0)))</f>
        <v>3</v>
      </c>
      <c r="N67" s="182">
        <f>IF($G67="",0,IF($E67&gt;$G67,0,IF($E67=G67,1,3)))</f>
        <v>0</v>
      </c>
      <c r="O67" s="182"/>
      <c r="P67" s="182"/>
      <c r="Q67" s="182">
        <f>E67</f>
        <v>2</v>
      </c>
      <c r="R67" s="182">
        <f>G67</f>
        <v>0</v>
      </c>
      <c r="S67" s="182"/>
      <c r="T67" s="182"/>
      <c r="U67" s="182">
        <f>G67</f>
        <v>0</v>
      </c>
      <c r="V67" s="182">
        <f>E67</f>
        <v>2</v>
      </c>
      <c r="W67" s="182"/>
      <c r="X67" s="182"/>
      <c r="Y67" s="182"/>
      <c r="Z67" s="182">
        <f>M73</f>
        <v>7</v>
      </c>
      <c r="AA67" s="182">
        <f>Q73</f>
        <v>7</v>
      </c>
      <c r="AB67" s="182">
        <f>U73</f>
        <v>2</v>
      </c>
      <c r="AC67" s="182">
        <f>AA67-AB67</f>
        <v>5</v>
      </c>
      <c r="AD67" s="182">
        <f>IF(Z67&gt;Z68,-1,0)</f>
        <v>-1</v>
      </c>
      <c r="AE67" s="182">
        <f>IF(Z67&gt;Z69,-1,0)</f>
        <v>-1</v>
      </c>
      <c r="AF67" s="182">
        <f>IF(Z67&gt;Z70,-1,0)</f>
        <v>-1</v>
      </c>
      <c r="AG67" s="329">
        <f>10000-(AJ67*1000+AM67*10+AK67)</f>
        <v>2943</v>
      </c>
      <c r="AH67" s="330">
        <f>RANK(AG67,AG67:AG70,1)</f>
        <v>1</v>
      </c>
      <c r="AI67" s="281" t="str">
        <f>C67</f>
        <v>Österreich</v>
      </c>
      <c r="AJ67" s="281">
        <f t="shared" ref="AJ67:AJ70" si="41">Z67</f>
        <v>7</v>
      </c>
      <c r="AK67" s="281">
        <f t="shared" ref="AK67:AK70" si="42">AA67</f>
        <v>7</v>
      </c>
      <c r="AL67" s="281">
        <f t="shared" ref="AL67:AL70" si="43">AB67</f>
        <v>2</v>
      </c>
      <c r="AM67" s="281">
        <f>AK67-AL67</f>
        <v>5</v>
      </c>
      <c r="AN67" s="337"/>
      <c r="AO67" s="329">
        <f>IF(Z68&lt;&gt;Z67,AG68,IF(G67&gt;E67,AG68-2000,AG68))</f>
        <v>5997</v>
      </c>
      <c r="AP67" s="329">
        <f>IF(Z69&lt;&gt;Z67,AG69,IF(G69&gt;E69,AG69-2000,AG69))</f>
        <v>4953</v>
      </c>
      <c r="AQ67" s="329">
        <f>IF(Z70&lt;&gt;Z67,AG70,IF(G71&gt;E71,AG70-2000,AG70))</f>
        <v>10090</v>
      </c>
      <c r="AR67" s="332">
        <f>AN71</f>
        <v>8829</v>
      </c>
      <c r="AS67" s="330">
        <f>RANK(AR67,AR67:AR70,1)</f>
        <v>1</v>
      </c>
      <c r="AT67" s="281" t="str">
        <f t="shared" ref="AT67:AT70" si="44">AI67</f>
        <v>Österreich</v>
      </c>
      <c r="AU67" s="281">
        <f t="shared" ref="AU67:AU70" si="45">AJ67</f>
        <v>7</v>
      </c>
      <c r="AV67" s="281">
        <f t="shared" ref="AV67:AV70" si="46">AK67</f>
        <v>7</v>
      </c>
      <c r="AW67" s="281">
        <f t="shared" ref="AW67:AW70" si="47">AL67</f>
        <v>2</v>
      </c>
      <c r="AX67" s="182"/>
      <c r="AY67" s="182"/>
      <c r="AZ67" s="182"/>
      <c r="BA67" s="119">
        <v>1</v>
      </c>
      <c r="BB67" s="117" t="str">
        <f>VLOOKUP(1,AS67:AT70,2,FALSE)</f>
        <v>Österreich</v>
      </c>
      <c r="BC67" s="118"/>
      <c r="BD67" s="120">
        <f>VLOOKUP(1,AS67:AW70,3,FALSE)</f>
        <v>7</v>
      </c>
      <c r="BE67" s="121">
        <f>VLOOKUP(1,AS67:AW70,4,FALSE)</f>
        <v>7</v>
      </c>
      <c r="BF67" s="199" t="s">
        <v>12</v>
      </c>
      <c r="BG67" s="121">
        <f>VLOOKUP(1,AS67:AW70,5,FALSE)</f>
        <v>2</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v>4</v>
      </c>
      <c r="F68" s="199" t="s">
        <v>12</v>
      </c>
      <c r="G68" s="63">
        <v>0</v>
      </c>
      <c r="H68" s="123" t="str">
        <f>Spielplan!$H$68</f>
        <v>Island</v>
      </c>
      <c r="I68" s="124"/>
      <c r="J68" s="182"/>
      <c r="K68" s="182" t="s">
        <v>83</v>
      </c>
      <c r="L68" s="182">
        <f t="shared" si="40"/>
        <v>1</v>
      </c>
      <c r="M68" s="182"/>
      <c r="N68" s="182"/>
      <c r="O68" s="182">
        <f>IF($E68="",0,IF($E68&gt;$G68,3,IF($E68=$G68,1,0)))</f>
        <v>3</v>
      </c>
      <c r="P68" s="182">
        <f>IF($G68="",0,IF($E68&gt;$G68,0,IF($E68=$G68,1,3)))</f>
        <v>0</v>
      </c>
      <c r="Q68" s="182"/>
      <c r="R68" s="182"/>
      <c r="S68" s="182">
        <f>E68</f>
        <v>4</v>
      </c>
      <c r="T68" s="182">
        <f>G68</f>
        <v>0</v>
      </c>
      <c r="U68" s="182"/>
      <c r="V68" s="182"/>
      <c r="W68" s="182">
        <f>G68</f>
        <v>0</v>
      </c>
      <c r="X68" s="182">
        <f>E68</f>
        <v>4</v>
      </c>
      <c r="Y68" s="182"/>
      <c r="Z68" s="182">
        <f>N73</f>
        <v>4</v>
      </c>
      <c r="AA68" s="182">
        <f>R73</f>
        <v>3</v>
      </c>
      <c r="AB68" s="182">
        <f>V73</f>
        <v>3</v>
      </c>
      <c r="AC68" s="182">
        <f>AA68-AB68</f>
        <v>0</v>
      </c>
      <c r="AD68" s="182">
        <f>IF(Z68&gt;Z67,-1,0)</f>
        <v>0</v>
      </c>
      <c r="AE68" s="182">
        <f>IF(Z68&gt;Z69,-1,0)</f>
        <v>0</v>
      </c>
      <c r="AF68" s="182">
        <f>IF(Z68&gt;Z70,-1,0)</f>
        <v>-1</v>
      </c>
      <c r="AG68" s="329">
        <f>10000-(AJ68*1000+AM68*10+AK68)</f>
        <v>5997</v>
      </c>
      <c r="AH68" s="330">
        <f>RANK(AG68,AG67:AG70,1)</f>
        <v>3</v>
      </c>
      <c r="AI68" s="281" t="str">
        <f>H67</f>
        <v>Ungarn</v>
      </c>
      <c r="AJ68" s="281">
        <f t="shared" si="41"/>
        <v>4</v>
      </c>
      <c r="AK68" s="281">
        <f t="shared" si="42"/>
        <v>3</v>
      </c>
      <c r="AL68" s="281">
        <f t="shared" si="43"/>
        <v>3</v>
      </c>
      <c r="AM68" s="281">
        <f>AK68-AL68</f>
        <v>0</v>
      </c>
      <c r="AN68" s="329">
        <f>IF(Z67&lt;&gt;Z68,AG67,IF(E67&gt;G67,AG67-2000,AG67))</f>
        <v>2943</v>
      </c>
      <c r="AO68" s="337"/>
      <c r="AP68" s="329">
        <f>IF(Z68&lt;&gt;Z69,AG69,IF(G72&gt;E72,AG69-2000,AG69))</f>
        <v>4953</v>
      </c>
      <c r="AQ68" s="329">
        <f>IF(Z70&lt;&gt;Z68,AG70,IF(G70&gt;E70,AG70-2000,AG70))</f>
        <v>10090</v>
      </c>
      <c r="AR68" s="333">
        <f>AO71</f>
        <v>17991</v>
      </c>
      <c r="AS68" s="330">
        <f>RANK(AR68,AR67:AR70,1)</f>
        <v>3</v>
      </c>
      <c r="AT68" s="281" t="str">
        <f t="shared" si="44"/>
        <v>Ungarn</v>
      </c>
      <c r="AU68" s="281">
        <f t="shared" si="45"/>
        <v>4</v>
      </c>
      <c r="AV68" s="281">
        <f t="shared" si="46"/>
        <v>3</v>
      </c>
      <c r="AW68" s="281">
        <f t="shared" si="47"/>
        <v>3</v>
      </c>
      <c r="AX68" s="182"/>
      <c r="AY68" s="182"/>
      <c r="AZ68" s="182"/>
      <c r="BA68" s="119">
        <v>2</v>
      </c>
      <c r="BB68" s="117" t="str">
        <f>VLOOKUP(2,AS67:AT70,2,FALSE)</f>
        <v>Portugal</v>
      </c>
      <c r="BC68" s="118"/>
      <c r="BD68" s="120">
        <f>VLOOKUP(2,AS67:AW70,3,FALSE)</f>
        <v>5</v>
      </c>
      <c r="BE68" s="121">
        <f>VLOOKUP(2,AS67:AW70,4,FALSE)</f>
        <v>7</v>
      </c>
      <c r="BF68" s="199" t="s">
        <v>12</v>
      </c>
      <c r="BG68" s="121">
        <f>VLOOKUP(2,AS67:AW70,5,FALSE)</f>
        <v>3</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v>2</v>
      </c>
      <c r="F69" s="199" t="s">
        <v>12</v>
      </c>
      <c r="G69" s="63">
        <v>2</v>
      </c>
      <c r="H69" s="117" t="str">
        <f>C68</f>
        <v>Portugal</v>
      </c>
      <c r="I69" s="118"/>
      <c r="J69" s="182"/>
      <c r="K69" s="182" t="s">
        <v>84</v>
      </c>
      <c r="L69" s="182">
        <f t="shared" si="40"/>
        <v>0</v>
      </c>
      <c r="M69" s="182">
        <f>IF($E69="",0,IF($E69&gt;$G69,3,IF($E69=G69,1,0)))</f>
        <v>1</v>
      </c>
      <c r="N69" s="182"/>
      <c r="O69" s="182">
        <f>IF($G69="",0,IF($E69&gt;$G69,0,IF($E69=$G69,1,3)))</f>
        <v>1</v>
      </c>
      <c r="P69" s="182"/>
      <c r="Q69" s="182">
        <f>E69</f>
        <v>2</v>
      </c>
      <c r="R69" s="182"/>
      <c r="S69" s="182">
        <f>G69</f>
        <v>2</v>
      </c>
      <c r="T69" s="182"/>
      <c r="U69" s="182">
        <f>G69</f>
        <v>2</v>
      </c>
      <c r="V69" s="182"/>
      <c r="W69" s="182">
        <f>E69</f>
        <v>2</v>
      </c>
      <c r="X69" s="182"/>
      <c r="Y69" s="182"/>
      <c r="Z69" s="182">
        <f>O73</f>
        <v>5</v>
      </c>
      <c r="AA69" s="182">
        <f>S73</f>
        <v>7</v>
      </c>
      <c r="AB69" s="182">
        <f>W73</f>
        <v>3</v>
      </c>
      <c r="AC69" s="182">
        <f>AA69-AB69</f>
        <v>4</v>
      </c>
      <c r="AD69" s="182">
        <f>IF(Z69&gt;Z67,-1,0)</f>
        <v>0</v>
      </c>
      <c r="AE69" s="182">
        <f>IF(Z69&gt;Z68,-1,0)</f>
        <v>-1</v>
      </c>
      <c r="AF69" s="182">
        <f>IF(Z69&gt;Z70,-1,0)</f>
        <v>-1</v>
      </c>
      <c r="AG69" s="329">
        <f>10000-(AJ69*1000+AM69*10+AK69)</f>
        <v>4953</v>
      </c>
      <c r="AH69" s="330">
        <f>RANK(AG69,AG67:AG70,1)</f>
        <v>2</v>
      </c>
      <c r="AI69" s="281" t="str">
        <f>C68</f>
        <v>Portugal</v>
      </c>
      <c r="AJ69" s="281">
        <f t="shared" si="41"/>
        <v>5</v>
      </c>
      <c r="AK69" s="281">
        <f t="shared" si="42"/>
        <v>7</v>
      </c>
      <c r="AL69" s="281">
        <f t="shared" si="43"/>
        <v>3</v>
      </c>
      <c r="AM69" s="281">
        <f>AK69-AL69</f>
        <v>4</v>
      </c>
      <c r="AN69" s="329">
        <f>IF(Z67&lt;&gt;Z69,AG67,IF(E69&gt;G69,AG67-2000,AG67))</f>
        <v>2943</v>
      </c>
      <c r="AO69" s="329">
        <f>IF(Z68&lt;&gt;Z69,AG68,IF(E72&gt;G72,AG68-2000,AG68))</f>
        <v>5997</v>
      </c>
      <c r="AP69" s="337"/>
      <c r="AQ69" s="329">
        <f>IF(Z70&lt;&gt;Z69,AG70,IF(G68&gt;E68,AG70-2000,AG70))</f>
        <v>10090</v>
      </c>
      <c r="AR69" s="333">
        <f>AP71</f>
        <v>14859</v>
      </c>
      <c r="AS69" s="330">
        <f>RANK(AR69,AR67:AR70,1)</f>
        <v>2</v>
      </c>
      <c r="AT69" s="281" t="str">
        <f t="shared" si="44"/>
        <v>Portugal</v>
      </c>
      <c r="AU69" s="281">
        <f t="shared" si="45"/>
        <v>5</v>
      </c>
      <c r="AV69" s="281">
        <f t="shared" si="46"/>
        <v>7</v>
      </c>
      <c r="AW69" s="281">
        <f t="shared" si="47"/>
        <v>3</v>
      </c>
      <c r="AX69" s="182"/>
      <c r="AY69" s="182"/>
      <c r="AZ69" s="182"/>
      <c r="BA69" s="162">
        <v>3</v>
      </c>
      <c r="BB69" s="175" t="str">
        <f>VLOOKUP(3,AS67:AT70,2,FALSE)</f>
        <v>Ungarn</v>
      </c>
      <c r="BC69" s="163"/>
      <c r="BD69" s="145">
        <f>VLOOKUP(3,AS67:AW70,3,FALSE)</f>
        <v>4</v>
      </c>
      <c r="BE69" s="145">
        <f>VLOOKUP(3,AS67:AW70,4,FALSE)</f>
        <v>3</v>
      </c>
      <c r="BF69" s="199" t="s">
        <v>12</v>
      </c>
      <c r="BG69" s="145">
        <f>VLOOKUP(3,AS67:AW70,5,FALSE)</f>
        <v>3</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v>2</v>
      </c>
      <c r="F70" s="199" t="s">
        <v>12</v>
      </c>
      <c r="G70" s="63">
        <v>0</v>
      </c>
      <c r="H70" s="123" t="str">
        <f>H68</f>
        <v>Island</v>
      </c>
      <c r="I70" s="124"/>
      <c r="J70" s="182"/>
      <c r="K70" s="182" t="s">
        <v>85</v>
      </c>
      <c r="L70" s="182">
        <f t="shared" si="40"/>
        <v>1</v>
      </c>
      <c r="M70" s="182"/>
      <c r="N70" s="182">
        <f>IF($E70="",0,IF($E70&gt;$G70,3,IF($E70=$G70,1,0)))</f>
        <v>3</v>
      </c>
      <c r="O70" s="182"/>
      <c r="P70" s="182">
        <f>IF($G70="",0,IF($E70&gt;$G70,0,IF($E70=$G70,1,3)))</f>
        <v>0</v>
      </c>
      <c r="Q70" s="182"/>
      <c r="R70" s="182">
        <f>E70</f>
        <v>2</v>
      </c>
      <c r="S70" s="182"/>
      <c r="T70" s="182">
        <f>G70</f>
        <v>0</v>
      </c>
      <c r="U70" s="182"/>
      <c r="V70" s="182">
        <f>G70</f>
        <v>0</v>
      </c>
      <c r="W70" s="182"/>
      <c r="X70" s="182">
        <f>E70</f>
        <v>2</v>
      </c>
      <c r="Y70" s="182"/>
      <c r="Z70" s="182">
        <f>P73</f>
        <v>0</v>
      </c>
      <c r="AA70" s="182">
        <f>T73</f>
        <v>0</v>
      </c>
      <c r="AB70" s="182">
        <f>X73</f>
        <v>9</v>
      </c>
      <c r="AC70" s="182">
        <f>AA70-AB70</f>
        <v>-9</v>
      </c>
      <c r="AD70" s="182">
        <f>IF(Z70&gt;Z67,-1,0)</f>
        <v>0</v>
      </c>
      <c r="AE70" s="182">
        <f>IF(Z70&gt;Z68,-1,0)</f>
        <v>0</v>
      </c>
      <c r="AF70" s="182">
        <f>IF(Z70&gt;Z69,-1,0)</f>
        <v>0</v>
      </c>
      <c r="AG70" s="329">
        <f>10000-(AJ70*1000+AM70*10+AK70)</f>
        <v>10090</v>
      </c>
      <c r="AH70" s="330">
        <f>RANK(AG70,AG67:AG70,1)</f>
        <v>4</v>
      </c>
      <c r="AI70" s="281" t="str">
        <f>H68</f>
        <v>Island</v>
      </c>
      <c r="AJ70" s="281">
        <f t="shared" si="41"/>
        <v>0</v>
      </c>
      <c r="AK70" s="281">
        <f t="shared" si="42"/>
        <v>0</v>
      </c>
      <c r="AL70" s="281">
        <f t="shared" si="43"/>
        <v>9</v>
      </c>
      <c r="AM70" s="281">
        <f>AK70-AL70</f>
        <v>-9</v>
      </c>
      <c r="AN70" s="329">
        <f>IF(Z67&lt;&gt;Z70,AG67,IF(E71&gt;G71,AG67-2000,AG67))</f>
        <v>2943</v>
      </c>
      <c r="AO70" s="329">
        <f>IF(Z68&lt;&gt;Z70,AG68,IF(E70&gt;G70,AG68-2000,AG68))</f>
        <v>5997</v>
      </c>
      <c r="AP70" s="329">
        <f>IF(Z69&lt;&gt;Z70,AG69,IF(E68&gt;G68,AG69-2000,AG69))</f>
        <v>4953</v>
      </c>
      <c r="AQ70" s="337"/>
      <c r="AR70" s="333">
        <f>AQ71</f>
        <v>30270</v>
      </c>
      <c r="AS70" s="330">
        <f>RANK(AR70,AR67:AR70,1)</f>
        <v>4</v>
      </c>
      <c r="AT70" s="281" t="str">
        <f t="shared" si="44"/>
        <v>Island</v>
      </c>
      <c r="AU70" s="281">
        <f t="shared" si="45"/>
        <v>0</v>
      </c>
      <c r="AV70" s="281">
        <f t="shared" si="46"/>
        <v>0</v>
      </c>
      <c r="AW70" s="281">
        <f t="shared" si="47"/>
        <v>9</v>
      </c>
      <c r="AX70" s="182"/>
      <c r="AY70" s="182"/>
      <c r="AZ70" s="182"/>
      <c r="BA70" s="68">
        <v>4</v>
      </c>
      <c r="BB70" s="69" t="str">
        <f>VLOOKUP(4,AS67:AT70,2,FALSE)</f>
        <v>Island</v>
      </c>
      <c r="BC70" s="70"/>
      <c r="BD70" s="71">
        <f>VLOOKUP(4,AS67:AW70,3,FALSE)</f>
        <v>0</v>
      </c>
      <c r="BE70" s="71">
        <f>VLOOKUP(4,AS67:AW70,4,FALSE)</f>
        <v>0</v>
      </c>
      <c r="BF70" s="199" t="s">
        <v>12</v>
      </c>
      <c r="BG70" s="71">
        <f>VLOOKUP(4,AS67:AW70,5,FALSE)</f>
        <v>9</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v>3</v>
      </c>
      <c r="F71" s="199" t="s">
        <v>12</v>
      </c>
      <c r="G71" s="63">
        <v>0</v>
      </c>
      <c r="H71" s="117" t="str">
        <f>H68</f>
        <v>Island</v>
      </c>
      <c r="I71" s="118"/>
      <c r="J71" s="182"/>
      <c r="K71" s="182" t="s">
        <v>86</v>
      </c>
      <c r="L71" s="182">
        <f t="shared" si="40"/>
        <v>1</v>
      </c>
      <c r="M71" s="182">
        <f>IF($E71="",0,IF($E71&gt;$G71,3,IF($E71=G71,1,0)))</f>
        <v>3</v>
      </c>
      <c r="N71" s="182"/>
      <c r="O71" s="182"/>
      <c r="P71" s="182">
        <f>IF($G71="",0,IF($E71&gt;$G71,0,IF($E71=$G71,1,3)))</f>
        <v>0</v>
      </c>
      <c r="Q71" s="182">
        <f>E71</f>
        <v>3</v>
      </c>
      <c r="R71" s="182"/>
      <c r="S71" s="182"/>
      <c r="T71" s="182">
        <f>G71</f>
        <v>0</v>
      </c>
      <c r="U71" s="182">
        <f>G71</f>
        <v>0</v>
      </c>
      <c r="V71" s="182"/>
      <c r="W71" s="182"/>
      <c r="X71" s="182">
        <f>E71</f>
        <v>3</v>
      </c>
      <c r="Y71" s="182"/>
      <c r="Z71" s="182"/>
      <c r="AA71" s="182"/>
      <c r="AB71" s="182"/>
      <c r="AC71" s="182"/>
      <c r="AD71" s="182"/>
      <c r="AE71" s="182"/>
      <c r="AF71" s="182"/>
      <c r="AG71" s="281"/>
      <c r="AH71" s="281"/>
      <c r="AI71" s="281"/>
      <c r="AJ71" s="281"/>
      <c r="AK71" s="281"/>
      <c r="AL71" s="281"/>
      <c r="AM71" s="281"/>
      <c r="AN71" s="334">
        <f>SUM(AN67:AN70)</f>
        <v>8829</v>
      </c>
      <c r="AO71" s="335">
        <f>SUM(AO67:AO70)</f>
        <v>17991</v>
      </c>
      <c r="AP71" s="335">
        <f>SUM(AP67:AP70)</f>
        <v>14859</v>
      </c>
      <c r="AQ71" s="335">
        <f>SUM(AQ67:AQ70)</f>
        <v>30270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v>1</v>
      </c>
      <c r="F72" s="199" t="s">
        <v>12</v>
      </c>
      <c r="G72" s="63">
        <v>1</v>
      </c>
      <c r="H72" s="123" t="str">
        <f>C68</f>
        <v>Portugal</v>
      </c>
      <c r="I72" s="124"/>
      <c r="J72" s="182"/>
      <c r="K72" s="182" t="s">
        <v>86</v>
      </c>
      <c r="L72" s="182">
        <f t="shared" si="40"/>
        <v>0</v>
      </c>
      <c r="M72" s="182"/>
      <c r="N72" s="182">
        <f>IF($E72="",0,IF($E72&gt;$G72,3,IF($E72=$G72,1,0)))</f>
        <v>1</v>
      </c>
      <c r="O72" s="182">
        <f>IF($G72="",0,IF($E72&gt;$G72,0,IF($E72=$G72,1,3)))</f>
        <v>1</v>
      </c>
      <c r="P72" s="182"/>
      <c r="Q72" s="182"/>
      <c r="R72" s="182">
        <f>E72</f>
        <v>1</v>
      </c>
      <c r="S72" s="182">
        <f>G72</f>
        <v>1</v>
      </c>
      <c r="T72" s="182"/>
      <c r="U72" s="182"/>
      <c r="V72" s="182">
        <f>G72</f>
        <v>1</v>
      </c>
      <c r="W72" s="182">
        <f>E72</f>
        <v>1</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48">SUM(M67:M72)</f>
        <v>7</v>
      </c>
      <c r="N73" s="182">
        <f t="shared" si="48"/>
        <v>4</v>
      </c>
      <c r="O73" s="182">
        <f t="shared" si="48"/>
        <v>5</v>
      </c>
      <c r="P73" s="182">
        <f t="shared" si="48"/>
        <v>0</v>
      </c>
      <c r="Q73" s="182">
        <f t="shared" si="48"/>
        <v>7</v>
      </c>
      <c r="R73" s="182">
        <f t="shared" si="48"/>
        <v>3</v>
      </c>
      <c r="S73" s="182">
        <f t="shared" si="48"/>
        <v>7</v>
      </c>
      <c r="T73" s="182">
        <f t="shared" si="48"/>
        <v>0</v>
      </c>
      <c r="U73" s="182">
        <f t="shared" si="48"/>
        <v>2</v>
      </c>
      <c r="V73" s="182">
        <f t="shared" si="48"/>
        <v>3</v>
      </c>
      <c r="W73" s="182">
        <f t="shared" si="48"/>
        <v>3</v>
      </c>
      <c r="X73" s="182">
        <f t="shared" si="48"/>
        <v>9</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20</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48"/>
        <v>11</v>
      </c>
      <c r="N74" s="182">
        <f t="shared" si="48"/>
        <v>8</v>
      </c>
      <c r="O74" s="182">
        <f t="shared" si="48"/>
        <v>10</v>
      </c>
      <c r="P74" s="182">
        <f t="shared" si="48"/>
        <v>0</v>
      </c>
      <c r="Q74" s="182">
        <f t="shared" si="48"/>
        <v>12</v>
      </c>
      <c r="R74" s="182">
        <f t="shared" si="48"/>
        <v>6</v>
      </c>
      <c r="S74" s="182">
        <f t="shared" si="48"/>
        <v>14</v>
      </c>
      <c r="T74" s="182">
        <f t="shared" si="48"/>
        <v>0</v>
      </c>
      <c r="U74" s="182">
        <f t="shared" si="48"/>
        <v>4</v>
      </c>
      <c r="V74" s="182">
        <f t="shared" si="48"/>
        <v>4</v>
      </c>
      <c r="W74" s="182">
        <f t="shared" si="48"/>
        <v>6</v>
      </c>
      <c r="X74" s="182">
        <f t="shared" si="48"/>
        <v>18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156</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3</v>
      </c>
      <c r="E78" s="160">
        <f>BE14</f>
        <v>3</v>
      </c>
      <c r="F78" s="199" t="s">
        <v>12</v>
      </c>
      <c r="G78" s="160">
        <f>BG14</f>
        <v>6</v>
      </c>
      <c r="H78" s="161">
        <f>D78*1000+(E78-G78)*10+E78</f>
        <v>2973</v>
      </c>
      <c r="I78" s="249" t="s">
        <v>254</v>
      </c>
      <c r="J78" s="164">
        <f t="shared" ref="J78:J83" si="49">IF(H78="","",RANK(H78,H$78:H$83,0)+ROW(A1)%%)</f>
        <v>4.0000999999999998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50">IF(ROW(A1)&gt;COUNT(J$78:J$83),"",SMALL(J$78:J$83,ROW(A1)))</f>
        <v>1.0005999999999999</v>
      </c>
      <c r="BB78" s="159" t="str">
        <f>IF($BA78="","",INDEX(C$78:C$83,MATCH($BA78,$J$78:$J$83,0)))</f>
        <v>Ungarn</v>
      </c>
      <c r="BC78" s="201"/>
      <c r="BD78" s="202">
        <f>IF($BA78="","",INDEX(D$78:D$83,MATCH($BA78,$J$78:$J$83,0)))</f>
        <v>4</v>
      </c>
      <c r="BE78" s="150">
        <f>IF($BA78="","",INDEX(E$78:E$83,MATCH($BA78,$J$78:$J$83,0)))</f>
        <v>3</v>
      </c>
      <c r="BF78" s="199" t="s">
        <v>12</v>
      </c>
      <c r="BG78" s="202">
        <f t="shared" ref="BG78:BG83" si="51">IF($BA78="","",INDEX(G$78:G$83,MATCH($BA78,$J$78:$J$83,0)))</f>
        <v>3</v>
      </c>
      <c r="BH78" s="150" t="str">
        <f>IF($BA78="","",INDEX(I$78:I$83,MATCH($BA78,$J$78:$J$83,0)))</f>
        <v>F</v>
      </c>
      <c r="BI78" s="231">
        <f>IF(BH78="A",0,IF(BH78="B",1,IF(BH78="C",2,IF(BH78="D",4,IF(BH78="E",8,IF(BH78="F",16,777777777))))))</f>
        <v>16</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Wales</v>
      </c>
      <c r="D79" s="160">
        <f>BD25</f>
        <v>3</v>
      </c>
      <c r="E79" s="160">
        <f>BE25</f>
        <v>2</v>
      </c>
      <c r="F79" s="199" t="s">
        <v>12</v>
      </c>
      <c r="G79" s="160">
        <f>BG25</f>
        <v>5</v>
      </c>
      <c r="H79" s="161">
        <f t="shared" ref="H79:H83" si="52">D79*1000+(E79-G79)*10+E79</f>
        <v>2972</v>
      </c>
      <c r="I79" s="250" t="s">
        <v>255</v>
      </c>
      <c r="J79" s="164">
        <f t="shared" si="49"/>
        <v>5.0002000000000004</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50"/>
        <v>2.0004</v>
      </c>
      <c r="BB79" s="159" t="str">
        <f t="shared" ref="BB79:BB83" si="53">IF($BA79="","",INDEX(C$78:C$83,MATCH($BA79,$J$78:$J$83,0)))</f>
        <v>Tschechien</v>
      </c>
      <c r="BC79" s="201"/>
      <c r="BD79" s="202">
        <f t="shared" ref="BD79:BD83" si="54">IF($BA79="","",INDEX(D$78:D$83,MATCH($BA79,$J$78:$J$83,0)))</f>
        <v>4</v>
      </c>
      <c r="BE79" s="150">
        <f>IF($BA79="","",INDEX(E$78:E$83,MATCH($BA79,$J$78:$J$83,0)))</f>
        <v>2</v>
      </c>
      <c r="BF79" s="199" t="s">
        <v>12</v>
      </c>
      <c r="BG79" s="202">
        <f t="shared" si="51"/>
        <v>3</v>
      </c>
      <c r="BH79" s="150" t="str">
        <f t="shared" ref="BH79:BH83" si="55">IF($BA79="","",INDEX(I$78:I$83,MATCH($BA79,$J$78:$J$83,0)))</f>
        <v>D</v>
      </c>
      <c r="BI79" s="231">
        <f t="shared" ref="BI79:BI81" si="56">IF(BH79="A",0,IF(BH79="B",1,IF(BH79="C",2,IF(BH79="D",4,IF(BH79="E",8,IF(BH79="F",16,777777777))))))</f>
        <v>4</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60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3</v>
      </c>
      <c r="E80" s="160">
        <f>BE36</f>
        <v>2</v>
      </c>
      <c r="F80" s="199" t="s">
        <v>12</v>
      </c>
      <c r="G80" s="160">
        <f>BG36</f>
        <v>7</v>
      </c>
      <c r="H80" s="161">
        <f t="shared" si="52"/>
        <v>2952</v>
      </c>
      <c r="I80" s="250" t="s">
        <v>256</v>
      </c>
      <c r="J80" s="164">
        <f t="shared" si="49"/>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50"/>
        <v>3.0005000000000002</v>
      </c>
      <c r="BB80" s="159" t="str">
        <f t="shared" si="53"/>
        <v>Italien</v>
      </c>
      <c r="BC80" s="201"/>
      <c r="BD80" s="202">
        <f t="shared" si="54"/>
        <v>3</v>
      </c>
      <c r="BE80" s="150">
        <f>IF($BA80="","",INDEX(E$78:E$83,MATCH($BA80,$J$78:$J$83,0)))</f>
        <v>0</v>
      </c>
      <c r="BF80" s="199" t="s">
        <v>12</v>
      </c>
      <c r="BG80" s="202">
        <f t="shared" si="51"/>
        <v>0</v>
      </c>
      <c r="BH80" s="150" t="str">
        <f t="shared" si="55"/>
        <v>E</v>
      </c>
      <c r="BI80" s="231">
        <f t="shared" si="56"/>
        <v>8</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1</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Tschechien</v>
      </c>
      <c r="D81" s="160">
        <f>BD47</f>
        <v>4</v>
      </c>
      <c r="E81" s="160">
        <f>BE47</f>
        <v>2</v>
      </c>
      <c r="F81" s="199" t="s">
        <v>12</v>
      </c>
      <c r="G81" s="160">
        <f>BG47</f>
        <v>3</v>
      </c>
      <c r="H81" s="161">
        <f t="shared" si="52"/>
        <v>3992</v>
      </c>
      <c r="I81" s="250" t="s">
        <v>257</v>
      </c>
      <c r="J81" s="164">
        <f t="shared" si="49"/>
        <v>2.0004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50"/>
        <v>4.0000999999999998</v>
      </c>
      <c r="BB81" s="159" t="str">
        <f t="shared" si="53"/>
        <v>Albanien</v>
      </c>
      <c r="BC81" s="201"/>
      <c r="BD81" s="202">
        <f t="shared" si="54"/>
        <v>3</v>
      </c>
      <c r="BE81" s="150">
        <f>IF($BA81="","",INDEX(E$78:E$83,MATCH($BA81,$J$78:$J$83,0)))</f>
        <v>3</v>
      </c>
      <c r="BF81" s="199" t="s">
        <v>12</v>
      </c>
      <c r="BG81" s="202">
        <f t="shared" si="51"/>
        <v>6</v>
      </c>
      <c r="BH81" s="150" t="str">
        <f t="shared" si="55"/>
        <v>A</v>
      </c>
      <c r="BI81" s="231">
        <f t="shared" si="56"/>
        <v>0</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1</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Italien</v>
      </c>
      <c r="D82" s="160">
        <f>BD58</f>
        <v>3</v>
      </c>
      <c r="E82" s="160">
        <f>BE58</f>
        <v>0</v>
      </c>
      <c r="F82" s="199" t="s">
        <v>12</v>
      </c>
      <c r="G82" s="160">
        <f>BG58</f>
        <v>0</v>
      </c>
      <c r="H82" s="161">
        <f t="shared" si="52"/>
        <v>3000</v>
      </c>
      <c r="I82" s="250" t="s">
        <v>258</v>
      </c>
      <c r="J82" s="164">
        <f t="shared" si="49"/>
        <v>3.0005000000000002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50"/>
        <v>5.0002000000000004</v>
      </c>
      <c r="BB82" s="175" t="str">
        <f t="shared" si="53"/>
        <v>Wales</v>
      </c>
      <c r="BC82" s="163"/>
      <c r="BD82" s="145">
        <f t="shared" si="54"/>
        <v>3</v>
      </c>
      <c r="BE82" s="145">
        <f>IF($BA82="","",INDEX(E$78:E$83,MATCH($BA82,$J$78:$J$83,0)))</f>
        <v>2</v>
      </c>
      <c r="BF82" s="199" t="s">
        <v>12</v>
      </c>
      <c r="BG82" s="145">
        <f t="shared" si="51"/>
        <v>5</v>
      </c>
      <c r="BH82" s="145" t="str">
        <f t="shared" si="55"/>
        <v>B</v>
      </c>
      <c r="BI82" s="182"/>
      <c r="BJ82" s="61">
        <f>IF(E82&gt;G82,IF(Spielplan!E82&gt;Spielplan!G82,Punktemodus!$B$3,0),0)</f>
        <v>0</v>
      </c>
      <c r="BK82" s="61">
        <f>IF(E82=G82,IF(Spielplan!E82=Spielplan!G82,Punktemodus!$B$3,0),0)</f>
        <v>0</v>
      </c>
      <c r="BL82" s="61">
        <f>IF(E82&lt;G82,IF(Spielplan!E82&lt;Spielplan!G82,Punktemodus!$B$3,0),0)</f>
        <v>0</v>
      </c>
      <c r="BM82" s="61">
        <f>IF(E82=Spielplan!E82,IF(G82=Spielplan!G82,Punktemodus!$B$5,0),0)</f>
        <v>0</v>
      </c>
      <c r="BN82" s="61">
        <f>IF(E82=Spielplan!E82,Punktemodus!$B$7,0)</f>
        <v>0</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4</v>
      </c>
      <c r="E83" s="160">
        <f>BE69</f>
        <v>3</v>
      </c>
      <c r="F83" s="199" t="s">
        <v>12</v>
      </c>
      <c r="G83" s="160">
        <f>BG69</f>
        <v>3</v>
      </c>
      <c r="H83" s="161">
        <f t="shared" si="52"/>
        <v>4003</v>
      </c>
      <c r="I83" s="181" t="s">
        <v>259</v>
      </c>
      <c r="J83" s="164">
        <f t="shared" si="49"/>
        <v>1.0005999999999999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50"/>
        <v>6.0003000000000002</v>
      </c>
      <c r="BB83" s="175" t="str">
        <f t="shared" si="53"/>
        <v>Ukraine</v>
      </c>
      <c r="BC83" s="163"/>
      <c r="BD83" s="145">
        <f t="shared" si="54"/>
        <v>3</v>
      </c>
      <c r="BE83" s="145">
        <f>IF($BA83="","",INDEX(E$78:E$83,MATCH($BA83,$J$78:$J$83,0)))</f>
        <v>2</v>
      </c>
      <c r="BF83" s="199" t="s">
        <v>12</v>
      </c>
      <c r="BG83" s="145">
        <f t="shared" si="51"/>
        <v>7</v>
      </c>
      <c r="BH83" s="145" t="str">
        <f t="shared" si="55"/>
        <v>C</v>
      </c>
      <c r="BI83" s="182"/>
      <c r="BJ83" s="61">
        <f>IF(E83&gt;G83,IF(Spielplan!E83&gt;Spielplan!G83,Punktemodus!$B$3,0),0)</f>
        <v>0</v>
      </c>
      <c r="BK83" s="61">
        <f>IF(E83=G83,IF(Spielplan!E83=Spielplan!G83,Punktemodus!$B$3,0),0)</f>
        <v>10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Tschechien</v>
      </c>
      <c r="E86" s="459"/>
      <c r="F86" s="479" t="str">
        <f>$C$78</f>
        <v>Albanien</v>
      </c>
      <c r="G86" s="459"/>
      <c r="H86" s="245" t="str">
        <f>$C$79</f>
        <v>Wales</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156</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Wales</v>
      </c>
      <c r="G87" s="461"/>
      <c r="H87" s="246" t="str">
        <f>$C$82</f>
        <v>Italien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Tschechien</v>
      </c>
      <c r="BC87" s="201"/>
      <c r="BD87" s="150" t="str">
        <f t="shared" ref="BD87:BD89" si="57">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Wales</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Albanien</v>
      </c>
      <c r="BC88" s="201"/>
      <c r="BD88" s="150" t="str">
        <f t="shared" si="57"/>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Tschechien</v>
      </c>
      <c r="D89" s="471" t="str">
        <f>$C$78</f>
        <v>Albanien</v>
      </c>
      <c r="E89" s="461"/>
      <c r="F89" s="470" t="str">
        <f>$C$79</f>
        <v>Wales</v>
      </c>
      <c r="G89" s="461"/>
      <c r="H89" s="246" t="str">
        <f>$C$82</f>
        <v>Italien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Ungarn</v>
      </c>
      <c r="BC89" s="201"/>
      <c r="BD89" s="150" t="str">
        <f t="shared" si="57"/>
        <v>F</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230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Tschechien</v>
      </c>
      <c r="D90" s="471" t="str">
        <f>$C$78</f>
        <v>Albanien</v>
      </c>
      <c r="E90" s="461"/>
      <c r="F90" s="470" t="str">
        <f>$C$79</f>
        <v>Wales</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Italien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Italien</v>
      </c>
      <c r="D91" s="471" t="str">
        <f>$C$78</f>
        <v>Albanien</v>
      </c>
      <c r="E91" s="461"/>
      <c r="F91" s="470" t="str">
        <f>$C$79</f>
        <v>Wales</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58">$C$80</f>
        <v>Ukraine</v>
      </c>
      <c r="D92" s="458" t="str">
        <f>$C$81</f>
        <v>Tschechien</v>
      </c>
      <c r="E92" s="459"/>
      <c r="F92" s="471" t="str">
        <f>$C$78</f>
        <v>Albanien</v>
      </c>
      <c r="G92" s="461"/>
      <c r="H92" s="246" t="str">
        <f>$C$82</f>
        <v>Italien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386</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58"/>
        <v>Ukraine</v>
      </c>
      <c r="D93" s="458" t="str">
        <f>$C$81</f>
        <v>Tschechien</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58"/>
        <v>Ukraine</v>
      </c>
      <c r="D94" s="471" t="str">
        <f>$C$78</f>
        <v>Albanien</v>
      </c>
      <c r="E94" s="461"/>
      <c r="F94" s="460" t="str">
        <f>$C$83</f>
        <v>Ungarn</v>
      </c>
      <c r="G94" s="461"/>
      <c r="H94" s="246" t="str">
        <f>$C$82</f>
        <v>Italien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Tschechien</v>
      </c>
      <c r="D95" s="471" t="str">
        <f>$C$78</f>
        <v>Albanien</v>
      </c>
      <c r="E95" s="461"/>
      <c r="F95" s="460" t="str">
        <f>$C$83</f>
        <v>Ungarn</v>
      </c>
      <c r="G95" s="461"/>
      <c r="H95" s="246" t="str">
        <f>$C$82</f>
        <v>Italien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58"/>
        <v>Ukraine</v>
      </c>
      <c r="D96" s="458" t="str">
        <f>$C$81</f>
        <v>Tschechien</v>
      </c>
      <c r="E96" s="459"/>
      <c r="F96" s="470" t="str">
        <f>$C$79</f>
        <v>Wales</v>
      </c>
      <c r="G96" s="461"/>
      <c r="H96" s="246" t="str">
        <f>$C$82</f>
        <v>Italien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58"/>
        <v>Ukraine</v>
      </c>
      <c r="D97" s="458" t="str">
        <f>$C$81</f>
        <v>Tschechien</v>
      </c>
      <c r="E97" s="459"/>
      <c r="F97" s="470" t="str">
        <f>$C$79</f>
        <v>Wales</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Italien</v>
      </c>
      <c r="D98" s="470" t="str">
        <f>$C$80</f>
        <v>Ukraine</v>
      </c>
      <c r="E98" s="461"/>
      <c r="F98" s="470" t="str">
        <f>$C$79</f>
        <v>Wales</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Italien</v>
      </c>
      <c r="D99" s="458" t="str">
        <f>$C$81</f>
        <v>Tschechien</v>
      </c>
      <c r="E99" s="459"/>
      <c r="F99" s="470" t="str">
        <f>$C$79</f>
        <v>Wales</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58"/>
        <v>Ukraine</v>
      </c>
      <c r="D100" s="458" t="str">
        <f>$C$81</f>
        <v>Tschechien</v>
      </c>
      <c r="E100" s="459"/>
      <c r="F100" s="460" t="str">
        <f>$C$83</f>
        <v>Ungarn</v>
      </c>
      <c r="G100" s="461"/>
      <c r="H100" s="246" t="str">
        <f>$C$82</f>
        <v>Italien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CJ81:CJ84"/>
    <mergeCell ref="BS92:BV93"/>
    <mergeCell ref="BX86:BY87"/>
    <mergeCell ref="BX89:BY90"/>
    <mergeCell ref="BX92:BY93"/>
    <mergeCell ref="BS89:BV90"/>
    <mergeCell ref="BS86:BV87"/>
    <mergeCell ref="CF44:CF47"/>
    <mergeCell ref="CE81:CE84"/>
    <mergeCell ref="BS44:BV45"/>
    <mergeCell ref="CG4:CV4"/>
    <mergeCell ref="CO81:CO84"/>
    <mergeCell ref="CS81:CS84"/>
    <mergeCell ref="CS44:CS47"/>
    <mergeCell ref="CO44:CO47"/>
    <mergeCell ref="CQ59:CV60"/>
    <mergeCell ref="CQ23:CV24"/>
    <mergeCell ref="BX44:BX47"/>
    <mergeCell ref="BY44:BY47"/>
    <mergeCell ref="BZ44:BZ47"/>
    <mergeCell ref="CE44:CE47"/>
    <mergeCell ref="BZ81:BZ84"/>
    <mergeCell ref="CJ44:CJ47"/>
    <mergeCell ref="C2:CE2"/>
    <mergeCell ref="D85:E85"/>
    <mergeCell ref="F85:G85"/>
    <mergeCell ref="D86:E86"/>
    <mergeCell ref="F86:G86"/>
    <mergeCell ref="H3:BZ3"/>
    <mergeCell ref="BY4:BZ4"/>
    <mergeCell ref="I4:BI4"/>
    <mergeCell ref="BP8:BP11"/>
    <mergeCell ref="BK9:BK11"/>
    <mergeCell ref="BL9:BL11"/>
    <mergeCell ref="BM9:BM11"/>
    <mergeCell ref="BJ9:BJ11"/>
    <mergeCell ref="BN9:BN11"/>
    <mergeCell ref="BO9:BO11"/>
    <mergeCell ref="D89:E89"/>
    <mergeCell ref="F89:G89"/>
    <mergeCell ref="D90:E90"/>
    <mergeCell ref="F90:G90"/>
    <mergeCell ref="D87:E87"/>
    <mergeCell ref="F87:G87"/>
    <mergeCell ref="D88:E88"/>
    <mergeCell ref="F88:G88"/>
    <mergeCell ref="D96:E96"/>
    <mergeCell ref="F96:G96"/>
    <mergeCell ref="D91:E91"/>
    <mergeCell ref="F91:G91"/>
    <mergeCell ref="D92:E92"/>
    <mergeCell ref="F92:G92"/>
    <mergeCell ref="D93:E93"/>
    <mergeCell ref="F93:G93"/>
    <mergeCell ref="CK44:CK47"/>
    <mergeCell ref="CP44:CP47"/>
    <mergeCell ref="CT44:CT47"/>
    <mergeCell ref="D100:E100"/>
    <mergeCell ref="F100:G100"/>
    <mergeCell ref="BS79:BV80"/>
    <mergeCell ref="D97:E97"/>
    <mergeCell ref="F97:G97"/>
    <mergeCell ref="D98:E98"/>
    <mergeCell ref="F98:G98"/>
    <mergeCell ref="D99:E99"/>
    <mergeCell ref="F99:G99"/>
    <mergeCell ref="D94:E94"/>
    <mergeCell ref="F94:G94"/>
    <mergeCell ref="D95:E95"/>
    <mergeCell ref="F95:G95"/>
  </mergeCells>
  <phoneticPr fontId="2" type="noConversion"/>
  <conditionalFormatting sqref="CQ23:CV24">
    <cfRule type="expression" dxfId="0" priority="16"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ignoredErrors>
    <ignoredError sqref="D78:G83" unlockedFormula="1"/>
    <ignoredError sqref="C95 D98 H88:H100" formula="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396</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-1.5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-0.5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-1.5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397</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-1.5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-0.5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-1.5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398</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-1.5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-0.5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-1.5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399</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-1.5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-0.5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-1.5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400</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-1.5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63"/>
      <c r="F12" s="199" t="s">
        <v>12</v>
      </c>
      <c r="G12" s="63"/>
      <c r="H12" s="6" t="str">
        <f>Spielplan!$H$12</f>
        <v>Rumänien</v>
      </c>
      <c r="I12" s="32"/>
      <c r="J12" s="182"/>
      <c r="K12" s="182" t="s">
        <v>50</v>
      </c>
      <c r="L12" s="182">
        <f t="shared" ref="L12:L17" si="0">IF(E12-G12&gt;0,1,IF(G12=E12,0,-1))</f>
        <v>0</v>
      </c>
      <c r="M12" s="182">
        <f>IF($E12="",0,IF($E12&gt;$G12,3,IF($E12=G12,1,0)))</f>
        <v>0</v>
      </c>
      <c r="N12" s="182">
        <f>IF($G12="",0,IF($E12&gt;$G12,0,IF($E12=G12,1,3)))</f>
        <v>0</v>
      </c>
      <c r="O12" s="182"/>
      <c r="P12" s="182"/>
      <c r="Q12" s="182">
        <f>E12</f>
        <v>0</v>
      </c>
      <c r="R12" s="182">
        <f>G12</f>
        <v>0</v>
      </c>
      <c r="S12" s="182"/>
      <c r="T12" s="182"/>
      <c r="U12" s="182">
        <f>G12</f>
        <v>0</v>
      </c>
      <c r="V12" s="182">
        <f>E12</f>
        <v>0</v>
      </c>
      <c r="W12" s="182"/>
      <c r="X12" s="182"/>
      <c r="Y12" s="182"/>
      <c r="Z12" s="182">
        <f>M18</f>
        <v>0</v>
      </c>
      <c r="AA12" s="182">
        <f>Q18</f>
        <v>0</v>
      </c>
      <c r="AB12" s="182">
        <f>U18</f>
        <v>0</v>
      </c>
      <c r="AC12" s="182">
        <f>AA12-AB12</f>
        <v>0</v>
      </c>
      <c r="AD12" s="182">
        <f>IF(Z12&gt;Z13,-1,0)</f>
        <v>0</v>
      </c>
      <c r="AE12" s="182">
        <f>IF(Z12&gt;Z14,-1,0)</f>
        <v>0</v>
      </c>
      <c r="AF12" s="182">
        <f>IF(Z12&gt;Z15,-1,0)</f>
        <v>0</v>
      </c>
      <c r="AG12" s="329">
        <f>10000-(AJ12*1000+AM12*10+AK12)</f>
        <v>10000</v>
      </c>
      <c r="AH12" s="330">
        <f>RANK(AG12,AG12:AG15,1)</f>
        <v>1</v>
      </c>
      <c r="AI12" s="281" t="str">
        <f>C12</f>
        <v>Frankreich</v>
      </c>
      <c r="AJ12" s="281">
        <f t="shared" ref="AJ12:AL15" si="1">Z12</f>
        <v>0</v>
      </c>
      <c r="AK12" s="281">
        <f t="shared" si="1"/>
        <v>0</v>
      </c>
      <c r="AL12" s="281">
        <f t="shared" si="1"/>
        <v>0</v>
      </c>
      <c r="AM12" s="281">
        <f>AK12-AL12</f>
        <v>0</v>
      </c>
      <c r="AN12" s="337"/>
      <c r="AO12" s="329">
        <f>IF(Z13&lt;&gt;Z12,AG13,IF(G12&gt;E12,AG13-2000,AG13))</f>
        <v>10000</v>
      </c>
      <c r="AP12" s="329">
        <f>IF(Z14&lt;&gt;Z12,AG14,IF(G14&gt;E14,AG14-2000,AG14))</f>
        <v>10000</v>
      </c>
      <c r="AQ12" s="329">
        <f>IF(Z15&lt;&gt;Z12,AG15,IF(G16&gt;E16,AG15-2000,AG15))</f>
        <v>10000</v>
      </c>
      <c r="AR12" s="332">
        <f>AN16</f>
        <v>30000</v>
      </c>
      <c r="AS12" s="330">
        <f>RANK(AR12,AR12:AR15,1)</f>
        <v>1</v>
      </c>
      <c r="AT12" s="281" t="str">
        <f t="shared" ref="AT12:AW15" si="2">AI12</f>
        <v>Frankreich</v>
      </c>
      <c r="AU12" s="281">
        <f t="shared" si="2"/>
        <v>0</v>
      </c>
      <c r="AV12" s="281">
        <f t="shared" si="2"/>
        <v>0</v>
      </c>
      <c r="AW12" s="281">
        <f t="shared" si="2"/>
        <v>0</v>
      </c>
      <c r="AX12" s="182"/>
      <c r="AY12" s="182"/>
      <c r="AZ12" s="182"/>
      <c r="BA12" s="3">
        <v>1</v>
      </c>
      <c r="BB12" s="6" t="str">
        <f>VLOOKUP(1,AS12:AT15,2,FALSE)</f>
        <v>Frankreich</v>
      </c>
      <c r="BC12" s="2"/>
      <c r="BD12" s="5">
        <f>VLOOKUP(1,AS12:AW15,3,FALSE)</f>
        <v>0</v>
      </c>
      <c r="BE12" s="4">
        <f>VLOOKUP(1,AS12:AW15,4,FALSE)</f>
        <v>0</v>
      </c>
      <c r="BF12" s="199" t="s">
        <v>12</v>
      </c>
      <c r="BG12" s="4">
        <f>VLOOKUP(1,AS12:AW15,5,FALSE)</f>
        <v>0</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0</v>
      </c>
      <c r="BQ12" s="182"/>
      <c r="BR12" s="213"/>
      <c r="BS12" s="146" t="s">
        <v>90</v>
      </c>
      <c r="BT12" s="158" t="e">
        <f>BB13</f>
        <v>#N/A</v>
      </c>
      <c r="BU12" s="163"/>
      <c r="BV12" s="63"/>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63"/>
      <c r="F13" s="199" t="s">
        <v>12</v>
      </c>
      <c r="G13" s="63"/>
      <c r="H13" s="38" t="str">
        <f>Spielplan!$H$13</f>
        <v>Schweiz</v>
      </c>
      <c r="I13" s="39"/>
      <c r="J13" s="182"/>
      <c r="K13" s="182" t="s">
        <v>51</v>
      </c>
      <c r="L13" s="182">
        <f t="shared" si="0"/>
        <v>0</v>
      </c>
      <c r="M13" s="182"/>
      <c r="N13" s="182"/>
      <c r="O13" s="182">
        <f>IF($E13="",0,IF($E13&gt;$G13,3,IF($E13=$G13,1,0)))</f>
        <v>0</v>
      </c>
      <c r="P13" s="182">
        <f>IF($G13="",0,IF($E13&gt;$G13,0,IF($E13=$G13,1,3)))</f>
        <v>0</v>
      </c>
      <c r="Q13" s="182"/>
      <c r="R13" s="182"/>
      <c r="S13" s="182">
        <f>E13</f>
        <v>0</v>
      </c>
      <c r="T13" s="182">
        <f>G13</f>
        <v>0</v>
      </c>
      <c r="U13" s="182"/>
      <c r="V13" s="182"/>
      <c r="W13" s="182">
        <f>G13</f>
        <v>0</v>
      </c>
      <c r="X13" s="182">
        <f>E13</f>
        <v>0</v>
      </c>
      <c r="Y13" s="182"/>
      <c r="Z13" s="182">
        <f>N18</f>
        <v>0</v>
      </c>
      <c r="AA13" s="182">
        <f>R18</f>
        <v>0</v>
      </c>
      <c r="AB13" s="182">
        <f>V18</f>
        <v>0</v>
      </c>
      <c r="AC13" s="182">
        <f>AA13-AB13</f>
        <v>0</v>
      </c>
      <c r="AD13" s="182">
        <f>IF(Z13&gt;Z12,-1,0)</f>
        <v>0</v>
      </c>
      <c r="AE13" s="182">
        <f>IF(Z13&gt;Z14,-1,0)</f>
        <v>0</v>
      </c>
      <c r="AF13" s="182">
        <f>IF(Z13&gt;Z15,-1,0)</f>
        <v>0</v>
      </c>
      <c r="AG13" s="329">
        <f>10000-(AJ13*1000+AM13*10+AK13)</f>
        <v>10000</v>
      </c>
      <c r="AH13" s="330">
        <f>RANK(AG13,AG12:AG15,1)</f>
        <v>1</v>
      </c>
      <c r="AI13" s="281" t="str">
        <f>H12</f>
        <v>Rumänien</v>
      </c>
      <c r="AJ13" s="281">
        <f t="shared" si="1"/>
        <v>0</v>
      </c>
      <c r="AK13" s="281">
        <f t="shared" si="1"/>
        <v>0</v>
      </c>
      <c r="AL13" s="281">
        <f t="shared" si="1"/>
        <v>0</v>
      </c>
      <c r="AM13" s="281">
        <f>AK13-AL13</f>
        <v>0</v>
      </c>
      <c r="AN13" s="329">
        <f>IF(Z12&lt;&gt;Z13,AG12,IF(E12&gt;G12,AG12-2000,AG12))</f>
        <v>10000</v>
      </c>
      <c r="AO13" s="337"/>
      <c r="AP13" s="329">
        <f>IF(Z13&lt;&gt;Z14,AG14,IF(G17&gt;E17,AG14-2000,AG14))</f>
        <v>10000</v>
      </c>
      <c r="AQ13" s="329">
        <f>IF(Z15&lt;&gt;Z13,AG15,IF(G15&gt;E15,AG15-2000,AG15))</f>
        <v>10000</v>
      </c>
      <c r="AR13" s="333">
        <f>AO16</f>
        <v>30000</v>
      </c>
      <c r="AS13" s="330">
        <f>RANK(AR13,AR12:AR15,1)</f>
        <v>1</v>
      </c>
      <c r="AT13" s="281" t="str">
        <f t="shared" si="2"/>
        <v>Rumänien</v>
      </c>
      <c r="AU13" s="281">
        <f t="shared" si="2"/>
        <v>0</v>
      </c>
      <c r="AV13" s="281">
        <f t="shared" si="2"/>
        <v>0</v>
      </c>
      <c r="AW13" s="281">
        <f t="shared" si="2"/>
        <v>0</v>
      </c>
      <c r="AX13" s="182"/>
      <c r="AY13" s="182"/>
      <c r="AZ13" s="182"/>
      <c r="BA13" s="3">
        <v>2</v>
      </c>
      <c r="BB13" s="6" t="e">
        <f>VLOOKUP(2,AS12:AT15,2,FALSE)</f>
        <v>#N/A</v>
      </c>
      <c r="BC13" s="2"/>
      <c r="BD13" s="5" t="e">
        <f>VLOOKUP(2,AS12:AW15,3,FALSE)</f>
        <v>#N/A</v>
      </c>
      <c r="BE13" s="4" t="e">
        <f>VLOOKUP(2,AS12:AW15,4,FALSE)</f>
        <v>#N/A</v>
      </c>
      <c r="BF13" s="199" t="s">
        <v>12</v>
      </c>
      <c r="BG13" s="4" t="e">
        <f>VLOOKUP(2,AS12:AW15,5,FALSE)</f>
        <v>#N/A</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1</v>
      </c>
      <c r="BO13" s="61">
        <f>IF(G13=Spielplan!G13,Punktemodus!$B$7,0)</f>
        <v>0</v>
      </c>
      <c r="BP13" s="81">
        <f>IF(Spielplan!E13="",0,SUM(BJ13:BO13))</f>
        <v>1</v>
      </c>
      <c r="BQ13" s="182"/>
      <c r="BR13" s="213"/>
      <c r="BS13" s="147" t="s">
        <v>240</v>
      </c>
      <c r="BT13" s="158" t="e">
        <f>BB35</f>
        <v>#N/A</v>
      </c>
      <c r="BU13" s="163"/>
      <c r="BV13" s="63"/>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63"/>
      <c r="F14" s="199" t="s">
        <v>12</v>
      </c>
      <c r="G14" s="63"/>
      <c r="H14" s="6" t="str">
        <f>C13</f>
        <v>Albanien</v>
      </c>
      <c r="I14" s="32"/>
      <c r="J14" s="182"/>
      <c r="K14" s="182" t="s">
        <v>52</v>
      </c>
      <c r="L14" s="182">
        <f t="shared" si="0"/>
        <v>0</v>
      </c>
      <c r="M14" s="182">
        <f>IF($E14="",0,IF($E14&gt;$G14,3,IF($E14=G14,1,0)))</f>
        <v>0</v>
      </c>
      <c r="N14" s="182"/>
      <c r="O14" s="182">
        <f>IF($G14="",0,IF($E14&gt;$G14,0,IF($E14=$G14,1,3)))</f>
        <v>0</v>
      </c>
      <c r="P14" s="182"/>
      <c r="Q14" s="182">
        <f>E14</f>
        <v>0</v>
      </c>
      <c r="R14" s="182"/>
      <c r="S14" s="182">
        <f>G14</f>
        <v>0</v>
      </c>
      <c r="T14" s="182"/>
      <c r="U14" s="182">
        <f>G14</f>
        <v>0</v>
      </c>
      <c r="V14" s="182"/>
      <c r="W14" s="182">
        <f>E14</f>
        <v>0</v>
      </c>
      <c r="X14" s="182"/>
      <c r="Y14" s="182"/>
      <c r="Z14" s="182">
        <f>O18</f>
        <v>0</v>
      </c>
      <c r="AA14" s="182">
        <f>S18</f>
        <v>0</v>
      </c>
      <c r="AB14" s="182">
        <f>W18</f>
        <v>0</v>
      </c>
      <c r="AC14" s="182">
        <f>AA14-AB14</f>
        <v>0</v>
      </c>
      <c r="AD14" s="182">
        <f>IF(Z14&gt;Z12,-1,0)</f>
        <v>0</v>
      </c>
      <c r="AE14" s="182">
        <f>IF(Z14&gt;Z13,-1,0)</f>
        <v>0</v>
      </c>
      <c r="AF14" s="182">
        <f>IF(Z14&gt;Z15,-1,0)</f>
        <v>0</v>
      </c>
      <c r="AG14" s="329">
        <f>10000-(AJ14*1000+AM14*10+AK14)</f>
        <v>10000</v>
      </c>
      <c r="AH14" s="330">
        <f>RANK(AG14,AG12:AG15,1)</f>
        <v>1</v>
      </c>
      <c r="AI14" s="281" t="str">
        <f>C13</f>
        <v>Albanien</v>
      </c>
      <c r="AJ14" s="281">
        <f t="shared" si="1"/>
        <v>0</v>
      </c>
      <c r="AK14" s="281">
        <f t="shared" si="1"/>
        <v>0</v>
      </c>
      <c r="AL14" s="281">
        <f t="shared" si="1"/>
        <v>0</v>
      </c>
      <c r="AM14" s="281">
        <f>AK14-AL14</f>
        <v>0</v>
      </c>
      <c r="AN14" s="329">
        <f>IF(Z12&lt;&gt;Z14,AG12,IF(E14&gt;G14,AG12-2000,AG12))</f>
        <v>10000</v>
      </c>
      <c r="AO14" s="329">
        <f>IF(Z13&lt;&gt;Z14,AG13,IF(E17&gt;G17,AG13-2000,AG13))</f>
        <v>10000</v>
      </c>
      <c r="AP14" s="337"/>
      <c r="AQ14" s="329">
        <f>IF(Z15&lt;&gt;Z14,AG15,IF(G13&gt;E13,AG15-2000,AG15))</f>
        <v>10000</v>
      </c>
      <c r="AR14" s="333">
        <f>AP16</f>
        <v>30000</v>
      </c>
      <c r="AS14" s="330">
        <f>RANK(AR14,AR12:AR15,1)</f>
        <v>1</v>
      </c>
      <c r="AT14" s="281" t="str">
        <f t="shared" si="2"/>
        <v>Albanien</v>
      </c>
      <c r="AU14" s="281">
        <f t="shared" si="2"/>
        <v>0</v>
      </c>
      <c r="AV14" s="281">
        <f t="shared" si="2"/>
        <v>0</v>
      </c>
      <c r="AW14" s="281">
        <f t="shared" si="2"/>
        <v>0</v>
      </c>
      <c r="AX14" s="182"/>
      <c r="AY14" s="182"/>
      <c r="AZ14" s="182"/>
      <c r="BA14" s="162">
        <v>3</v>
      </c>
      <c r="BB14" s="175" t="e">
        <f>VLOOKUP(3,AS12:AT15,2,FALSE)</f>
        <v>#N/A</v>
      </c>
      <c r="BC14" s="163"/>
      <c r="BD14" s="145" t="e">
        <f>VLOOKUP(3,AS12:AW15,3,FALSE)</f>
        <v>#N/A</v>
      </c>
      <c r="BE14" s="145" t="e">
        <f>VLOOKUP(3,AS12:AW15,4,FALSE)</f>
        <v>#N/A</v>
      </c>
      <c r="BF14" s="199" t="s">
        <v>12</v>
      </c>
      <c r="BG14" s="145" t="e">
        <f>VLOOKUP(3,AS12:AW15,5,FALSE)</f>
        <v>#N/A</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1</v>
      </c>
      <c r="BP14" s="81">
        <f>IF(Spielplan!E14="",0,SUM(BJ14:BO14))</f>
        <v>1</v>
      </c>
      <c r="BQ14" s="182"/>
      <c r="BR14" s="213"/>
      <c r="BS14" s="182"/>
      <c r="BT14" s="182"/>
      <c r="BU14" s="182"/>
      <c r="BV14" s="182"/>
      <c r="BW14" s="182"/>
      <c r="BX14" s="182"/>
      <c r="BY14" s="182"/>
      <c r="BZ14" s="144">
        <v>49</v>
      </c>
      <c r="CA14" s="158" t="e">
        <f>IF(BX12="",IF(BV12&gt;BV13,BT12,BT13),IF(BX12&gt;BX13,BT12,BT13))</f>
        <v>#N/A</v>
      </c>
      <c r="CB14" s="163"/>
      <c r="CC14" s="63"/>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63"/>
      <c r="F15" s="199" t="s">
        <v>12</v>
      </c>
      <c r="G15" s="63"/>
      <c r="H15" s="38" t="str">
        <f>H13</f>
        <v>Schweiz</v>
      </c>
      <c r="I15" s="39"/>
      <c r="J15" s="182"/>
      <c r="K15" s="182" t="s">
        <v>53</v>
      </c>
      <c r="L15" s="182">
        <f t="shared" si="0"/>
        <v>0</v>
      </c>
      <c r="M15" s="182"/>
      <c r="N15" s="182">
        <f>IF($E15="",0,IF($E15&gt;$G15,3,IF($E15=$G15,1,0)))</f>
        <v>0</v>
      </c>
      <c r="O15" s="182"/>
      <c r="P15" s="182">
        <f>IF($G15="",0,IF($E15&gt;$G15,0,IF($E15=$G15,1,3)))</f>
        <v>0</v>
      </c>
      <c r="Q15" s="182"/>
      <c r="R15" s="182">
        <f>E15</f>
        <v>0</v>
      </c>
      <c r="S15" s="182"/>
      <c r="T15" s="182">
        <f>G15</f>
        <v>0</v>
      </c>
      <c r="U15" s="182"/>
      <c r="V15" s="182">
        <f>G15</f>
        <v>0</v>
      </c>
      <c r="W15" s="182"/>
      <c r="X15" s="182">
        <f>E15</f>
        <v>0</v>
      </c>
      <c r="Y15" s="182"/>
      <c r="Z15" s="182">
        <f>P18</f>
        <v>0</v>
      </c>
      <c r="AA15" s="182">
        <f>T18</f>
        <v>0</v>
      </c>
      <c r="AB15" s="182">
        <f>X18</f>
        <v>0</v>
      </c>
      <c r="AC15" s="182">
        <f>AA15-AB15</f>
        <v>0</v>
      </c>
      <c r="AD15" s="182">
        <f>IF(Z15&gt;Z12,-1,0)</f>
        <v>0</v>
      </c>
      <c r="AE15" s="182">
        <f>IF(Z15&gt;Z13,-1,0)</f>
        <v>0</v>
      </c>
      <c r="AF15" s="182">
        <f>IF(Z15&gt;Z14,-1,0)</f>
        <v>0</v>
      </c>
      <c r="AG15" s="329">
        <f>10000-(AJ15*1000+AM15*10+AK15)</f>
        <v>10000</v>
      </c>
      <c r="AH15" s="330">
        <f>RANK(AG15,AG12:AG15,1)</f>
        <v>1</v>
      </c>
      <c r="AI15" s="281" t="str">
        <f>H13</f>
        <v>Schweiz</v>
      </c>
      <c r="AJ15" s="281">
        <f t="shared" si="1"/>
        <v>0</v>
      </c>
      <c r="AK15" s="281">
        <f t="shared" si="1"/>
        <v>0</v>
      </c>
      <c r="AL15" s="281">
        <f t="shared" si="1"/>
        <v>0</v>
      </c>
      <c r="AM15" s="281">
        <f>AK15-AL15</f>
        <v>0</v>
      </c>
      <c r="AN15" s="329">
        <f>IF(Z12&lt;&gt;Z15,AG12,IF(E16&gt;G16,AG12-2000,AG12))</f>
        <v>10000</v>
      </c>
      <c r="AO15" s="329">
        <f>IF(Z13&lt;&gt;Z15,AG13,IF(E15&gt;G15,AG13-2000,AG13))</f>
        <v>10000</v>
      </c>
      <c r="AP15" s="329">
        <f>IF(Z14&lt;&gt;Z15,AG14,IF(E13&gt;G13,AG14-2000,AG14))</f>
        <v>10000</v>
      </c>
      <c r="AQ15" s="337"/>
      <c r="AR15" s="333">
        <f>AQ16</f>
        <v>30000</v>
      </c>
      <c r="AS15" s="330">
        <f>RANK(AR15,AR12:AR15,1)</f>
        <v>1</v>
      </c>
      <c r="AT15" s="281" t="str">
        <f t="shared" si="2"/>
        <v>Schweiz</v>
      </c>
      <c r="AU15" s="281">
        <f t="shared" si="2"/>
        <v>0</v>
      </c>
      <c r="AV15" s="281">
        <f t="shared" si="2"/>
        <v>0</v>
      </c>
      <c r="AW15" s="281">
        <f t="shared" si="2"/>
        <v>0</v>
      </c>
      <c r="AX15" s="182"/>
      <c r="AY15" s="182"/>
      <c r="AZ15" s="182"/>
      <c r="BA15" s="68">
        <v>4</v>
      </c>
      <c r="BB15" s="69" t="e">
        <f>VLOOKUP(4,AS12:AT15,2,FALSE)</f>
        <v>#N/A</v>
      </c>
      <c r="BC15" s="70"/>
      <c r="BD15" s="71" t="e">
        <f>VLOOKUP(4,AS12:AW15,3,FALSE)</f>
        <v>#N/A</v>
      </c>
      <c r="BE15" s="71" t="e">
        <f>VLOOKUP(4,AS12:AW15,4,FALSE)</f>
        <v>#N/A</v>
      </c>
      <c r="BF15" s="199" t="s">
        <v>12</v>
      </c>
      <c r="BG15" s="71" t="e">
        <f>VLOOKUP(4,AS12:AW15,5,FALSE)</f>
        <v>#N/A</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182"/>
      <c r="BW15" s="182"/>
      <c r="BX15" s="182"/>
      <c r="BY15" s="182"/>
      <c r="BZ15" s="144">
        <v>50</v>
      </c>
      <c r="CA15" s="158" t="e">
        <f>IF(BX16="",IF(BV16&gt;BV17,BT16,BT17),IF(BX16&gt;BX17,BT16,BT17))</f>
        <v>#N/A</v>
      </c>
      <c r="CB15" s="163"/>
      <c r="CC15" s="63"/>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63"/>
      <c r="F16" s="199" t="s">
        <v>12</v>
      </c>
      <c r="G16" s="63"/>
      <c r="H16" s="6" t="str">
        <f>H13</f>
        <v>Schweiz</v>
      </c>
      <c r="I16" s="32"/>
      <c r="J16" s="182"/>
      <c r="K16" s="182" t="s">
        <v>54</v>
      </c>
      <c r="L16" s="182">
        <f t="shared" si="0"/>
        <v>0</v>
      </c>
      <c r="M16" s="182">
        <f>IF($E16="",0,IF($E16&gt;$G16,3,IF($E16=G16,1,0)))</f>
        <v>0</v>
      </c>
      <c r="N16" s="182"/>
      <c r="O16" s="182"/>
      <c r="P16" s="182">
        <f>IF($G16="",0,IF($E16&gt;$G16,0,IF($E16=$G16,1,3)))</f>
        <v>0</v>
      </c>
      <c r="Q16" s="182">
        <f>E16</f>
        <v>0</v>
      </c>
      <c r="R16" s="182"/>
      <c r="S16" s="182"/>
      <c r="T16" s="182">
        <f>G16</f>
        <v>0</v>
      </c>
      <c r="U16" s="182">
        <f>G16</f>
        <v>0</v>
      </c>
      <c r="V16" s="182"/>
      <c r="W16" s="182"/>
      <c r="X16" s="182">
        <f>E16</f>
        <v>0</v>
      </c>
      <c r="Y16" s="182"/>
      <c r="Z16" s="182"/>
      <c r="AA16" s="182"/>
      <c r="AB16" s="182"/>
      <c r="AC16" s="182"/>
      <c r="AD16" s="182"/>
      <c r="AE16" s="182"/>
      <c r="AF16" s="182"/>
      <c r="AG16" s="281"/>
      <c r="AH16" s="281"/>
      <c r="AI16" s="281"/>
      <c r="AJ16" s="281"/>
      <c r="AK16" s="281"/>
      <c r="AL16" s="281"/>
      <c r="AM16" s="281"/>
      <c r="AN16" s="334">
        <f>SUM(AN12:AN15)</f>
        <v>30000</v>
      </c>
      <c r="AO16" s="335">
        <f>SUM(AO12:AO15)</f>
        <v>30000</v>
      </c>
      <c r="AP16" s="335">
        <f>SUM(AP12:AP15)</f>
        <v>30000</v>
      </c>
      <c r="AQ16" s="335">
        <f>SUM(AQ12:AQ15)</f>
        <v>30000</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3</v>
      </c>
      <c r="BN16" s="61">
        <f>IF(E16=Spielplan!E16,Punktemodus!$B$7,0)</f>
        <v>1</v>
      </c>
      <c r="BO16" s="61">
        <f>IF(G16=Spielplan!G16,Punktemodus!$B$7,0)</f>
        <v>1</v>
      </c>
      <c r="BP16" s="81">
        <f>IF(Spielplan!E16="",0,SUM(BJ16:BO16))</f>
        <v>15</v>
      </c>
      <c r="BQ16" s="182"/>
      <c r="BR16" s="213"/>
      <c r="BS16" s="176" t="s">
        <v>241</v>
      </c>
      <c r="BT16" s="158" t="str">
        <f>BB45</f>
        <v>Türkei</v>
      </c>
      <c r="BU16" s="163"/>
      <c r="BV16" s="63"/>
      <c r="BW16" s="182"/>
      <c r="BX16" s="63"/>
      <c r="BY16" s="182"/>
      <c r="BZ16" s="182"/>
      <c r="CA16" s="182"/>
      <c r="CB16" s="182"/>
      <c r="CC16" s="182"/>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63"/>
      <c r="F17" s="199" t="s">
        <v>12</v>
      </c>
      <c r="G17" s="63"/>
      <c r="H17" s="38" t="str">
        <f>C13</f>
        <v>Albanien</v>
      </c>
      <c r="I17" s="39"/>
      <c r="J17" s="182"/>
      <c r="K17" s="182" t="s">
        <v>54</v>
      </c>
      <c r="L17" s="182">
        <f t="shared" si="0"/>
        <v>0</v>
      </c>
      <c r="M17" s="182"/>
      <c r="N17" s="182">
        <f>IF($E17="",0,IF($E17&gt;$G17,3,IF($E17=$G17,1,0)))</f>
        <v>0</v>
      </c>
      <c r="O17" s="182">
        <f>IF($G17="",0,IF($E17&gt;$G17,0,IF($E17=$G17,1,3)))</f>
        <v>0</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1</v>
      </c>
      <c r="AH17" s="281"/>
      <c r="AI17" s="281"/>
      <c r="AJ17" s="281"/>
      <c r="AK17" s="281"/>
      <c r="AL17" s="281"/>
      <c r="AM17" s="281"/>
      <c r="AN17" s="281" t="s">
        <v>34</v>
      </c>
      <c r="AO17" s="281"/>
      <c r="AP17" s="281"/>
      <c r="AQ17" s="281"/>
      <c r="AR17" s="281" t="b">
        <f>OR(AR12=AR13,AR12=AR14,AR12=AR15,AR13=AR14,AR13=AR15,AR14=AR15)</f>
        <v>1</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e">
        <f>"3"&amp;BD90</f>
        <v>#N/A</v>
      </c>
      <c r="BT17" s="158" t="e">
        <f>BB90</f>
        <v>#N/A</v>
      </c>
      <c r="BU17" s="163"/>
      <c r="BV17" s="63"/>
      <c r="BW17" s="182"/>
      <c r="BX17" s="63"/>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183"/>
      <c r="F18" s="182"/>
      <c r="G18" s="183"/>
      <c r="H18" s="182"/>
      <c r="I18" s="182"/>
      <c r="J18" s="182"/>
      <c r="K18" s="182"/>
      <c r="L18" s="182"/>
      <c r="M18" s="182">
        <f t="shared" ref="M18:X18" si="3">SUM(M12:M17)</f>
        <v>0</v>
      </c>
      <c r="N18" s="182">
        <f t="shared" si="3"/>
        <v>0</v>
      </c>
      <c r="O18" s="182">
        <f t="shared" si="3"/>
        <v>0</v>
      </c>
      <c r="P18" s="182">
        <f t="shared" si="3"/>
        <v>0</v>
      </c>
      <c r="Q18" s="182">
        <f t="shared" si="3"/>
        <v>0</v>
      </c>
      <c r="R18" s="182">
        <f t="shared" si="3"/>
        <v>0</v>
      </c>
      <c r="S18" s="182">
        <f t="shared" si="3"/>
        <v>0</v>
      </c>
      <c r="T18" s="182">
        <f t="shared" si="3"/>
        <v>0</v>
      </c>
      <c r="U18" s="182">
        <f t="shared" si="3"/>
        <v>0</v>
      </c>
      <c r="V18" s="182">
        <f t="shared" si="3"/>
        <v>0</v>
      </c>
      <c r="W18" s="182">
        <f t="shared" si="3"/>
        <v>0</v>
      </c>
      <c r="X18" s="182">
        <f t="shared" si="3"/>
        <v>0</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28</v>
      </c>
      <c r="BQ18" s="182"/>
      <c r="BR18" s="213"/>
      <c r="BS18" s="182"/>
      <c r="BT18" s="182"/>
      <c r="BU18" s="182"/>
      <c r="BV18" s="182"/>
      <c r="BW18" s="182"/>
      <c r="BX18" s="182"/>
      <c r="BY18" s="182"/>
      <c r="BZ18" s="182"/>
      <c r="CA18" s="182"/>
      <c r="CB18" s="182"/>
      <c r="CC18" s="182"/>
      <c r="CD18" s="182"/>
      <c r="CE18" s="144">
        <v>58</v>
      </c>
      <c r="CF18" s="158" t="e">
        <f>IF(CE14="",IF(CC14&gt;CC15,CA14,CA15),IF(CE14&gt;CE15,CA14,CA15))</f>
        <v>#N/A</v>
      </c>
      <c r="CG18" s="163"/>
      <c r="CH18" s="63"/>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183"/>
      <c r="F19" s="182"/>
      <c r="G19" s="183"/>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182"/>
      <c r="CD19" s="182"/>
      <c r="CE19" s="144">
        <v>57</v>
      </c>
      <c r="CF19" s="158" t="e">
        <f>IF(CE22="",IF(CC22&gt;CC23,CA22,CA23),IF(CE22&gt;CE23,CA22,CA23))</f>
        <v>#N/A</v>
      </c>
      <c r="CG19" s="163"/>
      <c r="CH19" s="63"/>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183"/>
      <c r="F20" s="182"/>
      <c r="G20" s="183"/>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Wales</v>
      </c>
      <c r="BU20" s="163"/>
      <c r="BV20" s="63"/>
      <c r="BW20" s="182"/>
      <c r="BX20" s="63"/>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183"/>
      <c r="F21" s="182"/>
      <c r="G21" s="183"/>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e">
        <f>"3"&amp;BD88</f>
        <v>#N/A</v>
      </c>
      <c r="BT21" s="158" t="e">
        <f>BB88</f>
        <v>#N/A</v>
      </c>
      <c r="BU21" s="163"/>
      <c r="BV21" s="63"/>
      <c r="BW21" s="182"/>
      <c r="BX21" s="63"/>
      <c r="BY21" s="182"/>
      <c r="BZ21" s="182"/>
      <c r="CA21" s="182"/>
      <c r="CB21" s="182"/>
      <c r="CC21" s="182"/>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183"/>
      <c r="F22" s="182"/>
      <c r="G22" s="183"/>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e">
        <f>IF(BX20="",IF(BV20&gt;BV21,BT20,BT21),IF(BX20&gt;BX21,BT20,BT21))</f>
        <v>#N/A</v>
      </c>
      <c r="CB22" s="163"/>
      <c r="CC22" s="63"/>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63"/>
      <c r="F23" s="199" t="s">
        <v>12</v>
      </c>
      <c r="G23" s="63"/>
      <c r="H23" s="52" t="str">
        <f>Spielplan!$H$23</f>
        <v>Slowakei</v>
      </c>
      <c r="I23" s="53"/>
      <c r="J23" s="182"/>
      <c r="K23" s="182" t="s">
        <v>57</v>
      </c>
      <c r="L23" s="182">
        <f t="shared" ref="L23:L28" si="4">IF(E23-G23&gt;0,1,IF(G23=E23,0,-1))</f>
        <v>0</v>
      </c>
      <c r="M23" s="182">
        <f>IF($E23="",0,IF($E23&gt;$G23,3,IF($E23=G23,1,0)))</f>
        <v>0</v>
      </c>
      <c r="N23" s="182">
        <f>IF($G23="",0,IF($E23&gt;$G23,0,IF($E23=G23,1,3)))</f>
        <v>0</v>
      </c>
      <c r="O23" s="182"/>
      <c r="P23" s="182"/>
      <c r="Q23" s="182">
        <f>E23</f>
        <v>0</v>
      </c>
      <c r="R23" s="182">
        <f>G23</f>
        <v>0</v>
      </c>
      <c r="S23" s="182"/>
      <c r="T23" s="182"/>
      <c r="U23" s="182">
        <f>G23</f>
        <v>0</v>
      </c>
      <c r="V23" s="182">
        <f>E23</f>
        <v>0</v>
      </c>
      <c r="W23" s="182"/>
      <c r="X23" s="182"/>
      <c r="Y23" s="182"/>
      <c r="Z23" s="182">
        <f>M29</f>
        <v>0</v>
      </c>
      <c r="AA23" s="182">
        <f>Q29</f>
        <v>0</v>
      </c>
      <c r="AB23" s="182">
        <f>U29</f>
        <v>0</v>
      </c>
      <c r="AC23" s="182">
        <f>AA23-AB23</f>
        <v>0</v>
      </c>
      <c r="AD23" s="182">
        <f>IF(Z23&gt;Z24,-1,0)</f>
        <v>0</v>
      </c>
      <c r="AE23" s="182">
        <f>IF(Z23&gt;Z25,-1,0)</f>
        <v>0</v>
      </c>
      <c r="AF23" s="182">
        <f>IF(Z23&gt;Z26,-1,0)</f>
        <v>0</v>
      </c>
      <c r="AG23" s="329">
        <f>10000-(AJ23*1000+AM23*10+AK23)</f>
        <v>10000</v>
      </c>
      <c r="AH23" s="330">
        <f>RANK(AG23,AG23:AG26,1)</f>
        <v>1</v>
      </c>
      <c r="AI23" s="281" t="str">
        <f>C23</f>
        <v>Wales</v>
      </c>
      <c r="AJ23" s="281">
        <f t="shared" ref="AJ23:AL26" si="5">Z23</f>
        <v>0</v>
      </c>
      <c r="AK23" s="281">
        <f t="shared" si="5"/>
        <v>0</v>
      </c>
      <c r="AL23" s="281">
        <f t="shared" si="5"/>
        <v>0</v>
      </c>
      <c r="AM23" s="281">
        <f>AK23-AL23</f>
        <v>0</v>
      </c>
      <c r="AN23" s="337"/>
      <c r="AO23" s="329">
        <f>IF(Z24&lt;&gt;Z23,AG24,IF(G23&gt;E23,AG24-2000,AG24))</f>
        <v>10000</v>
      </c>
      <c r="AP23" s="329">
        <f>IF(Z25&lt;&gt;Z23,AG25,IF(G25&gt;E25,AG25-2000,AG25))</f>
        <v>10000</v>
      </c>
      <c r="AQ23" s="329">
        <f>IF(Z26&lt;&gt;Z23,AG26,IF(G27&gt;E27,AG26-2000,AG26))</f>
        <v>10000</v>
      </c>
      <c r="AR23" s="332">
        <f>AN27</f>
        <v>30000</v>
      </c>
      <c r="AS23" s="330">
        <f>RANK(AR23,AR23:AR26,1)</f>
        <v>1</v>
      </c>
      <c r="AT23" s="281" t="str">
        <f t="shared" ref="AT23:AW26" si="6">AI23</f>
        <v>Wales</v>
      </c>
      <c r="AU23" s="281">
        <f t="shared" si="6"/>
        <v>0</v>
      </c>
      <c r="AV23" s="281">
        <f t="shared" si="6"/>
        <v>0</v>
      </c>
      <c r="AW23" s="281">
        <f t="shared" si="6"/>
        <v>0</v>
      </c>
      <c r="AX23" s="182"/>
      <c r="AY23" s="182"/>
      <c r="AZ23" s="182"/>
      <c r="BA23" s="54">
        <v>1</v>
      </c>
      <c r="BB23" s="52" t="str">
        <f>VLOOKUP(1,AS23:AT26,2,FALSE)</f>
        <v>Wales</v>
      </c>
      <c r="BC23" s="53"/>
      <c r="BD23" s="55">
        <f>VLOOKUP(1,AS23:AW26,3,FALSE)</f>
        <v>0</v>
      </c>
      <c r="BE23" s="56">
        <f>VLOOKUP(1,AS23:AW26,4,FALSE)</f>
        <v>0</v>
      </c>
      <c r="BF23" s="199" t="s">
        <v>12</v>
      </c>
      <c r="BG23" s="56">
        <f>VLOOKUP(1,AS23:AW26,5,FALSE)</f>
        <v>0</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182"/>
      <c r="BW23" s="182"/>
      <c r="BX23" s="182"/>
      <c r="BY23" s="182"/>
      <c r="BZ23" s="144">
        <v>54</v>
      </c>
      <c r="CA23" s="158" t="e">
        <f>IF(BX24="",IF(BV24&gt;BV25,BT24,BT25),IF(BX24&gt;BX25,BT24,BT25))</f>
        <v>#N/A</v>
      </c>
      <c r="CB23" s="163"/>
      <c r="CC23" s="63"/>
      <c r="CD23" s="182"/>
      <c r="CE23" s="63"/>
      <c r="CF23" s="182"/>
      <c r="CG23" s="182"/>
      <c r="CH23" s="182"/>
      <c r="CI23" s="182"/>
      <c r="CJ23" s="144" t="s">
        <v>93</v>
      </c>
      <c r="CK23" s="158" t="e">
        <f>IF(CJ18="",IF(CH18&gt;CH19,CF18,CF19),IF(CJ18&gt;CJ19,CF18,CF19))</f>
        <v>#N/A</v>
      </c>
      <c r="CL23" s="163"/>
      <c r="CM23" s="63"/>
      <c r="CN23" s="182"/>
      <c r="CO23" s="63"/>
      <c r="CP23" s="182"/>
      <c r="CQ23" s="511" t="e">
        <f>IF(CO23="",IF(CM23&gt;CM24,CK23,CK24),IF(CO23&gt;CO24,CK23,CK24))</f>
        <v>#N/A</v>
      </c>
      <c r="CR23" s="512"/>
      <c r="CS23" s="512"/>
      <c r="CT23" s="512"/>
      <c r="CU23" s="512"/>
      <c r="CV23" s="513"/>
      <c r="CW23" s="182"/>
    </row>
    <row r="24" spans="1:101" ht="18.75" customHeight="1" thickBot="1" x14ac:dyDescent="0.3">
      <c r="A24" s="182"/>
      <c r="B24" s="182"/>
      <c r="C24" s="45" t="str">
        <f>Spielplan!$C$24</f>
        <v>England</v>
      </c>
      <c r="D24" s="51"/>
      <c r="E24" s="63"/>
      <c r="F24" s="199" t="s">
        <v>12</v>
      </c>
      <c r="G24" s="63"/>
      <c r="H24" s="45" t="str">
        <f>Spielplan!$H$24</f>
        <v>Russland</v>
      </c>
      <c r="I24" s="51"/>
      <c r="J24" s="182"/>
      <c r="K24" s="182" t="s">
        <v>58</v>
      </c>
      <c r="L24" s="182">
        <f t="shared" si="4"/>
        <v>0</v>
      </c>
      <c r="M24" s="182"/>
      <c r="N24" s="182"/>
      <c r="O24" s="182">
        <f>IF($E24="",0,IF($E24&gt;$G24,3,IF($E24=$G24,1,0)))</f>
        <v>0</v>
      </c>
      <c r="P24" s="182">
        <f>IF($G24="",0,IF($E24&gt;$G24,0,IF($E24=$G24,1,3)))</f>
        <v>0</v>
      </c>
      <c r="Q24" s="182"/>
      <c r="R24" s="182"/>
      <c r="S24" s="182">
        <f>E24</f>
        <v>0</v>
      </c>
      <c r="T24" s="182">
        <f>G24</f>
        <v>0</v>
      </c>
      <c r="U24" s="182"/>
      <c r="V24" s="182"/>
      <c r="W24" s="182">
        <f>G24</f>
        <v>0</v>
      </c>
      <c r="X24" s="182">
        <f>E24</f>
        <v>0</v>
      </c>
      <c r="Y24" s="182"/>
      <c r="Z24" s="182">
        <f>N29</f>
        <v>0</v>
      </c>
      <c r="AA24" s="182">
        <f>R29</f>
        <v>0</v>
      </c>
      <c r="AB24" s="182">
        <f>V29</f>
        <v>0</v>
      </c>
      <c r="AC24" s="182">
        <f>AA24-AB24</f>
        <v>0</v>
      </c>
      <c r="AD24" s="182">
        <f>IF(Z24&gt;Z23,-1,0)</f>
        <v>0</v>
      </c>
      <c r="AE24" s="182">
        <f>IF(Z24&gt;Z25,-1,0)</f>
        <v>0</v>
      </c>
      <c r="AF24" s="182">
        <f>IF(Z24&gt;Z26,-1,0)</f>
        <v>0</v>
      </c>
      <c r="AG24" s="329">
        <f>10000-(AJ24*1000+AM24*10+AK24)</f>
        <v>10000</v>
      </c>
      <c r="AH24" s="330">
        <f>RANK(AG24,AG23:AG26,1)</f>
        <v>1</v>
      </c>
      <c r="AI24" s="281" t="str">
        <f>H23</f>
        <v>Slowakei</v>
      </c>
      <c r="AJ24" s="281">
        <f t="shared" si="5"/>
        <v>0</v>
      </c>
      <c r="AK24" s="281">
        <f t="shared" si="5"/>
        <v>0</v>
      </c>
      <c r="AL24" s="281">
        <f t="shared" si="5"/>
        <v>0</v>
      </c>
      <c r="AM24" s="281">
        <f>AK24-AL24</f>
        <v>0</v>
      </c>
      <c r="AN24" s="329">
        <f>IF(Z23&lt;&gt;Z24,AG23,IF(E23&gt;G23,AG23-2000,AG23))</f>
        <v>10000</v>
      </c>
      <c r="AO24" s="337"/>
      <c r="AP24" s="329">
        <f>IF(Z24&lt;&gt;Z25,AG25,IF(G28&gt;E28,AG25-2000,AG25))</f>
        <v>10000</v>
      </c>
      <c r="AQ24" s="329">
        <f>IF(Z26&lt;&gt;Z24,AG26,IF(G26&gt;E26,AG26-2000,AG26))</f>
        <v>10000</v>
      </c>
      <c r="AR24" s="333">
        <f>AO27</f>
        <v>30000</v>
      </c>
      <c r="AS24" s="330">
        <f>RANK(AR24,AR23:AR26,1)</f>
        <v>1</v>
      </c>
      <c r="AT24" s="281" t="str">
        <f t="shared" si="6"/>
        <v>Slowakei</v>
      </c>
      <c r="AU24" s="281">
        <f t="shared" si="6"/>
        <v>0</v>
      </c>
      <c r="AV24" s="281">
        <f t="shared" si="6"/>
        <v>0</v>
      </c>
      <c r="AW24" s="281">
        <f t="shared" si="6"/>
        <v>0</v>
      </c>
      <c r="AX24" s="182"/>
      <c r="AY24" s="182"/>
      <c r="AZ24" s="182"/>
      <c r="BA24" s="54">
        <v>2</v>
      </c>
      <c r="BB24" s="52" t="e">
        <f>VLOOKUP(2,AS23:AT26,2,FALSE)</f>
        <v>#N/A</v>
      </c>
      <c r="BC24" s="53"/>
      <c r="BD24" s="55" t="e">
        <f>VLOOKUP(2,AS23:AW26,3,FALSE)</f>
        <v>#N/A</v>
      </c>
      <c r="BE24" s="56" t="e">
        <f>VLOOKUP(2,AS23:AW26,4,FALSE)</f>
        <v>#N/A</v>
      </c>
      <c r="BF24" s="199" t="s">
        <v>12</v>
      </c>
      <c r="BG24" s="56" t="e">
        <f>VLOOKUP(2,AS23:AW26,5,FALSE)</f>
        <v>#N/A</v>
      </c>
      <c r="BH24" s="57" t="s">
        <v>21</v>
      </c>
      <c r="BI24" s="182"/>
      <c r="BJ24" s="61">
        <f>IF(E24&gt;G24,IF(Spielplan!E24&gt;Spielplan!G24,Punktemodus!$B$3,0),0)</f>
        <v>0</v>
      </c>
      <c r="BK24" s="61">
        <f>IF(E24=G24,IF(Spielplan!E24=Spielplan!G24,Punktemodus!$B$3,0),0)</f>
        <v>10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10</v>
      </c>
      <c r="BQ24" s="182"/>
      <c r="BR24" s="213"/>
      <c r="BS24" s="152" t="s">
        <v>245</v>
      </c>
      <c r="BT24" s="158" t="str">
        <f>BB67</f>
        <v>Österreich</v>
      </c>
      <c r="BU24" s="163"/>
      <c r="BV24" s="63"/>
      <c r="BW24" s="182"/>
      <c r="BX24" s="63"/>
      <c r="BY24" s="182"/>
      <c r="BZ24" s="182"/>
      <c r="CA24" s="182"/>
      <c r="CB24" s="182"/>
      <c r="CC24" s="182"/>
      <c r="CD24" s="182"/>
      <c r="CE24" s="182"/>
      <c r="CF24" s="182"/>
      <c r="CG24" s="182"/>
      <c r="CH24" s="182"/>
      <c r="CI24" s="182"/>
      <c r="CJ24" s="144" t="s">
        <v>94</v>
      </c>
      <c r="CK24" s="158" t="e">
        <f>IF(CJ34="",IF(CH34&gt;CH35,CF34,CF35),IF(CJ34&gt;CJ35,CF34,CF35))</f>
        <v>#N/A</v>
      </c>
      <c r="CL24" s="163"/>
      <c r="CM24" s="63"/>
      <c r="CN24" s="182"/>
      <c r="CO24" s="63"/>
      <c r="CP24" s="182"/>
      <c r="CQ24" s="514"/>
      <c r="CR24" s="515"/>
      <c r="CS24" s="515"/>
      <c r="CT24" s="515"/>
      <c r="CU24" s="515"/>
      <c r="CV24" s="516"/>
      <c r="CW24" s="182"/>
    </row>
    <row r="25" spans="1:101" ht="18.75" customHeight="1" thickBot="1" x14ac:dyDescent="0.3">
      <c r="A25" s="182"/>
      <c r="B25" s="182"/>
      <c r="C25" s="52" t="str">
        <f>C23</f>
        <v>Wales</v>
      </c>
      <c r="D25" s="53"/>
      <c r="E25" s="63"/>
      <c r="F25" s="199" t="s">
        <v>12</v>
      </c>
      <c r="G25" s="63"/>
      <c r="H25" s="52" t="str">
        <f>C24</f>
        <v>England</v>
      </c>
      <c r="I25" s="53"/>
      <c r="J25" s="182"/>
      <c r="K25" s="182" t="s">
        <v>59</v>
      </c>
      <c r="L25" s="182">
        <f t="shared" si="4"/>
        <v>0</v>
      </c>
      <c r="M25" s="182">
        <f>IF($E25="",0,IF($E25&gt;$G25,3,IF($E25=G25,1,0)))</f>
        <v>0</v>
      </c>
      <c r="N25" s="182"/>
      <c r="O25" s="182">
        <f>IF($G25="",0,IF($E25&gt;$G25,0,IF($E25=$G25,1,3)))</f>
        <v>0</v>
      </c>
      <c r="P25" s="182"/>
      <c r="Q25" s="182">
        <f>E25</f>
        <v>0</v>
      </c>
      <c r="R25" s="182"/>
      <c r="S25" s="182">
        <f>G25</f>
        <v>0</v>
      </c>
      <c r="T25" s="182"/>
      <c r="U25" s="182">
        <f>G25</f>
        <v>0</v>
      </c>
      <c r="V25" s="182"/>
      <c r="W25" s="182">
        <f>E25</f>
        <v>0</v>
      </c>
      <c r="X25" s="182"/>
      <c r="Y25" s="182"/>
      <c r="Z25" s="182">
        <f>O29</f>
        <v>0</v>
      </c>
      <c r="AA25" s="182">
        <f>S29</f>
        <v>0</v>
      </c>
      <c r="AB25" s="182">
        <f>W29</f>
        <v>0</v>
      </c>
      <c r="AC25" s="182">
        <f>AA25-AB25</f>
        <v>0</v>
      </c>
      <c r="AD25" s="182">
        <f>IF(Z25&gt;Z23,-1,0)</f>
        <v>0</v>
      </c>
      <c r="AE25" s="182">
        <f>IF(Z25&gt;Z24,-1,0)</f>
        <v>0</v>
      </c>
      <c r="AF25" s="182">
        <f>IF(Z25&gt;Z26,-1,0)</f>
        <v>0</v>
      </c>
      <c r="AG25" s="329">
        <f>10000-(AJ25*1000+AM25*10+AK25)</f>
        <v>10000</v>
      </c>
      <c r="AH25" s="330">
        <f>RANK(AG25,AG23:AG26,1)</f>
        <v>1</v>
      </c>
      <c r="AI25" s="281" t="str">
        <f>C24</f>
        <v>England</v>
      </c>
      <c r="AJ25" s="281">
        <f t="shared" si="5"/>
        <v>0</v>
      </c>
      <c r="AK25" s="281">
        <f t="shared" si="5"/>
        <v>0</v>
      </c>
      <c r="AL25" s="281">
        <f t="shared" si="5"/>
        <v>0</v>
      </c>
      <c r="AM25" s="281">
        <f>AK25-AL25</f>
        <v>0</v>
      </c>
      <c r="AN25" s="329">
        <f>IF(Z23&lt;&gt;Z25,AG23,IF(E25&gt;G25,AG23-2000,AG23))</f>
        <v>10000</v>
      </c>
      <c r="AO25" s="329">
        <f>IF(Z24&lt;&gt;Z25,AG24,IF(E28&gt;G28,AG24-2000,AG24))</f>
        <v>10000</v>
      </c>
      <c r="AP25" s="337"/>
      <c r="AQ25" s="329">
        <f>IF(Z26&lt;&gt;Z25,AG26,IF(G24&gt;E24,AG26-2000,AG26))</f>
        <v>10000</v>
      </c>
      <c r="AR25" s="333">
        <f>AP27</f>
        <v>30000</v>
      </c>
      <c r="AS25" s="330">
        <f>RANK(AR25,AR23:AR26,1)</f>
        <v>1</v>
      </c>
      <c r="AT25" s="281" t="str">
        <f t="shared" si="6"/>
        <v>England</v>
      </c>
      <c r="AU25" s="281">
        <f t="shared" si="6"/>
        <v>0</v>
      </c>
      <c r="AV25" s="281">
        <f t="shared" si="6"/>
        <v>0</v>
      </c>
      <c r="AW25" s="281">
        <f t="shared" si="6"/>
        <v>0</v>
      </c>
      <c r="AX25" s="182"/>
      <c r="AY25" s="182"/>
      <c r="AZ25" s="182"/>
      <c r="BA25" s="162">
        <v>3</v>
      </c>
      <c r="BB25" s="175" t="e">
        <f>VLOOKUP(3,AS23:AT26,2,FALSE)</f>
        <v>#N/A</v>
      </c>
      <c r="BC25" s="163"/>
      <c r="BD25" s="145" t="e">
        <f>VLOOKUP(3,AS23:AW26,3,FALSE)</f>
        <v>#N/A</v>
      </c>
      <c r="BE25" s="145" t="e">
        <f>VLOOKUP(3,AS23:AW26,4,FALSE)</f>
        <v>#N/A</v>
      </c>
      <c r="BF25" s="199" t="s">
        <v>12</v>
      </c>
      <c r="BG25" s="145" t="e">
        <f>VLOOKUP(3,AS23:AW26,5,FALSE)</f>
        <v>#N/A</v>
      </c>
      <c r="BH25" s="182"/>
      <c r="BI25" s="182"/>
      <c r="BJ25" s="61">
        <f>IF(E25&gt;G25,IF(Spielplan!E25&gt;Spielplan!G25,Punktemodus!$B$3,0),0)</f>
        <v>0</v>
      </c>
      <c r="BK25" s="61">
        <f>IF(E25=G25,IF(Spielplan!E25=Spielplan!G25,Punktemodus!$B$3,0),0)</f>
        <v>0</v>
      </c>
      <c r="BL25" s="61">
        <f>IF(E25&lt;G25,IF(Spielplan!E25&lt;Spielplan!G25,Punktemodus!$B$3,0),0)</f>
        <v>0</v>
      </c>
      <c r="BM25" s="61">
        <f>IF(E25=Spielplan!E25,IF(G25=Spielplan!G25,Punktemodus!$B$5,0),0)</f>
        <v>0</v>
      </c>
      <c r="BN25" s="61">
        <f>IF(E25=Spielplan!E25,Punktemodus!$B$7,0)</f>
        <v>0</v>
      </c>
      <c r="BO25" s="61">
        <f>IF(G25=Spielplan!G25,Punktemodus!$B$7,0)</f>
        <v>0</v>
      </c>
      <c r="BP25" s="81">
        <f>IF(Spielplan!E25="",0,SUM(BJ25:BO25))</f>
        <v>0</v>
      </c>
      <c r="BQ25" s="182"/>
      <c r="BR25" s="213"/>
      <c r="BS25" s="153" t="s">
        <v>246</v>
      </c>
      <c r="BT25" s="158" t="e">
        <f>BB57</f>
        <v>#N/A</v>
      </c>
      <c r="BU25" s="163"/>
      <c r="BV25" s="63"/>
      <c r="BW25" s="182"/>
      <c r="BX25" s="63"/>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63"/>
      <c r="F26" s="199" t="s">
        <v>12</v>
      </c>
      <c r="G26" s="63"/>
      <c r="H26" s="45" t="str">
        <f>H24</f>
        <v>Russland</v>
      </c>
      <c r="I26" s="51"/>
      <c r="J26" s="182"/>
      <c r="K26" s="182" t="s">
        <v>60</v>
      </c>
      <c r="L26" s="182">
        <f t="shared" si="4"/>
        <v>0</v>
      </c>
      <c r="M26" s="182"/>
      <c r="N26" s="182">
        <f>IF($E26="",0,IF($E26&gt;$G26,3,IF($E26=$G26,1,0)))</f>
        <v>0</v>
      </c>
      <c r="O26" s="182"/>
      <c r="P26" s="182">
        <f>IF($G26="",0,IF($E26&gt;$G26,0,IF($E26=$G26,1,3)))</f>
        <v>0</v>
      </c>
      <c r="Q26" s="182"/>
      <c r="R26" s="182">
        <f>E26</f>
        <v>0</v>
      </c>
      <c r="S26" s="182"/>
      <c r="T26" s="182">
        <f>G26</f>
        <v>0</v>
      </c>
      <c r="U26" s="182"/>
      <c r="V26" s="182">
        <f>G26</f>
        <v>0</v>
      </c>
      <c r="W26" s="182"/>
      <c r="X26" s="182">
        <f>E26</f>
        <v>0</v>
      </c>
      <c r="Y26" s="182"/>
      <c r="Z26" s="182">
        <f>P29</f>
        <v>0</v>
      </c>
      <c r="AA26" s="182">
        <f>T29</f>
        <v>0</v>
      </c>
      <c r="AB26" s="182">
        <f>X29</f>
        <v>0</v>
      </c>
      <c r="AC26" s="182">
        <f>AA26-AB26</f>
        <v>0</v>
      </c>
      <c r="AD26" s="182">
        <f>IF(Z26&gt;Z23,-1,0)</f>
        <v>0</v>
      </c>
      <c r="AE26" s="182">
        <f>IF(Z26&gt;Z24,-1,0)</f>
        <v>0</v>
      </c>
      <c r="AF26" s="182">
        <f>IF(Z26&gt;Z25,-1,0)</f>
        <v>0</v>
      </c>
      <c r="AG26" s="329">
        <f>10000-(AJ26*1000+AM26*10+AK26)</f>
        <v>10000</v>
      </c>
      <c r="AH26" s="330">
        <f>RANK(AG26,AG23:AG26,1)</f>
        <v>1</v>
      </c>
      <c r="AI26" s="281" t="str">
        <f>H24</f>
        <v>Russland</v>
      </c>
      <c r="AJ26" s="281">
        <f t="shared" si="5"/>
        <v>0</v>
      </c>
      <c r="AK26" s="281">
        <f t="shared" si="5"/>
        <v>0</v>
      </c>
      <c r="AL26" s="281">
        <f t="shared" si="5"/>
        <v>0</v>
      </c>
      <c r="AM26" s="281">
        <f>AK26-AL26</f>
        <v>0</v>
      </c>
      <c r="AN26" s="329">
        <f>IF(Z23&lt;&gt;Z26,AG23,IF(E27&gt;G27,AG23-2000,AG23))</f>
        <v>10000</v>
      </c>
      <c r="AO26" s="329">
        <f>IF(Z24&lt;&gt;Z26,AG24,IF(E26&gt;G26,AG24-2000,AG24))</f>
        <v>10000</v>
      </c>
      <c r="AP26" s="329">
        <f>IF(Z25&lt;&gt;Z26,AG25,IF(E24&gt;G24,AG25-2000,AG25))</f>
        <v>10000</v>
      </c>
      <c r="AQ26" s="337"/>
      <c r="AR26" s="333">
        <f>AQ27</f>
        <v>30000</v>
      </c>
      <c r="AS26" s="330">
        <f>RANK(AR26,AR23:AR26,1)</f>
        <v>1</v>
      </c>
      <c r="AT26" s="281" t="str">
        <f t="shared" si="6"/>
        <v>Russland</v>
      </c>
      <c r="AU26" s="281">
        <f t="shared" si="6"/>
        <v>0</v>
      </c>
      <c r="AV26" s="281">
        <f t="shared" si="6"/>
        <v>0</v>
      </c>
      <c r="AW26" s="281">
        <f t="shared" si="6"/>
        <v>0</v>
      </c>
      <c r="AX26" s="182"/>
      <c r="AY26" s="182"/>
      <c r="AZ26" s="182"/>
      <c r="BA26" s="68">
        <v>4</v>
      </c>
      <c r="BB26" s="69" t="e">
        <f>VLOOKUP(4,AS23:AT26,2,FALSE)</f>
        <v>#N/A</v>
      </c>
      <c r="BC26" s="70"/>
      <c r="BD26" s="71" t="e">
        <f>VLOOKUP(4,AS23:AW26,3,FALSE)</f>
        <v>#N/A</v>
      </c>
      <c r="BE26" s="71" t="e">
        <f>VLOOKUP(4,AS23:AW26,4,FALSE)</f>
        <v>#N/A</v>
      </c>
      <c r="BF26" s="199" t="s">
        <v>12</v>
      </c>
      <c r="BG26" s="71" t="e">
        <f>VLOOKUP(4,AS23:AW26,5,FALSE)</f>
        <v>#N/A</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63"/>
      <c r="F27" s="199" t="s">
        <v>12</v>
      </c>
      <c r="G27" s="63"/>
      <c r="H27" s="52" t="str">
        <f>H24</f>
        <v>Russland</v>
      </c>
      <c r="I27" s="53"/>
      <c r="J27" s="182"/>
      <c r="K27" s="182" t="s">
        <v>61</v>
      </c>
      <c r="L27" s="182">
        <f t="shared" si="4"/>
        <v>0</v>
      </c>
      <c r="M27" s="182">
        <f>IF($E27="",0,IF($E27&gt;$G27,3,IF($E27=G27,1,0)))</f>
        <v>0</v>
      </c>
      <c r="N27" s="182"/>
      <c r="O27" s="182"/>
      <c r="P27" s="182">
        <f>IF($G27="",0,IF($E27&gt;$G27,0,IF($E27=$G27,1,3)))</f>
        <v>0</v>
      </c>
      <c r="Q27" s="182">
        <f>E27</f>
        <v>0</v>
      </c>
      <c r="R27" s="182"/>
      <c r="S27" s="182"/>
      <c r="T27" s="182">
        <f>G27</f>
        <v>0</v>
      </c>
      <c r="U27" s="182">
        <f>G27</f>
        <v>0</v>
      </c>
      <c r="V27" s="182"/>
      <c r="W27" s="182"/>
      <c r="X27" s="182">
        <f>E27</f>
        <v>0</v>
      </c>
      <c r="Y27" s="182"/>
      <c r="Z27" s="182"/>
      <c r="AA27" s="182"/>
      <c r="AB27" s="182"/>
      <c r="AC27" s="182"/>
      <c r="AD27" s="182"/>
      <c r="AE27" s="182"/>
      <c r="AF27" s="182"/>
      <c r="AG27" s="281"/>
      <c r="AH27" s="281"/>
      <c r="AI27" s="281"/>
      <c r="AJ27" s="281"/>
      <c r="AK27" s="281"/>
      <c r="AL27" s="281"/>
      <c r="AM27" s="281"/>
      <c r="AN27" s="334">
        <f>SUM(AN23:AN26)</f>
        <v>30000</v>
      </c>
      <c r="AO27" s="335">
        <f>SUM(AO23:AO26)</f>
        <v>30000</v>
      </c>
      <c r="AP27" s="335">
        <f>SUM(AP23:AP26)</f>
        <v>30000</v>
      </c>
      <c r="AQ27" s="335">
        <f>SUM(AQ23:AQ26)</f>
        <v>30000</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v>
      </c>
      <c r="BQ27" s="182"/>
      <c r="BR27" s="213"/>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63"/>
      <c r="F28" s="199" t="s">
        <v>12</v>
      </c>
      <c r="G28" s="63"/>
      <c r="H28" s="45" t="str">
        <f>C24</f>
        <v>England</v>
      </c>
      <c r="I28" s="51"/>
      <c r="J28" s="182"/>
      <c r="K28" s="182" t="s">
        <v>61</v>
      </c>
      <c r="L28" s="182">
        <f t="shared" si="4"/>
        <v>0</v>
      </c>
      <c r="M28" s="182"/>
      <c r="N28" s="182">
        <f>IF($E28="",0,IF($E28&gt;$G28,3,IF($E28=$G28,1,0)))</f>
        <v>0</v>
      </c>
      <c r="O28" s="182">
        <f>IF($G28="",0,IF($E28&gt;$G28,0,IF($E28=$G28,1,3)))</f>
        <v>0</v>
      </c>
      <c r="P28" s="182"/>
      <c r="Q28" s="182"/>
      <c r="R28" s="182">
        <f>E28</f>
        <v>0</v>
      </c>
      <c r="S28" s="182">
        <f>G28</f>
        <v>0</v>
      </c>
      <c r="T28" s="182"/>
      <c r="U28" s="182"/>
      <c r="V28" s="182">
        <f>G28</f>
        <v>0</v>
      </c>
      <c r="W28" s="182">
        <f>E28</f>
        <v>0</v>
      </c>
      <c r="X28" s="182"/>
      <c r="Y28" s="182"/>
      <c r="Z28" s="182" t="s">
        <v>30</v>
      </c>
      <c r="AA28" s="182"/>
      <c r="AB28" s="182"/>
      <c r="AC28" s="182"/>
      <c r="AD28" s="182"/>
      <c r="AE28" s="182"/>
      <c r="AF28" s="182"/>
      <c r="AG28" s="281" t="b">
        <f>OR(AG23=AG24,AG23=AG25,AG23=AG26,AG24=AG25,AG24=AG26,AG25=AG26)</f>
        <v>1</v>
      </c>
      <c r="AH28" s="281"/>
      <c r="AI28" s="281"/>
      <c r="AJ28" s="281"/>
      <c r="AK28" s="281"/>
      <c r="AL28" s="281"/>
      <c r="AM28" s="281"/>
      <c r="AN28" s="281" t="s">
        <v>34</v>
      </c>
      <c r="AO28" s="281"/>
      <c r="AP28" s="281"/>
      <c r="AQ28" s="281"/>
      <c r="AR28" s="281" t="b">
        <f>OR(AR23=AR24,AR23=AR25,AR23=AR26,AR24=AR25,AR24=AR26,AR25=AR26)</f>
        <v>1</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10</v>
      </c>
      <c r="BL28" s="61">
        <f>IF(E28&lt;G28,IF(Spielplan!E28&lt;Spielplan!G28,Punktemodus!$B$3,0),0)</f>
        <v>0</v>
      </c>
      <c r="BM28" s="61">
        <f>IF(E28=Spielplan!E28,IF(G28=Spielplan!G28,Punktemodus!$B$5,0),0)</f>
        <v>3</v>
      </c>
      <c r="BN28" s="61">
        <f>IF(E28=Spielplan!E28,Punktemodus!$B$7,0)</f>
        <v>1</v>
      </c>
      <c r="BO28" s="61">
        <f>IF(G28=Spielplan!G28,Punktemodus!$B$7,0)</f>
        <v>1</v>
      </c>
      <c r="BP28" s="81">
        <f>IF(Spielplan!E28="",0,SUM(BJ28:BO28))</f>
        <v>15</v>
      </c>
      <c r="BQ28" s="182"/>
      <c r="BR28" s="213"/>
      <c r="BS28" s="147" t="s">
        <v>247</v>
      </c>
      <c r="BT28" s="158" t="str">
        <f>BB34</f>
        <v>Polen</v>
      </c>
      <c r="BU28" s="163"/>
      <c r="BV28" s="63"/>
      <c r="BW28" s="182"/>
      <c r="BX28" s="63"/>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183"/>
      <c r="F29" s="182"/>
      <c r="G29" s="183"/>
      <c r="H29" s="182"/>
      <c r="I29" s="182"/>
      <c r="J29" s="182"/>
      <c r="K29" s="182"/>
      <c r="L29" s="182"/>
      <c r="M29" s="182">
        <f t="shared" ref="M29:X29" si="7">SUM(M23:M28)</f>
        <v>0</v>
      </c>
      <c r="N29" s="182">
        <f t="shared" si="7"/>
        <v>0</v>
      </c>
      <c r="O29" s="182">
        <f t="shared" si="7"/>
        <v>0</v>
      </c>
      <c r="P29" s="182">
        <f t="shared" si="7"/>
        <v>0</v>
      </c>
      <c r="Q29" s="182">
        <f t="shared" si="7"/>
        <v>0</v>
      </c>
      <c r="R29" s="182">
        <f t="shared" si="7"/>
        <v>0</v>
      </c>
      <c r="S29" s="182">
        <f t="shared" si="7"/>
        <v>0</v>
      </c>
      <c r="T29" s="182">
        <f t="shared" si="7"/>
        <v>0</v>
      </c>
      <c r="U29" s="182">
        <f t="shared" si="7"/>
        <v>0</v>
      </c>
      <c r="V29" s="182">
        <f t="shared" si="7"/>
        <v>0</v>
      </c>
      <c r="W29" s="182">
        <f t="shared" si="7"/>
        <v>0</v>
      </c>
      <c r="X29" s="182">
        <f t="shared" si="7"/>
        <v>0</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26</v>
      </c>
      <c r="BQ29" s="182"/>
      <c r="BR29" s="213"/>
      <c r="BS29" s="150" t="e">
        <f>"3"&amp;BD89</f>
        <v>#N/A</v>
      </c>
      <c r="BT29" s="158" t="e">
        <f>BB89</f>
        <v>#N/A</v>
      </c>
      <c r="BU29" s="163"/>
      <c r="BV29" s="63"/>
      <c r="BW29" s="182"/>
      <c r="BX29" s="63"/>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183"/>
      <c r="F30" s="182"/>
      <c r="G30" s="183"/>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e">
        <f>IF(BX28="",IF(BV28&gt;BV29,BT28,BT29),IF(BX28&gt;BX29,BT28,BT29))</f>
        <v>#N/A</v>
      </c>
      <c r="CB30" s="163"/>
      <c r="CC30" s="63"/>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183"/>
      <c r="F31" s="182"/>
      <c r="G31" s="183"/>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e">
        <f>IF(BX32="",IF(BV32&gt;BV33,BT32,BT33),IF(BX32&gt;BX33,BT32,BT33))</f>
        <v>#N/A</v>
      </c>
      <c r="CB31" s="163"/>
      <c r="CC31" s="63"/>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183"/>
      <c r="F32" s="182"/>
      <c r="G32" s="183"/>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Irland</v>
      </c>
      <c r="BU32" s="163"/>
      <c r="BV32" s="63"/>
      <c r="BW32" s="182"/>
      <c r="BX32" s="63"/>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183"/>
      <c r="F33" s="182"/>
      <c r="G33" s="183"/>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e">
        <f>BB46</f>
        <v>#N/A</v>
      </c>
      <c r="BU33" s="163"/>
      <c r="BV33" s="63"/>
      <c r="BW33" s="182"/>
      <c r="BX33" s="63"/>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63"/>
      <c r="F34" s="199" t="s">
        <v>12</v>
      </c>
      <c r="G34" s="63"/>
      <c r="H34" s="18" t="str">
        <f>Spielplan!$H$34</f>
        <v>Nordirland</v>
      </c>
      <c r="I34" s="33"/>
      <c r="J34" s="182"/>
      <c r="K34" s="182" t="s">
        <v>65</v>
      </c>
      <c r="L34" s="182">
        <f t="shared" ref="L34:L39" si="8">IF(E34-G34&gt;0,1,IF(G34=E34,0,-1))</f>
        <v>0</v>
      </c>
      <c r="M34" s="182">
        <f>IF($E34="",0,IF($E34&gt;$G34,3,IF($E34=G34,1,0)))</f>
        <v>0</v>
      </c>
      <c r="N34" s="182">
        <f>IF($G34="",0,IF($E34&gt;$G34,0,IF($E34=G34,1,3)))</f>
        <v>0</v>
      </c>
      <c r="O34" s="182"/>
      <c r="P34" s="182"/>
      <c r="Q34" s="182">
        <f>E34</f>
        <v>0</v>
      </c>
      <c r="R34" s="182">
        <f>G34</f>
        <v>0</v>
      </c>
      <c r="S34" s="182"/>
      <c r="T34" s="182"/>
      <c r="U34" s="182">
        <f>G34</f>
        <v>0</v>
      </c>
      <c r="V34" s="182">
        <f>E34</f>
        <v>0</v>
      </c>
      <c r="W34" s="182"/>
      <c r="X34" s="182"/>
      <c r="Y34" s="182"/>
      <c r="Z34" s="182">
        <f>M40</f>
        <v>0</v>
      </c>
      <c r="AA34" s="182">
        <f>Q40</f>
        <v>0</v>
      </c>
      <c r="AB34" s="182">
        <f>U40</f>
        <v>0</v>
      </c>
      <c r="AC34" s="182">
        <f>AA34-AB34</f>
        <v>0</v>
      </c>
      <c r="AD34" s="182">
        <f>IF(Z34&gt;Z35,-1,0)</f>
        <v>0</v>
      </c>
      <c r="AE34" s="182">
        <f>IF(Z34&gt;Z36,-1,0)</f>
        <v>0</v>
      </c>
      <c r="AF34" s="182">
        <f>IF(Z34&gt;Z37,-1,0)</f>
        <v>0</v>
      </c>
      <c r="AG34" s="329">
        <f>10000-(AJ34*1000+AM34*10+AK34)</f>
        <v>10000</v>
      </c>
      <c r="AH34" s="330">
        <f>RANK(AG34,AG34:AG37,1)</f>
        <v>1</v>
      </c>
      <c r="AI34" s="281" t="str">
        <f>C34</f>
        <v>Polen</v>
      </c>
      <c r="AJ34" s="281">
        <f t="shared" ref="AJ34:AL37" si="9">Z34</f>
        <v>0</v>
      </c>
      <c r="AK34" s="281">
        <f t="shared" si="9"/>
        <v>0</v>
      </c>
      <c r="AL34" s="281">
        <f t="shared" si="9"/>
        <v>0</v>
      </c>
      <c r="AM34" s="281">
        <f>AK34-AL34</f>
        <v>0</v>
      </c>
      <c r="AN34" s="337"/>
      <c r="AO34" s="329">
        <f>IF(Z35&lt;&gt;Z34,AG35,IF(G34&gt;E34,AG35-2000,AG35))</f>
        <v>10000</v>
      </c>
      <c r="AP34" s="329">
        <f>IF(Z36&lt;&gt;Z34,AG36,IF(G36&gt;E36,AG36-2000,AG36))</f>
        <v>10000</v>
      </c>
      <c r="AQ34" s="329">
        <f>IF(Z37&lt;&gt;Z34,AG37,IF(G38&gt;E38,AG37-2000,AG37))</f>
        <v>10000</v>
      </c>
      <c r="AR34" s="332">
        <f>AN38</f>
        <v>30000</v>
      </c>
      <c r="AS34" s="330">
        <f>RANK(AR34,AR34:AR37,1)</f>
        <v>1</v>
      </c>
      <c r="AT34" s="281" t="str">
        <f t="shared" ref="AT34:AW37" si="10">AI34</f>
        <v>Polen</v>
      </c>
      <c r="AU34" s="281">
        <f t="shared" si="10"/>
        <v>0</v>
      </c>
      <c r="AV34" s="281">
        <f t="shared" si="10"/>
        <v>0</v>
      </c>
      <c r="AW34" s="281">
        <f t="shared" si="10"/>
        <v>0</v>
      </c>
      <c r="AX34" s="182"/>
      <c r="AY34" s="182"/>
      <c r="AZ34" s="182"/>
      <c r="BA34" s="17">
        <v>1</v>
      </c>
      <c r="BB34" s="18" t="str">
        <f>VLOOKUP(1,AS34:AT37,2,FALSE)</f>
        <v>Polen</v>
      </c>
      <c r="BC34" s="16"/>
      <c r="BD34" s="19">
        <f>VLOOKUP(1,AS34:AW37,3,FALSE)</f>
        <v>0</v>
      </c>
      <c r="BE34" s="20">
        <f>VLOOKUP(1,AS34:AW37,4,FALSE)</f>
        <v>0</v>
      </c>
      <c r="BF34" s="199" t="s">
        <v>12</v>
      </c>
      <c r="BG34" s="20">
        <f>VLOOKUP(1,AS34:AW37,5,FALSE)</f>
        <v>0</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v>
      </c>
      <c r="BQ34" s="183"/>
      <c r="BR34" s="213"/>
      <c r="BS34" s="182"/>
      <c r="BT34" s="182"/>
      <c r="BU34" s="182"/>
      <c r="BV34" s="182"/>
      <c r="BW34" s="182"/>
      <c r="BX34" s="182"/>
      <c r="BY34" s="182"/>
      <c r="BZ34" s="182"/>
      <c r="CA34" s="182"/>
      <c r="CB34" s="182"/>
      <c r="CC34" s="182"/>
      <c r="CD34" s="182"/>
      <c r="CE34" s="144">
        <v>59</v>
      </c>
      <c r="CF34" s="158" t="e">
        <f>IF(CE30="",IF(CC30&gt;CC31,CA30,CA31),IF(CE30&gt;CE31,CA30,CA31))</f>
        <v>#N/A</v>
      </c>
      <c r="CG34" s="163"/>
      <c r="CH34" s="63"/>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63"/>
      <c r="F35" s="199" t="s">
        <v>12</v>
      </c>
      <c r="G35" s="63"/>
      <c r="H35" s="13" t="str">
        <f>Spielplan!$H$35</f>
        <v>Ukraine</v>
      </c>
      <c r="I35" s="34"/>
      <c r="J35" s="182"/>
      <c r="K35" s="182" t="s">
        <v>66</v>
      </c>
      <c r="L35" s="182">
        <f t="shared" si="8"/>
        <v>0</v>
      </c>
      <c r="M35" s="182"/>
      <c r="N35" s="182"/>
      <c r="O35" s="182">
        <f>IF($E35="",0,IF($E35&gt;$G35,3,IF($E35=$G35,1,0)))</f>
        <v>0</v>
      </c>
      <c r="P35" s="182">
        <f>IF($G35="",0,IF($E35&gt;$G35,0,IF($E35=$G35,1,3)))</f>
        <v>0</v>
      </c>
      <c r="Q35" s="182"/>
      <c r="R35" s="182"/>
      <c r="S35" s="182">
        <f>E35</f>
        <v>0</v>
      </c>
      <c r="T35" s="182">
        <f>G35</f>
        <v>0</v>
      </c>
      <c r="U35" s="182"/>
      <c r="V35" s="182"/>
      <c r="W35" s="182">
        <f>G35</f>
        <v>0</v>
      </c>
      <c r="X35" s="182">
        <f>E35</f>
        <v>0</v>
      </c>
      <c r="Y35" s="182"/>
      <c r="Z35" s="182">
        <f>N40</f>
        <v>0</v>
      </c>
      <c r="AA35" s="182">
        <f>R40</f>
        <v>0</v>
      </c>
      <c r="AB35" s="182">
        <f>V40</f>
        <v>0</v>
      </c>
      <c r="AC35" s="182">
        <f>AA35-AB35</f>
        <v>0</v>
      </c>
      <c r="AD35" s="182">
        <f>IF(Z35&gt;Z34,-1,0)</f>
        <v>0</v>
      </c>
      <c r="AE35" s="182">
        <f>IF(Z35&gt;Z36,-1,0)</f>
        <v>0</v>
      </c>
      <c r="AF35" s="182">
        <f>IF(Z35&gt;Z37,-1,0)</f>
        <v>0</v>
      </c>
      <c r="AG35" s="329">
        <f>10000-(AJ35*1000+AM35*10+AK35)</f>
        <v>10000</v>
      </c>
      <c r="AH35" s="330">
        <f>RANK(AG35,AG34:AG37,1)</f>
        <v>1</v>
      </c>
      <c r="AI35" s="281" t="str">
        <f>H34</f>
        <v>Nordirland</v>
      </c>
      <c r="AJ35" s="281">
        <f t="shared" si="9"/>
        <v>0</v>
      </c>
      <c r="AK35" s="281">
        <f t="shared" si="9"/>
        <v>0</v>
      </c>
      <c r="AL35" s="281">
        <f t="shared" si="9"/>
        <v>0</v>
      </c>
      <c r="AM35" s="281">
        <f>AK35-AL35</f>
        <v>0</v>
      </c>
      <c r="AN35" s="329">
        <f>IF(Z34&lt;&gt;Z35,AG34,IF(E34&gt;G34,AG34-2000,AG34))</f>
        <v>10000</v>
      </c>
      <c r="AO35" s="337"/>
      <c r="AP35" s="329">
        <f>IF(Z35&lt;&gt;Z36,AG36,IF(G39&gt;E39,AG36-2000,AG36))</f>
        <v>10000</v>
      </c>
      <c r="AQ35" s="329">
        <f>IF(Z37&lt;&gt;Z35,AG37,IF(G37&gt;E37,AG37-2000,AG37))</f>
        <v>10000</v>
      </c>
      <c r="AR35" s="333">
        <f>AO38</f>
        <v>30000</v>
      </c>
      <c r="AS35" s="330">
        <f>RANK(AR35,AR34:AR37,1)</f>
        <v>1</v>
      </c>
      <c r="AT35" s="281" t="str">
        <f t="shared" si="10"/>
        <v>Nordirland</v>
      </c>
      <c r="AU35" s="281">
        <f t="shared" si="10"/>
        <v>0</v>
      </c>
      <c r="AV35" s="281">
        <f t="shared" si="10"/>
        <v>0</v>
      </c>
      <c r="AW35" s="281">
        <f t="shared" si="10"/>
        <v>0</v>
      </c>
      <c r="AX35" s="182"/>
      <c r="AY35" s="182"/>
      <c r="AZ35" s="182"/>
      <c r="BA35" s="17">
        <v>2</v>
      </c>
      <c r="BB35" s="18" t="e">
        <f>VLOOKUP(2,AS34:AT37,2,FALSE)</f>
        <v>#N/A</v>
      </c>
      <c r="BC35" s="16"/>
      <c r="BD35" s="19" t="e">
        <f>VLOOKUP(2,AS34:AW37,3,FALSE)</f>
        <v>#N/A</v>
      </c>
      <c r="BE35" s="20" t="e">
        <f>VLOOKUP(2,AS34:AW37,4,FALSE)</f>
        <v>#N/A</v>
      </c>
      <c r="BF35" s="199" t="s">
        <v>12</v>
      </c>
      <c r="BG35" s="20" t="e">
        <f>VLOOKUP(2,AS34:AW37,5,FALSE)</f>
        <v>#N/A</v>
      </c>
      <c r="BH35" s="21" t="s">
        <v>23</v>
      </c>
      <c r="BI35" s="183"/>
      <c r="BJ35" s="61">
        <f>IF(E35&gt;G35,IF(Spielplan!E35&gt;Spielplan!G35,Punktemodus!$B$3,0),0)</f>
        <v>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v>
      </c>
      <c r="BQ35" s="183"/>
      <c r="BR35" s="213"/>
      <c r="BS35" s="182"/>
      <c r="BT35" s="182"/>
      <c r="BU35" s="182"/>
      <c r="BV35" s="182"/>
      <c r="BW35" s="182"/>
      <c r="BX35" s="182"/>
      <c r="BY35" s="182"/>
      <c r="BZ35" s="182"/>
      <c r="CA35" s="182"/>
      <c r="CB35" s="182"/>
      <c r="CC35" s="182"/>
      <c r="CD35" s="182"/>
      <c r="CE35" s="144">
        <v>60</v>
      </c>
      <c r="CF35" s="158" t="e">
        <f>IF(CE38="",IF(CC38&gt;CC39,CA38,CA39),IF(CE38&gt;CE39,CA38,CA39))</f>
        <v>#N/A</v>
      </c>
      <c r="CG35" s="163"/>
      <c r="CH35" s="63"/>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63"/>
      <c r="F36" s="199" t="s">
        <v>12</v>
      </c>
      <c r="G36" s="63"/>
      <c r="H36" s="18" t="str">
        <f>C35</f>
        <v>Deutschland</v>
      </c>
      <c r="I36" s="33"/>
      <c r="J36" s="182"/>
      <c r="K36" s="182" t="s">
        <v>68</v>
      </c>
      <c r="L36" s="182">
        <f t="shared" si="8"/>
        <v>0</v>
      </c>
      <c r="M36" s="182">
        <f>IF($E36="",0,IF($E36&gt;$G36,3,IF($E36=G36,1,0)))</f>
        <v>0</v>
      </c>
      <c r="N36" s="182"/>
      <c r="O36" s="182">
        <f>IF($G36="",0,IF($E36&gt;$G36,0,IF($E36=$G36,1,3)))</f>
        <v>0</v>
      </c>
      <c r="P36" s="182"/>
      <c r="Q36" s="182">
        <f>E36</f>
        <v>0</v>
      </c>
      <c r="R36" s="182"/>
      <c r="S36" s="182">
        <f>G36</f>
        <v>0</v>
      </c>
      <c r="T36" s="182"/>
      <c r="U36" s="182">
        <f>G36</f>
        <v>0</v>
      </c>
      <c r="V36" s="182"/>
      <c r="W36" s="182">
        <f>E36</f>
        <v>0</v>
      </c>
      <c r="X36" s="182"/>
      <c r="Y36" s="182"/>
      <c r="Z36" s="182">
        <f>O40</f>
        <v>0</v>
      </c>
      <c r="AA36" s="182">
        <f>S40</f>
        <v>0</v>
      </c>
      <c r="AB36" s="182">
        <f>W40</f>
        <v>0</v>
      </c>
      <c r="AC36" s="182">
        <f>AA36-AB36</f>
        <v>0</v>
      </c>
      <c r="AD36" s="182">
        <f>IF(Z36&gt;Z34,-1,0)</f>
        <v>0</v>
      </c>
      <c r="AE36" s="182">
        <f>IF(Z36&gt;Z35,-1,0)</f>
        <v>0</v>
      </c>
      <c r="AF36" s="182">
        <f>IF(Z36&gt;Z37,-1,0)</f>
        <v>0</v>
      </c>
      <c r="AG36" s="329">
        <f>10000-(AJ36*1000+AM36*10+AK36)</f>
        <v>10000</v>
      </c>
      <c r="AH36" s="330">
        <f>RANK(AG36,AG34:AG37,1)</f>
        <v>1</v>
      </c>
      <c r="AI36" s="281" t="str">
        <f>C35</f>
        <v>Deutschland</v>
      </c>
      <c r="AJ36" s="281">
        <f t="shared" si="9"/>
        <v>0</v>
      </c>
      <c r="AK36" s="281">
        <f t="shared" si="9"/>
        <v>0</v>
      </c>
      <c r="AL36" s="281">
        <f t="shared" si="9"/>
        <v>0</v>
      </c>
      <c r="AM36" s="281">
        <f>AK36-AL36</f>
        <v>0</v>
      </c>
      <c r="AN36" s="329">
        <f>IF(Z34&lt;&gt;Z36,AG34,IF(E36&gt;G36,AG34-2000,AG34))</f>
        <v>10000</v>
      </c>
      <c r="AO36" s="329">
        <f>IF(Z35&lt;&gt;Z36,AG35,IF(E39&gt;G39,AG35-2000,AG35))</f>
        <v>10000</v>
      </c>
      <c r="AP36" s="337"/>
      <c r="AQ36" s="329">
        <f>IF(Z37&lt;&gt;Z36,AG37,IF(G35&gt;E35,AG37-2000,AG37))</f>
        <v>10000</v>
      </c>
      <c r="AR36" s="333">
        <f>AP38</f>
        <v>30000</v>
      </c>
      <c r="AS36" s="330">
        <f>RANK(AR36,AR34:AR37,1)</f>
        <v>1</v>
      </c>
      <c r="AT36" s="281" t="str">
        <f t="shared" si="10"/>
        <v>Deutschland</v>
      </c>
      <c r="AU36" s="281">
        <f t="shared" si="10"/>
        <v>0</v>
      </c>
      <c r="AV36" s="281">
        <f t="shared" si="10"/>
        <v>0</v>
      </c>
      <c r="AW36" s="281">
        <f t="shared" si="10"/>
        <v>0</v>
      </c>
      <c r="AX36" s="182"/>
      <c r="AY36" s="182"/>
      <c r="AZ36" s="182"/>
      <c r="BA36" s="162">
        <v>3</v>
      </c>
      <c r="BB36" s="175" t="e">
        <f>VLOOKUP(3,AS34:AT37,2,FALSE)</f>
        <v>#N/A</v>
      </c>
      <c r="BC36" s="163"/>
      <c r="BD36" s="145" t="e">
        <f>VLOOKUP(3,AS34:AW37,3,FALSE)</f>
        <v>#N/A</v>
      </c>
      <c r="BE36" s="145" t="e">
        <f>VLOOKUP(3,AS34:AW37,4,FALSE)</f>
        <v>#N/A</v>
      </c>
      <c r="BF36" s="199" t="s">
        <v>12</v>
      </c>
      <c r="BG36" s="145" t="e">
        <f>VLOOKUP(3,AS34:AW37,5,FALSE)</f>
        <v>#N/A</v>
      </c>
      <c r="BH36" s="182"/>
      <c r="BI36" s="183"/>
      <c r="BJ36" s="61">
        <f>IF(E36&gt;G36,IF(Spielplan!E36&gt;Spielplan!G36,Punktemodus!$B$3,0),0)</f>
        <v>0</v>
      </c>
      <c r="BK36" s="61">
        <f>IF(E36=G36,IF(Spielplan!E36=Spielplan!G36,Punktemodus!$B$3,0),0)</f>
        <v>10</v>
      </c>
      <c r="BL36" s="61">
        <f>IF(E36&lt;G36,IF(Spielplan!E36&lt;Spielplan!G36,Punktemodus!$B$3,0),0)</f>
        <v>0</v>
      </c>
      <c r="BM36" s="61">
        <f>IF(E36=Spielplan!E36,IF(G36=Spielplan!G36,Punktemodus!$B$5,0),0)</f>
        <v>3</v>
      </c>
      <c r="BN36" s="61">
        <f>IF(E36=Spielplan!E36,Punktemodus!$B$7,0)</f>
        <v>1</v>
      </c>
      <c r="BO36" s="61">
        <f>IF(G36=Spielplan!G36,Punktemodus!$B$7,0)</f>
        <v>1</v>
      </c>
      <c r="BP36" s="81">
        <f>IF(Spielplan!E36="",0,SUM(BJ36:BO36))</f>
        <v>15</v>
      </c>
      <c r="BQ36" s="183"/>
      <c r="BR36" s="213"/>
      <c r="BS36" s="146" t="s">
        <v>250</v>
      </c>
      <c r="BT36" s="158" t="str">
        <f>BB12</f>
        <v>Frankreich</v>
      </c>
      <c r="BU36" s="163"/>
      <c r="BV36" s="63"/>
      <c r="BW36" s="182"/>
      <c r="BX36" s="63"/>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63"/>
      <c r="F37" s="199" t="s">
        <v>12</v>
      </c>
      <c r="G37" s="63"/>
      <c r="H37" s="13" t="str">
        <f>H35</f>
        <v>Ukraine</v>
      </c>
      <c r="I37" s="34"/>
      <c r="J37" s="182"/>
      <c r="K37" s="182" t="s">
        <v>67</v>
      </c>
      <c r="L37" s="182">
        <f t="shared" si="8"/>
        <v>0</v>
      </c>
      <c r="M37" s="182"/>
      <c r="N37" s="182">
        <f>IF($E37="",0,IF($E37&gt;$G37,3,IF($E37=$G37,1,0)))</f>
        <v>0</v>
      </c>
      <c r="O37" s="182"/>
      <c r="P37" s="182">
        <f>IF($G37="",0,IF($E37&gt;$G37,0,IF($E37=$G37,1,3)))</f>
        <v>0</v>
      </c>
      <c r="Q37" s="182"/>
      <c r="R37" s="182">
        <f>E37</f>
        <v>0</v>
      </c>
      <c r="S37" s="182"/>
      <c r="T37" s="182">
        <f>G37</f>
        <v>0</v>
      </c>
      <c r="U37" s="182"/>
      <c r="V37" s="182">
        <f>G37</f>
        <v>0</v>
      </c>
      <c r="W37" s="182"/>
      <c r="X37" s="182">
        <f>E37</f>
        <v>0</v>
      </c>
      <c r="Y37" s="182"/>
      <c r="Z37" s="182">
        <f>P40</f>
        <v>0</v>
      </c>
      <c r="AA37" s="182">
        <f>T40</f>
        <v>0</v>
      </c>
      <c r="AB37" s="182">
        <f>X40</f>
        <v>0</v>
      </c>
      <c r="AC37" s="182">
        <f>AA37-AB37</f>
        <v>0</v>
      </c>
      <c r="AD37" s="182">
        <f>IF(Z37&gt;Z34,-1,0)</f>
        <v>0</v>
      </c>
      <c r="AE37" s="182">
        <f>IF(Z37&gt;Z35,-1,0)</f>
        <v>0</v>
      </c>
      <c r="AF37" s="182">
        <f>IF(Z37&gt;Z36,-1,0)</f>
        <v>0</v>
      </c>
      <c r="AG37" s="329">
        <f>10000-(AJ37*1000+AM37*10+AK37)</f>
        <v>10000</v>
      </c>
      <c r="AH37" s="330">
        <f>RANK(AG37,AG34:AG37,1)</f>
        <v>1</v>
      </c>
      <c r="AI37" s="281" t="str">
        <f>H35</f>
        <v>Ukraine</v>
      </c>
      <c r="AJ37" s="281">
        <f t="shared" si="9"/>
        <v>0</v>
      </c>
      <c r="AK37" s="281">
        <f t="shared" si="9"/>
        <v>0</v>
      </c>
      <c r="AL37" s="281">
        <f t="shared" si="9"/>
        <v>0</v>
      </c>
      <c r="AM37" s="281">
        <f>AK37-AL37</f>
        <v>0</v>
      </c>
      <c r="AN37" s="329">
        <f>IF(Z34&lt;&gt;Z37,AG34,IF(E38&gt;G38,AG34-2000,AG34))</f>
        <v>10000</v>
      </c>
      <c r="AO37" s="329">
        <f>IF(Z35&lt;&gt;Z37,AG35,IF(E37&gt;G37,AG35-2000,AG35))</f>
        <v>10000</v>
      </c>
      <c r="AP37" s="329">
        <f>IF(Z36&lt;&gt;Z37,AG36,IF(E35&gt;G35,AG36-2000,AG36))</f>
        <v>10000</v>
      </c>
      <c r="AQ37" s="337"/>
      <c r="AR37" s="333">
        <f>AQ38</f>
        <v>30000</v>
      </c>
      <c r="AS37" s="330">
        <f>RANK(AR37,AR34:AR37,1)</f>
        <v>1</v>
      </c>
      <c r="AT37" s="281" t="str">
        <f t="shared" si="10"/>
        <v>Ukraine</v>
      </c>
      <c r="AU37" s="281">
        <f t="shared" si="10"/>
        <v>0</v>
      </c>
      <c r="AV37" s="281">
        <f t="shared" si="10"/>
        <v>0</v>
      </c>
      <c r="AW37" s="281">
        <f t="shared" si="10"/>
        <v>0</v>
      </c>
      <c r="AX37" s="182"/>
      <c r="AY37" s="182"/>
      <c r="AZ37" s="182"/>
      <c r="BA37" s="68">
        <v>4</v>
      </c>
      <c r="BB37" s="69" t="e">
        <f>VLOOKUP(4,AS34:AT37,2,FALSE)</f>
        <v>#N/A</v>
      </c>
      <c r="BC37" s="70"/>
      <c r="BD37" s="71" t="e">
        <f>VLOOKUP(4,AS34:AW37,3,FALSE)</f>
        <v>#N/A</v>
      </c>
      <c r="BE37" s="71" t="e">
        <f>VLOOKUP(4,AS34:AW37,4,FALSE)</f>
        <v>#N/A</v>
      </c>
      <c r="BF37" s="199" t="s">
        <v>12</v>
      </c>
      <c r="BG37" s="71" t="e">
        <f>VLOOKUP(4,AS34:AW37,5,FALSE)</f>
        <v>#N/A</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1</v>
      </c>
      <c r="BP37" s="81">
        <f>IF(Spielplan!E37="",0,SUM(BJ37:BO37))</f>
        <v>1</v>
      </c>
      <c r="BQ37" s="183"/>
      <c r="BR37" s="213"/>
      <c r="BS37" s="150" t="e">
        <f>"3"&amp;BD87</f>
        <v>#N/A</v>
      </c>
      <c r="BT37" s="158" t="e">
        <f>BB87</f>
        <v>#N/A</v>
      </c>
      <c r="BU37" s="163"/>
      <c r="BV37" s="63"/>
      <c r="BW37" s="182"/>
      <c r="BX37" s="63"/>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63"/>
      <c r="F38" s="199" t="s">
        <v>12</v>
      </c>
      <c r="G38" s="63"/>
      <c r="H38" s="18" t="str">
        <f>H35</f>
        <v>Ukraine</v>
      </c>
      <c r="I38" s="33"/>
      <c r="J38" s="182"/>
      <c r="K38" s="182" t="s">
        <v>69</v>
      </c>
      <c r="L38" s="182">
        <f t="shared" si="8"/>
        <v>0</v>
      </c>
      <c r="M38" s="182">
        <f>IF($E38="",0,IF($E38&gt;$G38,3,IF($E38=G38,1,0)))</f>
        <v>0</v>
      </c>
      <c r="N38" s="182"/>
      <c r="O38" s="182"/>
      <c r="P38" s="182">
        <f>IF($G38="",0,IF($E38&gt;$G38,0,IF($E38=$G38,1,3)))</f>
        <v>0</v>
      </c>
      <c r="Q38" s="182">
        <f>E38</f>
        <v>0</v>
      </c>
      <c r="R38" s="182"/>
      <c r="S38" s="182"/>
      <c r="T38" s="182">
        <f>G38</f>
        <v>0</v>
      </c>
      <c r="U38" s="182">
        <f>G38</f>
        <v>0</v>
      </c>
      <c r="V38" s="182"/>
      <c r="W38" s="182"/>
      <c r="X38" s="182">
        <f>E38</f>
        <v>0</v>
      </c>
      <c r="Y38" s="182"/>
      <c r="Z38" s="182"/>
      <c r="AA38" s="182"/>
      <c r="AB38" s="182"/>
      <c r="AC38" s="182"/>
      <c r="AD38" s="182"/>
      <c r="AE38" s="182"/>
      <c r="AF38" s="182"/>
      <c r="AG38" s="281"/>
      <c r="AH38" s="281"/>
      <c r="AI38" s="281"/>
      <c r="AJ38" s="281"/>
      <c r="AK38" s="281"/>
      <c r="AL38" s="281"/>
      <c r="AM38" s="281"/>
      <c r="AN38" s="334">
        <f>SUM(AN34:AN37)</f>
        <v>30000</v>
      </c>
      <c r="AO38" s="335">
        <f>SUM(AO34:AO37)</f>
        <v>30000</v>
      </c>
      <c r="AP38" s="335">
        <f>SUM(AP34:AP37)</f>
        <v>30000</v>
      </c>
      <c r="AQ38" s="335">
        <f>SUM(AQ34:AQ37)</f>
        <v>30000</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v>
      </c>
      <c r="BQ38" s="182"/>
      <c r="BR38" s="213"/>
      <c r="BS38" s="182"/>
      <c r="BT38" s="182"/>
      <c r="BU38" s="182"/>
      <c r="BV38" s="182"/>
      <c r="BW38" s="182"/>
      <c r="BX38" s="182"/>
      <c r="BY38" s="182"/>
      <c r="BZ38" s="144">
        <v>55</v>
      </c>
      <c r="CA38" s="158" t="e">
        <f>IF(BX36="",IF(BV36&gt;BV37,BT36,BT37),IF(BX36&gt;BX37,BT36,BT37))</f>
        <v>#N/A</v>
      </c>
      <c r="CB38" s="163"/>
      <c r="CC38" s="63"/>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63"/>
      <c r="F39" s="199" t="s">
        <v>12</v>
      </c>
      <c r="G39" s="63"/>
      <c r="H39" s="13" t="str">
        <f>C35</f>
        <v>Deutschland</v>
      </c>
      <c r="I39" s="34"/>
      <c r="J39" s="182"/>
      <c r="K39" s="182" t="s">
        <v>69</v>
      </c>
      <c r="L39" s="182">
        <f t="shared" si="8"/>
        <v>0</v>
      </c>
      <c r="M39" s="182"/>
      <c r="N39" s="182">
        <f>IF($E39="",0,IF($E39&gt;$G39,3,IF($E39=$G39,1,0)))</f>
        <v>0</v>
      </c>
      <c r="O39" s="182">
        <f>IF($G39="",0,IF($E39&gt;$G39,0,IF($E39=$G39,1,3)))</f>
        <v>0</v>
      </c>
      <c r="P39" s="182"/>
      <c r="Q39" s="182"/>
      <c r="R39" s="182">
        <f>E39</f>
        <v>0</v>
      </c>
      <c r="S39" s="182">
        <f>G39</f>
        <v>0</v>
      </c>
      <c r="T39" s="182"/>
      <c r="U39" s="182"/>
      <c r="V39" s="182">
        <f>G39</f>
        <v>0</v>
      </c>
      <c r="W39" s="182">
        <f>E39</f>
        <v>0</v>
      </c>
      <c r="X39" s="182"/>
      <c r="Y39" s="182"/>
      <c r="Z39" s="182" t="s">
        <v>30</v>
      </c>
      <c r="AA39" s="182"/>
      <c r="AB39" s="182"/>
      <c r="AC39" s="182"/>
      <c r="AD39" s="182"/>
      <c r="AE39" s="182"/>
      <c r="AF39" s="182"/>
      <c r="AG39" s="281" t="b">
        <f>OR(AG34=AG35,AG34=AG36,AG34=AG37,AG35=AG36,AG35=AG37,AG36=AG37)</f>
        <v>1</v>
      </c>
      <c r="AH39" s="281"/>
      <c r="AI39" s="281"/>
      <c r="AJ39" s="281"/>
      <c r="AK39" s="281"/>
      <c r="AL39" s="281"/>
      <c r="AM39" s="281"/>
      <c r="AN39" s="281" t="s">
        <v>34</v>
      </c>
      <c r="AO39" s="281"/>
      <c r="AP39" s="281"/>
      <c r="AQ39" s="281"/>
      <c r="AR39" s="281" t="b">
        <f>OR(AR34=AR35,AR34=AR36,AR34=AR37,AR35=AR36,AR35=AR37,AR36=AR37)</f>
        <v>1</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0</v>
      </c>
      <c r="BM39" s="61">
        <f>IF(E39=Spielplan!E39,IF(G39=Spielplan!G39,Punktemodus!$B$5,0),0)</f>
        <v>0</v>
      </c>
      <c r="BN39" s="61">
        <f>IF(E39=Spielplan!E39,Punktemodus!$B$7,0)</f>
        <v>1</v>
      </c>
      <c r="BO39" s="61">
        <f>IF(G39=Spielplan!G39,Punktemodus!$B$7,0)</f>
        <v>0</v>
      </c>
      <c r="BP39" s="81">
        <f>IF(Spielplan!E39="",0,SUM(BJ39:BO39))</f>
        <v>1</v>
      </c>
      <c r="BQ39" s="182"/>
      <c r="BR39" s="213"/>
      <c r="BS39" s="182"/>
      <c r="BT39" s="182"/>
      <c r="BU39" s="182"/>
      <c r="BV39" s="182"/>
      <c r="BW39" s="182"/>
      <c r="BX39" s="182"/>
      <c r="BY39" s="182"/>
      <c r="BZ39" s="144">
        <v>56</v>
      </c>
      <c r="CA39" s="158" t="e">
        <f>IF(BX40="",IF(BV40&gt;BV41,BT40,BT41),IF(BX40&gt;BX41,BT40,BT41))</f>
        <v>#N/A</v>
      </c>
      <c r="CB39" s="163"/>
      <c r="CC39" s="63"/>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183"/>
      <c r="F40" s="182"/>
      <c r="G40" s="183"/>
      <c r="H40" s="182"/>
      <c r="I40" s="182"/>
      <c r="J40" s="182"/>
      <c r="K40" s="182"/>
      <c r="L40" s="182"/>
      <c r="M40" s="182">
        <f t="shared" ref="M40:X40" si="11">SUM(M34:M39)</f>
        <v>0</v>
      </c>
      <c r="N40" s="182">
        <f t="shared" si="11"/>
        <v>0</v>
      </c>
      <c r="O40" s="182">
        <f t="shared" si="11"/>
        <v>0</v>
      </c>
      <c r="P40" s="182">
        <f t="shared" si="11"/>
        <v>0</v>
      </c>
      <c r="Q40" s="182">
        <f t="shared" si="11"/>
        <v>0</v>
      </c>
      <c r="R40" s="182">
        <f t="shared" si="11"/>
        <v>0</v>
      </c>
      <c r="S40" s="182">
        <f t="shared" si="11"/>
        <v>0</v>
      </c>
      <c r="T40" s="182">
        <f t="shared" si="11"/>
        <v>0</v>
      </c>
      <c r="U40" s="182">
        <f t="shared" si="11"/>
        <v>0</v>
      </c>
      <c r="V40" s="182">
        <f t="shared" si="11"/>
        <v>0</v>
      </c>
      <c r="W40" s="182">
        <f t="shared" si="11"/>
        <v>0</v>
      </c>
      <c r="X40" s="182">
        <f t="shared" si="11"/>
        <v>0</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20</v>
      </c>
      <c r="BQ40" s="182"/>
      <c r="BR40" s="213"/>
      <c r="BS40" s="151" t="s">
        <v>252</v>
      </c>
      <c r="BT40" s="158" t="e">
        <f>BB24</f>
        <v>#N/A</v>
      </c>
      <c r="BU40" s="163"/>
      <c r="BV40" s="63"/>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183"/>
      <c r="F41" s="182"/>
      <c r="G41" s="183"/>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e">
        <f>BB68</f>
        <v>#N/A</v>
      </c>
      <c r="BU41" s="163"/>
      <c r="BV41" s="63"/>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183"/>
      <c r="F42" s="182"/>
      <c r="G42" s="183"/>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183"/>
      <c r="F43" s="182"/>
      <c r="G43" s="183"/>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183"/>
      <c r="F44" s="182"/>
      <c r="G44" s="183"/>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63"/>
      <c r="F45" s="199" t="s">
        <v>12</v>
      </c>
      <c r="G45" s="63"/>
      <c r="H45" s="40" t="str">
        <f>Spielplan!$H$45</f>
        <v>Kroatien</v>
      </c>
      <c r="I45" s="41"/>
      <c r="J45" s="182"/>
      <c r="K45" s="182" t="s">
        <v>70</v>
      </c>
      <c r="L45" s="182">
        <f t="shared" ref="L45:L50" si="12">IF(E45-G45&gt;0,1,IF(G45=E45,0,-1))</f>
        <v>0</v>
      </c>
      <c r="M45" s="182">
        <f>IF($E45="",0,IF($E45&gt;$G45,3,IF($E45=G45,1,0)))</f>
        <v>0</v>
      </c>
      <c r="N45" s="182">
        <f>IF($G45="",0,IF($E45&gt;$G45,0,IF($E45=G45,1,3)))</f>
        <v>0</v>
      </c>
      <c r="O45" s="182"/>
      <c r="P45" s="182"/>
      <c r="Q45" s="182">
        <f>E45</f>
        <v>0</v>
      </c>
      <c r="R45" s="182">
        <f>G45</f>
        <v>0</v>
      </c>
      <c r="S45" s="182"/>
      <c r="T45" s="182"/>
      <c r="U45" s="182">
        <f>G45</f>
        <v>0</v>
      </c>
      <c r="V45" s="182">
        <f>E45</f>
        <v>0</v>
      </c>
      <c r="W45" s="182"/>
      <c r="X45" s="182"/>
      <c r="Y45" s="182"/>
      <c r="Z45" s="182">
        <f>M51</f>
        <v>0</v>
      </c>
      <c r="AA45" s="182">
        <f>Q51</f>
        <v>0</v>
      </c>
      <c r="AB45" s="182">
        <f>U51</f>
        <v>0</v>
      </c>
      <c r="AC45" s="182">
        <f>AA45-AB45</f>
        <v>0</v>
      </c>
      <c r="AD45" s="182">
        <f>IF(Z45&gt;Z46,-1,0)</f>
        <v>0</v>
      </c>
      <c r="AE45" s="182">
        <f>IF(Z45&gt;Z47,-1,0)</f>
        <v>0</v>
      </c>
      <c r="AF45" s="182">
        <f>IF(Z45&gt;Z48,-1,0)</f>
        <v>0</v>
      </c>
      <c r="AG45" s="329">
        <f>10000-(AJ45*1000+AM45*10+AK45)</f>
        <v>10000</v>
      </c>
      <c r="AH45" s="330">
        <f>RANK(AG45,AG45:AG48,1)</f>
        <v>1</v>
      </c>
      <c r="AI45" s="281" t="str">
        <f>C45</f>
        <v>Türkei</v>
      </c>
      <c r="AJ45" s="281">
        <f t="shared" ref="AJ45:AL48" si="13">Z45</f>
        <v>0</v>
      </c>
      <c r="AK45" s="281">
        <f t="shared" si="13"/>
        <v>0</v>
      </c>
      <c r="AL45" s="281">
        <f t="shared" si="13"/>
        <v>0</v>
      </c>
      <c r="AM45" s="281">
        <f>AK45-AL45</f>
        <v>0</v>
      </c>
      <c r="AN45" s="337"/>
      <c r="AO45" s="329">
        <f>IF(Z46&lt;&gt;Z45,AG46,IF(G45&gt;E45,AG46-2000,AG46))</f>
        <v>10000</v>
      </c>
      <c r="AP45" s="329">
        <f>IF(Z47&lt;&gt;Z45,AG47,IF(G47&gt;E47,AG47-2000,AG47))</f>
        <v>10000</v>
      </c>
      <c r="AQ45" s="329">
        <f>IF(Z48&lt;&gt;Z45,AG48,IF(G49&gt;E49,AG48-2000,AG48))</f>
        <v>10000</v>
      </c>
      <c r="AR45" s="332">
        <f>AN49</f>
        <v>30000</v>
      </c>
      <c r="AS45" s="330">
        <f>RANK(AR45,AR45:AR48,1)</f>
        <v>1</v>
      </c>
      <c r="AT45" s="281" t="str">
        <f t="shared" ref="AT45:AW48" si="14">AI45</f>
        <v>Türkei</v>
      </c>
      <c r="AU45" s="281">
        <f t="shared" si="14"/>
        <v>0</v>
      </c>
      <c r="AV45" s="281">
        <f t="shared" si="14"/>
        <v>0</v>
      </c>
      <c r="AW45" s="281">
        <f t="shared" si="14"/>
        <v>0</v>
      </c>
      <c r="AX45" s="182"/>
      <c r="AY45" s="182"/>
      <c r="AZ45" s="182"/>
      <c r="BA45" s="42">
        <v>1</v>
      </c>
      <c r="BB45" s="40" t="str">
        <f>VLOOKUP(1,AS45:AT48,2,FALSE)</f>
        <v>Türkei</v>
      </c>
      <c r="BC45" s="41"/>
      <c r="BD45" s="43">
        <f>VLOOKUP(1,AS45:AW48,3,FALSE)</f>
        <v>0</v>
      </c>
      <c r="BE45" s="44">
        <f>VLOOKUP(1,AS45:AW48,4,FALSE)</f>
        <v>0</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63"/>
      <c r="F46" s="199" t="s">
        <v>12</v>
      </c>
      <c r="G46" s="63"/>
      <c r="H46" s="125" t="str">
        <f>Spielplan!$H$46</f>
        <v>Tschechien</v>
      </c>
      <c r="I46" s="126"/>
      <c r="J46" s="182"/>
      <c r="K46" s="182" t="s">
        <v>71</v>
      </c>
      <c r="L46" s="182">
        <f t="shared" si="12"/>
        <v>0</v>
      </c>
      <c r="M46" s="182"/>
      <c r="N46" s="182"/>
      <c r="O46" s="182">
        <f>IF($E46="",0,IF($E46&gt;$G46,3,IF($E46=$G46,1,0)))</f>
        <v>0</v>
      </c>
      <c r="P46" s="182">
        <f>IF($G46="",0,IF($E46&gt;$G46,0,IF($E46=$G46,1,3)))</f>
        <v>0</v>
      </c>
      <c r="Q46" s="182"/>
      <c r="R46" s="182"/>
      <c r="S46" s="182">
        <f>E46</f>
        <v>0</v>
      </c>
      <c r="T46" s="182">
        <f>G46</f>
        <v>0</v>
      </c>
      <c r="U46" s="182"/>
      <c r="V46" s="182"/>
      <c r="W46" s="182">
        <f>G46</f>
        <v>0</v>
      </c>
      <c r="X46" s="182">
        <f>E46</f>
        <v>0</v>
      </c>
      <c r="Y46" s="182"/>
      <c r="Z46" s="182">
        <f>N51</f>
        <v>0</v>
      </c>
      <c r="AA46" s="182">
        <f>R51</f>
        <v>0</v>
      </c>
      <c r="AB46" s="182">
        <f>V51</f>
        <v>0</v>
      </c>
      <c r="AC46" s="182">
        <f>AA46-AB46</f>
        <v>0</v>
      </c>
      <c r="AD46" s="182">
        <f>IF(Z46&gt;Z45,-1,0)</f>
        <v>0</v>
      </c>
      <c r="AE46" s="182">
        <f>IF(Z46&gt;Z47,-1,0)</f>
        <v>0</v>
      </c>
      <c r="AF46" s="182">
        <f>IF(Z46&gt;Z48,-1,0)</f>
        <v>0</v>
      </c>
      <c r="AG46" s="329">
        <f>10000-(AJ46*1000+AM46*10+AK46)</f>
        <v>10000</v>
      </c>
      <c r="AH46" s="330">
        <f>RANK(AG46,AG45:AG48,1)</f>
        <v>1</v>
      </c>
      <c r="AI46" s="281" t="str">
        <f>H45</f>
        <v>Kroatien</v>
      </c>
      <c r="AJ46" s="281">
        <f t="shared" si="13"/>
        <v>0</v>
      </c>
      <c r="AK46" s="281">
        <f t="shared" si="13"/>
        <v>0</v>
      </c>
      <c r="AL46" s="281">
        <f t="shared" si="13"/>
        <v>0</v>
      </c>
      <c r="AM46" s="281">
        <f>AK46-AL46</f>
        <v>0</v>
      </c>
      <c r="AN46" s="329">
        <f>IF(Z45&lt;&gt;Z46,AG45,IF(E45&gt;G45,AG45-2000,AG45))</f>
        <v>10000</v>
      </c>
      <c r="AO46" s="337"/>
      <c r="AP46" s="329">
        <f>IF(Z46&lt;&gt;Z47,AG47,IF(G50&gt;E50,AG47-2000,AG47))</f>
        <v>10000</v>
      </c>
      <c r="AQ46" s="329">
        <f>IF(Z48&lt;&gt;Z46,AG48,IF(G48&gt;E48,AG48-2000,AG48))</f>
        <v>10000</v>
      </c>
      <c r="AR46" s="333">
        <f>AO49</f>
        <v>30000</v>
      </c>
      <c r="AS46" s="330">
        <f>RANK(AR46,AR45:AR48,1)</f>
        <v>1</v>
      </c>
      <c r="AT46" s="281" t="str">
        <f t="shared" si="14"/>
        <v>Kroatien</v>
      </c>
      <c r="AU46" s="281">
        <f t="shared" si="14"/>
        <v>0</v>
      </c>
      <c r="AV46" s="281">
        <f t="shared" si="14"/>
        <v>0</v>
      </c>
      <c r="AW46" s="281">
        <f t="shared" si="14"/>
        <v>0</v>
      </c>
      <c r="AX46" s="182"/>
      <c r="AY46" s="182"/>
      <c r="AZ46" s="182"/>
      <c r="BA46" s="42">
        <v>2</v>
      </c>
      <c r="BB46" s="40" t="e">
        <f>VLOOKUP(2,AS45:AT48,2,FALSE)</f>
        <v>#N/A</v>
      </c>
      <c r="BC46" s="41"/>
      <c r="BD46" s="43" t="e">
        <f>VLOOKUP(2,AS45:AW48,3,FALSE)</f>
        <v>#N/A</v>
      </c>
      <c r="BE46" s="44" t="e">
        <f>VLOOKUP(2,AS45:AW48,4,FALSE)</f>
        <v>#N/A</v>
      </c>
      <c r="BF46" s="199" t="s">
        <v>12</v>
      </c>
      <c r="BG46" s="44" t="e">
        <f>VLOOKUP(2,AS45:AW48,5,FALSE)</f>
        <v>#N/A</v>
      </c>
      <c r="BH46" s="58" t="s">
        <v>25</v>
      </c>
      <c r="BI46" s="183"/>
      <c r="BJ46" s="61">
        <f>IF(E46&gt;G46,IF(Spielplan!E46&gt;Spielplan!G46,Punktemodus!$B$3,0),0)</f>
        <v>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63"/>
      <c r="F47" s="199" t="s">
        <v>12</v>
      </c>
      <c r="G47" s="63"/>
      <c r="H47" s="40" t="str">
        <f>C46</f>
        <v>Spanien</v>
      </c>
      <c r="I47" s="41"/>
      <c r="J47" s="182"/>
      <c r="K47" s="182" t="s">
        <v>72</v>
      </c>
      <c r="L47" s="182">
        <f t="shared" si="12"/>
        <v>0</v>
      </c>
      <c r="M47" s="182">
        <f>IF($E47="",0,IF($E47&gt;$G47,3,IF($E47=G47,1,0)))</f>
        <v>0</v>
      </c>
      <c r="N47" s="182"/>
      <c r="O47" s="182">
        <f>IF($G47="",0,IF($E47&gt;$G47,0,IF($E47=$G47,1,3)))</f>
        <v>0</v>
      </c>
      <c r="P47" s="182"/>
      <c r="Q47" s="182">
        <f>E47</f>
        <v>0</v>
      </c>
      <c r="R47" s="182"/>
      <c r="S47" s="182">
        <f>G47</f>
        <v>0</v>
      </c>
      <c r="T47" s="182"/>
      <c r="U47" s="182">
        <f>G47</f>
        <v>0</v>
      </c>
      <c r="V47" s="182"/>
      <c r="W47" s="182">
        <f>E47</f>
        <v>0</v>
      </c>
      <c r="X47" s="182"/>
      <c r="Y47" s="182"/>
      <c r="Z47" s="182">
        <f>O51</f>
        <v>0</v>
      </c>
      <c r="AA47" s="182">
        <f>S51</f>
        <v>0</v>
      </c>
      <c r="AB47" s="182">
        <f>W51</f>
        <v>0</v>
      </c>
      <c r="AC47" s="182">
        <f>AA47-AB47</f>
        <v>0</v>
      </c>
      <c r="AD47" s="182">
        <f>IF(Z47&gt;Z45,-1,0)</f>
        <v>0</v>
      </c>
      <c r="AE47" s="182">
        <f>IF(Z47&gt;Z46,-1,0)</f>
        <v>0</v>
      </c>
      <c r="AF47" s="182">
        <f>IF(Z47&gt;Z48,-1,0)</f>
        <v>0</v>
      </c>
      <c r="AG47" s="329">
        <f>10000-(AJ47*1000+AM47*10+AK47)</f>
        <v>10000</v>
      </c>
      <c r="AH47" s="330">
        <f>RANK(AG47,AG45:AG48,1)</f>
        <v>1</v>
      </c>
      <c r="AI47" s="281" t="str">
        <f>C46</f>
        <v>Spanien</v>
      </c>
      <c r="AJ47" s="281">
        <f t="shared" si="13"/>
        <v>0</v>
      </c>
      <c r="AK47" s="281">
        <f t="shared" si="13"/>
        <v>0</v>
      </c>
      <c r="AL47" s="281">
        <f t="shared" si="13"/>
        <v>0</v>
      </c>
      <c r="AM47" s="281">
        <f>AK47-AL47</f>
        <v>0</v>
      </c>
      <c r="AN47" s="329">
        <f>IF(Z45&lt;&gt;Z47,AG45,IF(E47&gt;G47,AG45-2000,AG45))</f>
        <v>10000</v>
      </c>
      <c r="AO47" s="329">
        <f>IF(Z46&lt;&gt;Z47,AG46,IF(E50&gt;G50,AG46-2000,AG46))</f>
        <v>10000</v>
      </c>
      <c r="AP47" s="337"/>
      <c r="AQ47" s="329">
        <f>IF(Z48&lt;&gt;Z47,AG48,IF(G46&gt;E46,AG48-2000,AG48))</f>
        <v>10000</v>
      </c>
      <c r="AR47" s="333">
        <f>AP49</f>
        <v>30000</v>
      </c>
      <c r="AS47" s="330">
        <f>RANK(AR47,AR45:AR48,1)</f>
        <v>1</v>
      </c>
      <c r="AT47" s="281" t="str">
        <f t="shared" si="14"/>
        <v>Spanien</v>
      </c>
      <c r="AU47" s="281">
        <f t="shared" si="14"/>
        <v>0</v>
      </c>
      <c r="AV47" s="281">
        <f t="shared" si="14"/>
        <v>0</v>
      </c>
      <c r="AW47" s="281">
        <f t="shared" si="14"/>
        <v>0</v>
      </c>
      <c r="AX47" s="182"/>
      <c r="AY47" s="182"/>
      <c r="AZ47" s="182"/>
      <c r="BA47" s="162">
        <v>3</v>
      </c>
      <c r="BB47" s="175" t="e">
        <f>VLOOKUP(3,AS45:AT48,2,FALSE)</f>
        <v>#N/A</v>
      </c>
      <c r="BC47" s="163"/>
      <c r="BD47" s="145" t="e">
        <f>VLOOKUP(3,AS45:AW48,3,FALSE)</f>
        <v>#N/A</v>
      </c>
      <c r="BE47" s="145" t="e">
        <f>VLOOKUP(3,AS45:AW48,4,FALSE)</f>
        <v>#N/A</v>
      </c>
      <c r="BF47" s="199" t="s">
        <v>12</v>
      </c>
      <c r="BG47" s="145" t="e">
        <f>VLOOKUP(3,AS45:AW48,5,FALSE)</f>
        <v>#N/A</v>
      </c>
      <c r="BH47" s="182"/>
      <c r="BI47" s="182"/>
      <c r="BJ47" s="61">
        <f>IF(E47&gt;G47,IF(Spielplan!E47&gt;Spielplan!G47,Punktemodus!$B$3,0),0)</f>
        <v>0</v>
      </c>
      <c r="BK47" s="61">
        <f>IF(E47=G47,IF(Spielplan!E47=Spielplan!G47,Punktemodus!$B$3,0),0)</f>
        <v>0</v>
      </c>
      <c r="BL47" s="61">
        <f>IF(E47&lt;G47,IF(Spielplan!E47&lt;Spielplan!G47,Punktemodus!$B$3,0),0)</f>
        <v>0</v>
      </c>
      <c r="BM47" s="61">
        <f>IF(E47=Spielplan!E47,IF(G47=Spielplan!G47,Punktemodus!$B$5,0),0)</f>
        <v>0</v>
      </c>
      <c r="BN47" s="61">
        <f>IF(E47=Spielplan!E47,Punktemodus!$B$7,0)</f>
        <v>1</v>
      </c>
      <c r="BO47" s="61">
        <f>IF(G47=Spielplan!G47,Punktemodus!$B$7,0)</f>
        <v>0</v>
      </c>
      <c r="BP47" s="81">
        <f>IF(Spielplan!E47="",0,SUM(BJ47:BO47))</f>
        <v>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63"/>
      <c r="F48" s="199" t="s">
        <v>12</v>
      </c>
      <c r="G48" s="63"/>
      <c r="H48" s="125" t="str">
        <f>H46</f>
        <v>Tschechien</v>
      </c>
      <c r="I48" s="126"/>
      <c r="J48" s="182"/>
      <c r="K48" s="182" t="s">
        <v>73</v>
      </c>
      <c r="L48" s="182">
        <f t="shared" si="12"/>
        <v>0</v>
      </c>
      <c r="M48" s="182"/>
      <c r="N48" s="182">
        <f>IF($E48="",0,IF($E48&gt;$G48,3,IF($E48=$G48,1,0)))</f>
        <v>0</v>
      </c>
      <c r="O48" s="182"/>
      <c r="P48" s="182">
        <f>IF($G48="",0,IF($E48&gt;$G48,0,IF($E48=$G48,1,3)))</f>
        <v>0</v>
      </c>
      <c r="Q48" s="182"/>
      <c r="R48" s="182">
        <f>E48</f>
        <v>0</v>
      </c>
      <c r="S48" s="182"/>
      <c r="T48" s="182">
        <f>G48</f>
        <v>0</v>
      </c>
      <c r="U48" s="182"/>
      <c r="V48" s="182">
        <f>G48</f>
        <v>0</v>
      </c>
      <c r="W48" s="182"/>
      <c r="X48" s="182">
        <f>E48</f>
        <v>0</v>
      </c>
      <c r="Y48" s="182"/>
      <c r="Z48" s="182">
        <f>P51</f>
        <v>0</v>
      </c>
      <c r="AA48" s="182">
        <f>T51</f>
        <v>0</v>
      </c>
      <c r="AB48" s="182">
        <f>X51</f>
        <v>0</v>
      </c>
      <c r="AC48" s="182">
        <f>AA48-AB48</f>
        <v>0</v>
      </c>
      <c r="AD48" s="182">
        <f>IF(Z48&gt;Z45,-1,0)</f>
        <v>0</v>
      </c>
      <c r="AE48" s="182">
        <f>IF(Z48&gt;Z46,-1,0)</f>
        <v>0</v>
      </c>
      <c r="AF48" s="182">
        <f>IF(Z48&gt;Z47,-1,0)</f>
        <v>0</v>
      </c>
      <c r="AG48" s="329">
        <f>10000-(AJ48*1000+AM48*10+AK48)</f>
        <v>10000</v>
      </c>
      <c r="AH48" s="330">
        <f>RANK(AG48,AG45:AG48,1)</f>
        <v>1</v>
      </c>
      <c r="AI48" s="281" t="str">
        <f>H46</f>
        <v>Tschechien</v>
      </c>
      <c r="AJ48" s="281">
        <f t="shared" si="13"/>
        <v>0</v>
      </c>
      <c r="AK48" s="281">
        <f t="shared" si="13"/>
        <v>0</v>
      </c>
      <c r="AL48" s="281">
        <f t="shared" si="13"/>
        <v>0</v>
      </c>
      <c r="AM48" s="281">
        <f>AK48-AL48</f>
        <v>0</v>
      </c>
      <c r="AN48" s="329">
        <f>IF(Z45&lt;&gt;Z48,AG45,IF(E49&gt;G49,AG45-2000,AG45))</f>
        <v>10000</v>
      </c>
      <c r="AO48" s="329">
        <f>IF(Z46&lt;&gt;Z48,AG46,IF(E48&gt;G48,AG46-2000,AG46))</f>
        <v>10000</v>
      </c>
      <c r="AP48" s="329">
        <f>IF(Z47&lt;&gt;Z48,AG47,IF(E46&gt;G46,AG47-2000,AG47))</f>
        <v>10000</v>
      </c>
      <c r="AQ48" s="337"/>
      <c r="AR48" s="333">
        <f>AQ49</f>
        <v>30000</v>
      </c>
      <c r="AS48" s="330">
        <f>RANK(AR48,AR45:AR48,1)</f>
        <v>1</v>
      </c>
      <c r="AT48" s="281" t="str">
        <f t="shared" si="14"/>
        <v>Tschechien</v>
      </c>
      <c r="AU48" s="281">
        <f t="shared" si="14"/>
        <v>0</v>
      </c>
      <c r="AV48" s="281">
        <f t="shared" si="14"/>
        <v>0</v>
      </c>
      <c r="AW48" s="281">
        <f t="shared" si="14"/>
        <v>0</v>
      </c>
      <c r="AX48" s="182"/>
      <c r="AY48" s="182"/>
      <c r="AZ48" s="182"/>
      <c r="BA48" s="68">
        <v>4</v>
      </c>
      <c r="BB48" s="69" t="e">
        <f>VLOOKUP(4,AS45:AT48,2,FALSE)</f>
        <v>#N/A</v>
      </c>
      <c r="BC48" s="70"/>
      <c r="BD48" s="71" t="e">
        <f>VLOOKUP(4,AS45:AW48,3,FALSE)</f>
        <v>#N/A</v>
      </c>
      <c r="BE48" s="71" t="e">
        <f>VLOOKUP(4,AS45:AW48,4,FALSE)</f>
        <v>#N/A</v>
      </c>
      <c r="BF48" s="199" t="s">
        <v>12</v>
      </c>
      <c r="BG48" s="71" t="e">
        <f>VLOOKUP(4,AS45:AW48,5,FALSE)</f>
        <v>#N/A</v>
      </c>
      <c r="BH48" s="182"/>
      <c r="BI48" s="182"/>
      <c r="BJ48" s="61">
        <f>IF(E48&gt;G48,IF(Spielplan!E48&gt;Spielplan!G48,Punktemodus!$B$3,0),0)</f>
        <v>0</v>
      </c>
      <c r="BK48" s="61">
        <f>IF(E48=G48,IF(Spielplan!E48=Spielplan!G48,Punktemodus!$B$3,0),0)</f>
        <v>10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10</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63"/>
      <c r="F49" s="199" t="s">
        <v>12</v>
      </c>
      <c r="G49" s="63"/>
      <c r="H49" s="40" t="str">
        <f>H46</f>
        <v>Tschechien</v>
      </c>
      <c r="I49" s="41"/>
      <c r="J49" s="182"/>
      <c r="K49" s="182" t="s">
        <v>74</v>
      </c>
      <c r="L49" s="182">
        <f t="shared" si="12"/>
        <v>0</v>
      </c>
      <c r="M49" s="182">
        <f>IF($E49="",0,IF($E49&gt;$G49,3,IF($E49=G49,1,0)))</f>
        <v>0</v>
      </c>
      <c r="N49" s="182"/>
      <c r="O49" s="182"/>
      <c r="P49" s="182">
        <f>IF($G49="",0,IF($E49&gt;$G49,0,IF($E49=$G49,1,3)))</f>
        <v>0</v>
      </c>
      <c r="Q49" s="182">
        <f>E49</f>
        <v>0</v>
      </c>
      <c r="R49" s="182"/>
      <c r="S49" s="182"/>
      <c r="T49" s="182">
        <f>G49</f>
        <v>0</v>
      </c>
      <c r="U49" s="182">
        <f>G49</f>
        <v>0</v>
      </c>
      <c r="V49" s="182"/>
      <c r="W49" s="182"/>
      <c r="X49" s="182">
        <f>E49</f>
        <v>0</v>
      </c>
      <c r="Y49" s="182"/>
      <c r="Z49" s="182"/>
      <c r="AA49" s="182"/>
      <c r="AB49" s="182"/>
      <c r="AC49" s="182"/>
      <c r="AD49" s="182"/>
      <c r="AE49" s="182"/>
      <c r="AF49" s="182"/>
      <c r="AG49" s="281"/>
      <c r="AH49" s="281"/>
      <c r="AI49" s="281"/>
      <c r="AJ49" s="281"/>
      <c r="AK49" s="281"/>
      <c r="AL49" s="281"/>
      <c r="AM49" s="281"/>
      <c r="AN49" s="334">
        <f>SUM(AN45:AN48)</f>
        <v>30000</v>
      </c>
      <c r="AO49" s="335">
        <f>SUM(AO45:AO48)</f>
        <v>30000</v>
      </c>
      <c r="AP49" s="335">
        <f>SUM(AP45:AP48)</f>
        <v>30000</v>
      </c>
      <c r="AQ49" s="335">
        <f>SUM(AQ45:AQ48)</f>
        <v>30000</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1</v>
      </c>
      <c r="BP49" s="81">
        <f>IF(Spielplan!E49="",0,SUM(BJ49:BO49))</f>
        <v>1</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63"/>
      <c r="F50" s="199" t="s">
        <v>12</v>
      </c>
      <c r="G50" s="63"/>
      <c r="H50" s="125" t="str">
        <f>C46</f>
        <v>Spanien</v>
      </c>
      <c r="I50" s="126"/>
      <c r="J50" s="182"/>
      <c r="K50" s="182" t="s">
        <v>74</v>
      </c>
      <c r="L50" s="182">
        <f t="shared" si="12"/>
        <v>0</v>
      </c>
      <c r="M50" s="182"/>
      <c r="N50" s="182">
        <f>IF($E50="",0,IF($E50&gt;$G50,3,IF($E50=$G50,1,0)))</f>
        <v>0</v>
      </c>
      <c r="O50" s="182">
        <f>IF($G50="",0,IF($E50&gt;$G50,0,IF($E50=$G50,1,3)))</f>
        <v>0</v>
      </c>
      <c r="P50" s="182"/>
      <c r="Q50" s="182"/>
      <c r="R50" s="182">
        <f>E50</f>
        <v>0</v>
      </c>
      <c r="S50" s="182">
        <f>G50</f>
        <v>0</v>
      </c>
      <c r="T50" s="182"/>
      <c r="U50" s="182"/>
      <c r="V50" s="182">
        <f>G50</f>
        <v>0</v>
      </c>
      <c r="W50" s="182">
        <f>E50</f>
        <v>0</v>
      </c>
      <c r="X50" s="182"/>
      <c r="Y50" s="182"/>
      <c r="Z50" s="182" t="s">
        <v>30</v>
      </c>
      <c r="AA50" s="182"/>
      <c r="AB50" s="182"/>
      <c r="AC50" s="182"/>
      <c r="AD50" s="182"/>
      <c r="AE50" s="182"/>
      <c r="AF50" s="182"/>
      <c r="AG50" s="281" t="b">
        <f>OR(AG45=AG46,AG45=AG47,AG45=AG48,AG46=AG47,AG46=AG48,AG47=AG48)</f>
        <v>1</v>
      </c>
      <c r="AH50" s="281"/>
      <c r="AI50" s="281"/>
      <c r="AJ50" s="281"/>
      <c r="AK50" s="281"/>
      <c r="AL50" s="281"/>
      <c r="AM50" s="281"/>
      <c r="AN50" s="281" t="s">
        <v>34</v>
      </c>
      <c r="AO50" s="281"/>
      <c r="AP50" s="281"/>
      <c r="AQ50" s="281"/>
      <c r="AR50" s="281" t="b">
        <f>OR(AR45=AR46,AR45=AR47,AR45=AR48,AR46=AR47,AR46=AR48,AR47=AR48)</f>
        <v>1</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183"/>
      <c r="F51" s="182"/>
      <c r="G51" s="183"/>
      <c r="H51" s="182"/>
      <c r="I51" s="182"/>
      <c r="J51" s="182"/>
      <c r="K51" s="182"/>
      <c r="L51" s="182"/>
      <c r="M51" s="182">
        <f t="shared" ref="M51:X51" si="15">SUM(M45:M50)</f>
        <v>0</v>
      </c>
      <c r="N51" s="182">
        <f t="shared" si="15"/>
        <v>0</v>
      </c>
      <c r="O51" s="182">
        <f t="shared" si="15"/>
        <v>0</v>
      </c>
      <c r="P51" s="182">
        <f t="shared" si="15"/>
        <v>0</v>
      </c>
      <c r="Q51" s="182">
        <f t="shared" si="15"/>
        <v>0</v>
      </c>
      <c r="R51" s="182">
        <f t="shared" si="15"/>
        <v>0</v>
      </c>
      <c r="S51" s="182">
        <f t="shared" si="15"/>
        <v>0</v>
      </c>
      <c r="T51" s="182">
        <f t="shared" si="15"/>
        <v>0</v>
      </c>
      <c r="U51" s="182">
        <f t="shared" si="15"/>
        <v>0</v>
      </c>
      <c r="V51" s="182">
        <f t="shared" si="15"/>
        <v>0</v>
      </c>
      <c r="W51" s="182">
        <f t="shared" si="15"/>
        <v>0</v>
      </c>
      <c r="X51" s="182">
        <f t="shared" si="15"/>
        <v>0</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14</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183"/>
      <c r="F52" s="182"/>
      <c r="G52" s="18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183"/>
      <c r="F53" s="182"/>
      <c r="G53" s="183"/>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183"/>
      <c r="F54" s="182"/>
      <c r="G54" s="183"/>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t="e">
        <f>IF(CQ59=CQ23,Punktemodus!$B$23,0)</f>
        <v>#N/A</v>
      </c>
      <c r="CT54" s="96"/>
      <c r="CU54" s="80"/>
      <c r="CV54" s="80"/>
      <c r="CW54" s="80"/>
    </row>
    <row r="55" spans="1:101" ht="18.75" customHeight="1" thickBot="1" x14ac:dyDescent="0.25">
      <c r="A55" s="182"/>
      <c r="B55" s="182"/>
      <c r="C55" s="192"/>
      <c r="D55" s="182"/>
      <c r="E55" s="183"/>
      <c r="F55" s="182"/>
      <c r="G55" s="183"/>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63"/>
      <c r="F56" s="199" t="s">
        <v>12</v>
      </c>
      <c r="G56" s="63"/>
      <c r="H56" s="108" t="str">
        <f>Spielplan!$H$56</f>
        <v>Schweden</v>
      </c>
      <c r="I56" s="109"/>
      <c r="J56" s="182"/>
      <c r="K56" s="182" t="s">
        <v>77</v>
      </c>
      <c r="L56" s="182">
        <f t="shared" ref="L56:L61" si="16">IF(E56-G56&gt;0,1,IF(G56=E56,0,-1))</f>
        <v>0</v>
      </c>
      <c r="M56" s="182">
        <f>IF($E56="",0,IF($E56&gt;$G56,3,IF($E56=G56,1,0)))</f>
        <v>0</v>
      </c>
      <c r="N56" s="182">
        <f>IF($G56="",0,IF($E56&gt;$G56,0,IF($E56=G56,1,3)))</f>
        <v>0</v>
      </c>
      <c r="O56" s="182"/>
      <c r="P56" s="182"/>
      <c r="Q56" s="182">
        <f>E56</f>
        <v>0</v>
      </c>
      <c r="R56" s="182">
        <f>G56</f>
        <v>0</v>
      </c>
      <c r="S56" s="182"/>
      <c r="T56" s="182"/>
      <c r="U56" s="182">
        <f>G56</f>
        <v>0</v>
      </c>
      <c r="V56" s="182">
        <f>E56</f>
        <v>0</v>
      </c>
      <c r="W56" s="182"/>
      <c r="X56" s="182"/>
      <c r="Y56" s="182"/>
      <c r="Z56" s="182">
        <f>M62</f>
        <v>0</v>
      </c>
      <c r="AA56" s="182">
        <f>Q62</f>
        <v>0</v>
      </c>
      <c r="AB56" s="182">
        <f>U62</f>
        <v>0</v>
      </c>
      <c r="AC56" s="182">
        <f>AA56-AB56</f>
        <v>0</v>
      </c>
      <c r="AD56" s="182">
        <f>IF(Z56&gt;Z57,-1,0)</f>
        <v>0</v>
      </c>
      <c r="AE56" s="182">
        <f>IF(Z56&gt;Z58,-1,0)</f>
        <v>0</v>
      </c>
      <c r="AF56" s="182">
        <f>IF(Z56&gt;Z59,-1,0)</f>
        <v>0</v>
      </c>
      <c r="AG56" s="329">
        <f>10000-(AJ56*1000+AM56*10+AK56)</f>
        <v>10000</v>
      </c>
      <c r="AH56" s="330">
        <f>RANK(AG56,AG56:AG59,1)</f>
        <v>1</v>
      </c>
      <c r="AI56" s="281" t="str">
        <f>C56</f>
        <v>Irland</v>
      </c>
      <c r="AJ56" s="281">
        <f t="shared" ref="AJ56:AL59" si="17">Z56</f>
        <v>0</v>
      </c>
      <c r="AK56" s="281">
        <f t="shared" si="17"/>
        <v>0</v>
      </c>
      <c r="AL56" s="281">
        <f t="shared" si="17"/>
        <v>0</v>
      </c>
      <c r="AM56" s="281">
        <f>AK56-AL56</f>
        <v>0</v>
      </c>
      <c r="AN56" s="337"/>
      <c r="AO56" s="329">
        <f>IF(Z57&lt;&gt;Z56,AG57,IF(G56&gt;E56,AG57-2000,AG57))</f>
        <v>10000</v>
      </c>
      <c r="AP56" s="329">
        <f>IF(Z58&lt;&gt;Z56,AG58,IF(G58&gt;E58,AG58-2000,AG58))</f>
        <v>10000</v>
      </c>
      <c r="AQ56" s="329">
        <f>IF(Z59&lt;&gt;Z56,AG59,IF(G60&gt;E60,AG59-2000,AG59))</f>
        <v>10000</v>
      </c>
      <c r="AR56" s="332">
        <f>AN60</f>
        <v>30000</v>
      </c>
      <c r="AS56" s="330">
        <f>RANK(AR56,AR56:AR59,1)</f>
        <v>1</v>
      </c>
      <c r="AT56" s="281" t="str">
        <f t="shared" ref="AT56:AW59" si="18">AI56</f>
        <v>Irland</v>
      </c>
      <c r="AU56" s="281">
        <f t="shared" si="18"/>
        <v>0</v>
      </c>
      <c r="AV56" s="281">
        <f t="shared" si="18"/>
        <v>0</v>
      </c>
      <c r="AW56" s="281">
        <f t="shared" si="18"/>
        <v>0</v>
      </c>
      <c r="AX56" s="182"/>
      <c r="AY56" s="182"/>
      <c r="AZ56" s="182"/>
      <c r="BA56" s="112">
        <v>1</v>
      </c>
      <c r="BB56" s="108" t="str">
        <f>VLOOKUP(1,AS56:AT59,2,FALSE)</f>
        <v>Irland</v>
      </c>
      <c r="BC56" s="113"/>
      <c r="BD56" s="114">
        <f>VLOOKUP(1,AS56:AW59,3,FALSE)</f>
        <v>0</v>
      </c>
      <c r="BE56" s="115">
        <f>VLOOKUP(1,AS56:AW59,4,FALSE)</f>
        <v>0</v>
      </c>
      <c r="BF56" s="199" t="s">
        <v>12</v>
      </c>
      <c r="BG56" s="115">
        <f>VLOOKUP(1,AS56:AW59,5,FALSE)</f>
        <v>0</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63"/>
      <c r="F57" s="199" t="s">
        <v>12</v>
      </c>
      <c r="G57" s="63"/>
      <c r="H57" s="110" t="str">
        <f>Spielplan!$H$57</f>
        <v>Italien</v>
      </c>
      <c r="I57" s="111"/>
      <c r="J57" s="182"/>
      <c r="K57" s="182" t="s">
        <v>78</v>
      </c>
      <c r="L57" s="182">
        <f t="shared" si="16"/>
        <v>0</v>
      </c>
      <c r="M57" s="182"/>
      <c r="N57" s="182"/>
      <c r="O57" s="182">
        <f>IF($E57="",0,IF($E57&gt;$G57,3,IF($E57=$G57,1,0)))</f>
        <v>0</v>
      </c>
      <c r="P57" s="182">
        <f>IF($G57="",0,IF($E57&gt;$G57,0,IF($E57=$G57,1,3)))</f>
        <v>0</v>
      </c>
      <c r="Q57" s="182"/>
      <c r="R57" s="182"/>
      <c r="S57" s="182">
        <f>E57</f>
        <v>0</v>
      </c>
      <c r="T57" s="182">
        <f>G57</f>
        <v>0</v>
      </c>
      <c r="U57" s="182"/>
      <c r="V57" s="182"/>
      <c r="W57" s="182">
        <f>G57</f>
        <v>0</v>
      </c>
      <c r="X57" s="182">
        <f>E57</f>
        <v>0</v>
      </c>
      <c r="Y57" s="182"/>
      <c r="Z57" s="182">
        <f>N62</f>
        <v>0</v>
      </c>
      <c r="AA57" s="182">
        <f>R62</f>
        <v>0</v>
      </c>
      <c r="AB57" s="182">
        <f>V62</f>
        <v>0</v>
      </c>
      <c r="AC57" s="182">
        <f>AA57-AB57</f>
        <v>0</v>
      </c>
      <c r="AD57" s="182">
        <f>IF(Z57&gt;Z56,-1,0)</f>
        <v>0</v>
      </c>
      <c r="AE57" s="182">
        <f>IF(Z57&gt;Z58,-1,0)</f>
        <v>0</v>
      </c>
      <c r="AF57" s="182">
        <f>IF(Z57&gt;Z59,-1,0)</f>
        <v>0</v>
      </c>
      <c r="AG57" s="329">
        <f>10000-(AJ57*1000+AM57*10+AK57)</f>
        <v>10000</v>
      </c>
      <c r="AH57" s="330">
        <f>RANK(AG57,AG56:AG59,1)</f>
        <v>1</v>
      </c>
      <c r="AI57" s="281" t="str">
        <f>H56</f>
        <v>Schweden</v>
      </c>
      <c r="AJ57" s="281">
        <f t="shared" si="17"/>
        <v>0</v>
      </c>
      <c r="AK57" s="281">
        <f t="shared" si="17"/>
        <v>0</v>
      </c>
      <c r="AL57" s="281">
        <f t="shared" si="17"/>
        <v>0</v>
      </c>
      <c r="AM57" s="281">
        <f>AK57-AL57</f>
        <v>0</v>
      </c>
      <c r="AN57" s="329">
        <f>IF(Z56&lt;&gt;Z57,AG56,IF(E56&gt;G56,AG56-2000,AG56))</f>
        <v>10000</v>
      </c>
      <c r="AO57" s="337"/>
      <c r="AP57" s="329">
        <f>IF(Z57&lt;&gt;Z58,AG58,IF(G61&gt;E61,AG58-2000,AG58))</f>
        <v>10000</v>
      </c>
      <c r="AQ57" s="329">
        <f>IF(Z59&lt;&gt;Z57,AG59,IF(G59&gt;E59,AG59-2000,AG59))</f>
        <v>10000</v>
      </c>
      <c r="AR57" s="333">
        <f>AO60</f>
        <v>30000</v>
      </c>
      <c r="AS57" s="330">
        <f>RANK(AR57,AR56:AR59,1)</f>
        <v>1</v>
      </c>
      <c r="AT57" s="281" t="str">
        <f t="shared" si="18"/>
        <v>Schweden</v>
      </c>
      <c r="AU57" s="281">
        <f t="shared" si="18"/>
        <v>0</v>
      </c>
      <c r="AV57" s="281">
        <f t="shared" si="18"/>
        <v>0</v>
      </c>
      <c r="AW57" s="281">
        <f t="shared" si="18"/>
        <v>0</v>
      </c>
      <c r="AX57" s="182"/>
      <c r="AY57" s="182"/>
      <c r="AZ57" s="182"/>
      <c r="BA57" s="112">
        <v>2</v>
      </c>
      <c r="BB57" s="108" t="e">
        <f>VLOOKUP(2,AS56:AT59,2,FALSE)</f>
        <v>#N/A</v>
      </c>
      <c r="BC57" s="113"/>
      <c r="BD57" s="114" t="e">
        <f>VLOOKUP(2,AS56:AW59,3,FALSE)</f>
        <v>#N/A</v>
      </c>
      <c r="BE57" s="115" t="e">
        <f>VLOOKUP(2,AS56:AW59,4,FALSE)</f>
        <v>#N/A</v>
      </c>
      <c r="BF57" s="199" t="s">
        <v>12</v>
      </c>
      <c r="BG57" s="115" t="e">
        <f>VLOOKUP(2,AS56:AW59,5,FALSE)</f>
        <v>#N/A</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1</v>
      </c>
      <c r="BO57" s="61">
        <f>IF(G57=Spielplan!G57,Punktemodus!$B$7,0)</f>
        <v>0</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63"/>
      <c r="F58" s="199" t="s">
        <v>12</v>
      </c>
      <c r="G58" s="63"/>
      <c r="H58" s="108" t="str">
        <f>C57</f>
        <v>Belgien</v>
      </c>
      <c r="I58" s="109"/>
      <c r="J58" s="182"/>
      <c r="K58" s="182" t="s">
        <v>79</v>
      </c>
      <c r="L58" s="182">
        <f t="shared" si="16"/>
        <v>0</v>
      </c>
      <c r="M58" s="182">
        <f>IF($E58="",0,IF($E58&gt;$G58,3,IF($E58=G58,1,0)))</f>
        <v>0</v>
      </c>
      <c r="N58" s="182"/>
      <c r="O58" s="182">
        <f>IF($G58="",0,IF($E58&gt;$G58,0,IF($E58=$G58,1,3)))</f>
        <v>0</v>
      </c>
      <c r="P58" s="182"/>
      <c r="Q58" s="182">
        <f>E58</f>
        <v>0</v>
      </c>
      <c r="R58" s="182"/>
      <c r="S58" s="182">
        <f>G58</f>
        <v>0</v>
      </c>
      <c r="T58" s="182"/>
      <c r="U58" s="182">
        <f>G58</f>
        <v>0</v>
      </c>
      <c r="V58" s="182"/>
      <c r="W58" s="182">
        <f>E58</f>
        <v>0</v>
      </c>
      <c r="X58" s="182"/>
      <c r="Y58" s="182"/>
      <c r="Z58" s="182">
        <f>O62</f>
        <v>0</v>
      </c>
      <c r="AA58" s="182">
        <f>S62</f>
        <v>0</v>
      </c>
      <c r="AB58" s="182">
        <f>W62</f>
        <v>0</v>
      </c>
      <c r="AC58" s="182">
        <f>AA58-AB58</f>
        <v>0</v>
      </c>
      <c r="AD58" s="182">
        <f>IF(Z58&gt;Z56,-1,0)</f>
        <v>0</v>
      </c>
      <c r="AE58" s="182">
        <f>IF(Z58&gt;Z57,-1,0)</f>
        <v>0</v>
      </c>
      <c r="AF58" s="182">
        <f>IF(Z58&gt;Z59,-1,0)</f>
        <v>0</v>
      </c>
      <c r="AG58" s="329">
        <f>10000-(AJ58*1000+AM58*10+AK58)</f>
        <v>10000</v>
      </c>
      <c r="AH58" s="330">
        <f>RANK(AG58,AG56:AG59,1)</f>
        <v>1</v>
      </c>
      <c r="AI58" s="281" t="str">
        <f>C57</f>
        <v>Belgien</v>
      </c>
      <c r="AJ58" s="281">
        <f t="shared" si="17"/>
        <v>0</v>
      </c>
      <c r="AK58" s="281">
        <f t="shared" si="17"/>
        <v>0</v>
      </c>
      <c r="AL58" s="281">
        <f t="shared" si="17"/>
        <v>0</v>
      </c>
      <c r="AM58" s="281">
        <f>AK58-AL58</f>
        <v>0</v>
      </c>
      <c r="AN58" s="329">
        <f>IF(Z56&lt;&gt;Z58,AG56,IF(E58&gt;G58,AG56-2000,AG56))</f>
        <v>10000</v>
      </c>
      <c r="AO58" s="329">
        <f>IF(Z57&lt;&gt;Z58,AG57,IF(E61&gt;G61,AG57-2000,AG57))</f>
        <v>10000</v>
      </c>
      <c r="AP58" s="337"/>
      <c r="AQ58" s="329">
        <f>IF(Z59&lt;&gt;Z58,AG59,IF(G57&gt;E57,AG59-2000,AG59))</f>
        <v>10000</v>
      </c>
      <c r="AR58" s="333">
        <f>AP60</f>
        <v>30000</v>
      </c>
      <c r="AS58" s="330">
        <f>RANK(AR58,AR56:AR59,1)</f>
        <v>1</v>
      </c>
      <c r="AT58" s="281" t="str">
        <f t="shared" si="18"/>
        <v>Belgien</v>
      </c>
      <c r="AU58" s="281">
        <f t="shared" si="18"/>
        <v>0</v>
      </c>
      <c r="AV58" s="281">
        <f t="shared" si="18"/>
        <v>0</v>
      </c>
      <c r="AW58" s="281">
        <f t="shared" si="18"/>
        <v>0</v>
      </c>
      <c r="AX58" s="182"/>
      <c r="AY58" s="182"/>
      <c r="AZ58" s="182"/>
      <c r="BA58" s="162">
        <v>3</v>
      </c>
      <c r="BB58" s="175" t="e">
        <f>VLOOKUP(3,AS56:AT59,2,FALSE)</f>
        <v>#N/A</v>
      </c>
      <c r="BC58" s="163"/>
      <c r="BD58" s="145" t="e">
        <f>VLOOKUP(3,AS56:AW59,3,FALSE)</f>
        <v>#N/A</v>
      </c>
      <c r="BE58" s="145" t="e">
        <f>VLOOKUP(3,AS56:AW59,4,FALSE)</f>
        <v>#N/A</v>
      </c>
      <c r="BF58" s="199" t="s">
        <v>12</v>
      </c>
      <c r="BG58" s="145" t="e">
        <f>VLOOKUP(3,AS56:AW59,5,FALSE)</f>
        <v>#N/A</v>
      </c>
      <c r="BH58" s="182"/>
      <c r="BI58" s="183"/>
      <c r="BJ58" s="61">
        <f>IF(E58&gt;G58,IF(Spielplan!E58&gt;Spielplan!G58,Punktemodus!$B$3,0),0)</f>
        <v>0</v>
      </c>
      <c r="BK58" s="61">
        <f>IF(E58=G58,IF(Spielplan!E58=Spielplan!G58,Punktemodus!$B$3,0),0)</f>
        <v>0</v>
      </c>
      <c r="BL58" s="61">
        <f>IF(E58&lt;G58,IF(Spielplan!E58&lt;Spielplan!G58,Punktemodus!$B$3,0),0)</f>
        <v>0</v>
      </c>
      <c r="BM58" s="61">
        <f>IF(E58=Spielplan!E58,IF(G58=Spielplan!G58,Punktemodus!$B$5,0),0)</f>
        <v>0</v>
      </c>
      <c r="BN58" s="61">
        <f>IF(E58=Spielplan!E58,Punktemodus!$B$7,0)</f>
        <v>1</v>
      </c>
      <c r="BO58" s="61">
        <f>IF(G58=Spielplan!G58,Punktemodus!$B$7,0)</f>
        <v>0</v>
      </c>
      <c r="BP58" s="81">
        <f>IF(Spielplan!E58="",0,SUM(BJ58:BO58))</f>
        <v>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63"/>
      <c r="F59" s="199" t="s">
        <v>12</v>
      </c>
      <c r="G59" s="63"/>
      <c r="H59" s="110" t="str">
        <f>H57</f>
        <v>Italien</v>
      </c>
      <c r="I59" s="111"/>
      <c r="J59" s="182"/>
      <c r="K59" s="182" t="s">
        <v>80</v>
      </c>
      <c r="L59" s="182">
        <f t="shared" si="16"/>
        <v>0</v>
      </c>
      <c r="M59" s="182"/>
      <c r="N59" s="182">
        <f>IF($E59="",0,IF($E59&gt;$G59,3,IF($E59=$G59,1,0)))</f>
        <v>0</v>
      </c>
      <c r="O59" s="182"/>
      <c r="P59" s="182">
        <f>IF($G59="",0,IF($E59&gt;$G59,0,IF($E59=$G59,1,3)))</f>
        <v>0</v>
      </c>
      <c r="Q59" s="182"/>
      <c r="R59" s="182">
        <f>E59</f>
        <v>0</v>
      </c>
      <c r="S59" s="182"/>
      <c r="T59" s="182">
        <f>G59</f>
        <v>0</v>
      </c>
      <c r="U59" s="182"/>
      <c r="V59" s="182">
        <f>G59</f>
        <v>0</v>
      </c>
      <c r="W59" s="182"/>
      <c r="X59" s="182">
        <f>E59</f>
        <v>0</v>
      </c>
      <c r="Y59" s="182"/>
      <c r="Z59" s="182">
        <f>P62</f>
        <v>0</v>
      </c>
      <c r="AA59" s="182">
        <f>T62</f>
        <v>0</v>
      </c>
      <c r="AB59" s="182">
        <f>X62</f>
        <v>0</v>
      </c>
      <c r="AC59" s="182">
        <f>AA59-AB59</f>
        <v>0</v>
      </c>
      <c r="AD59" s="182">
        <f>IF(Z59&gt;Z56,-1,0)</f>
        <v>0</v>
      </c>
      <c r="AE59" s="182">
        <f>IF(Z59&gt;Z57,-1,0)</f>
        <v>0</v>
      </c>
      <c r="AF59" s="182">
        <f>IF(Z59&gt;Z58,-1,0)</f>
        <v>0</v>
      </c>
      <c r="AG59" s="329">
        <f>10000-(AJ59*1000+AM59*10+AK59)</f>
        <v>10000</v>
      </c>
      <c r="AH59" s="330">
        <f>RANK(AG59,AG56:AG59,1)</f>
        <v>1</v>
      </c>
      <c r="AI59" s="281" t="str">
        <f>H57</f>
        <v>Italien</v>
      </c>
      <c r="AJ59" s="281">
        <f t="shared" si="17"/>
        <v>0</v>
      </c>
      <c r="AK59" s="281">
        <f t="shared" si="17"/>
        <v>0</v>
      </c>
      <c r="AL59" s="281">
        <f t="shared" si="17"/>
        <v>0</v>
      </c>
      <c r="AM59" s="281">
        <f>AK59-AL59</f>
        <v>0</v>
      </c>
      <c r="AN59" s="329">
        <f>IF(Z56&lt;&gt;Z59,AG56,IF(E60&gt;G60,AG56-2000,AG56))</f>
        <v>10000</v>
      </c>
      <c r="AO59" s="329">
        <f>IF(Z57&lt;&gt;Z59,AG57,IF(E59&gt;G59,AG57-2000,AG57))</f>
        <v>10000</v>
      </c>
      <c r="AP59" s="329">
        <f>IF(Z58&lt;&gt;Z59,AG58,IF(E57&gt;G57,AG58-2000,AG58))</f>
        <v>10000</v>
      </c>
      <c r="AQ59" s="337"/>
      <c r="AR59" s="333">
        <f>AQ60</f>
        <v>30000</v>
      </c>
      <c r="AS59" s="330">
        <f>RANK(AR59,AR56:AR59,1)</f>
        <v>1</v>
      </c>
      <c r="AT59" s="281" t="str">
        <f t="shared" si="18"/>
        <v>Italien</v>
      </c>
      <c r="AU59" s="281">
        <f t="shared" si="18"/>
        <v>0</v>
      </c>
      <c r="AV59" s="281">
        <f t="shared" si="18"/>
        <v>0</v>
      </c>
      <c r="AW59" s="281">
        <f t="shared" si="18"/>
        <v>0</v>
      </c>
      <c r="AX59" s="182"/>
      <c r="AY59" s="182"/>
      <c r="AZ59" s="182"/>
      <c r="BA59" s="68">
        <v>4</v>
      </c>
      <c r="BB59" s="69" t="e">
        <f>VLOOKUP(4,AS56:AT59,2,FALSE)</f>
        <v>#N/A</v>
      </c>
      <c r="BC59" s="70"/>
      <c r="BD59" s="71" t="e">
        <f>VLOOKUP(4,AS56:AW59,3,FALSE)</f>
        <v>#N/A</v>
      </c>
      <c r="BE59" s="71" t="e">
        <f>VLOOKUP(4,AS56:AW59,4,FALSE)</f>
        <v>#N/A</v>
      </c>
      <c r="BF59" s="199" t="s">
        <v>12</v>
      </c>
      <c r="BG59" s="71" t="e">
        <f>VLOOKUP(4,AS56:AW59,5,FALSE)</f>
        <v>#N/A</v>
      </c>
      <c r="BH59" s="182"/>
      <c r="BI59" s="183"/>
      <c r="BJ59" s="61">
        <f>IF(E59&gt;G59,IF(Spielplan!E59&gt;Spielplan!G59,Punktemodus!$B$3,0),0)</f>
        <v>0</v>
      </c>
      <c r="BK59" s="61">
        <f>IF(E59=G59,IF(Spielplan!E59=Spielplan!G59,Punktemodus!$B$3,0),0)</f>
        <v>0</v>
      </c>
      <c r="BL59" s="61">
        <f>IF(E59&lt;G59,IF(Spielplan!E59&lt;Spielplan!G59,Punktemodus!$B$3,0),0)</f>
        <v>0</v>
      </c>
      <c r="BM59" s="61">
        <f>IF(E59=Spielplan!E59,IF(G59=Spielplan!G59,Punktemodus!$B$5,0),0)</f>
        <v>0</v>
      </c>
      <c r="BN59" s="61">
        <f>IF(E59=Spielplan!E59,Punktemodus!$B$7,0)</f>
        <v>1</v>
      </c>
      <c r="BO59" s="61">
        <f>IF(G59=Spielplan!G59,Punktemodus!$B$7,0)</f>
        <v>0</v>
      </c>
      <c r="BP59" s="81">
        <f>IF(Spielplan!E59="",0,SUM(BJ59:BO59))</f>
        <v>1</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63"/>
      <c r="F60" s="199" t="s">
        <v>12</v>
      </c>
      <c r="G60" s="63"/>
      <c r="H60" s="108" t="str">
        <f>H57</f>
        <v>Italien</v>
      </c>
      <c r="I60" s="109"/>
      <c r="J60" s="182"/>
      <c r="K60" s="182" t="s">
        <v>81</v>
      </c>
      <c r="L60" s="182">
        <f t="shared" si="16"/>
        <v>0</v>
      </c>
      <c r="M60" s="182">
        <f>IF($E60="",0,IF($E60&gt;$G60,3,IF($E60=G60,1,0)))</f>
        <v>0</v>
      </c>
      <c r="N60" s="182"/>
      <c r="O60" s="182"/>
      <c r="P60" s="182">
        <f>IF($G60="",0,IF($E60&gt;$G60,0,IF($E60=$G60,1,3)))</f>
        <v>0</v>
      </c>
      <c r="Q60" s="182">
        <f>E60</f>
        <v>0</v>
      </c>
      <c r="R60" s="182"/>
      <c r="S60" s="182"/>
      <c r="T60" s="182">
        <f>G60</f>
        <v>0</v>
      </c>
      <c r="U60" s="182">
        <f>G60</f>
        <v>0</v>
      </c>
      <c r="V60" s="182"/>
      <c r="W60" s="182"/>
      <c r="X60" s="182">
        <f>E60</f>
        <v>0</v>
      </c>
      <c r="Y60" s="182"/>
      <c r="Z60" s="182"/>
      <c r="AA60" s="182"/>
      <c r="AB60" s="182"/>
      <c r="AC60" s="182"/>
      <c r="AD60" s="182"/>
      <c r="AE60" s="182"/>
      <c r="AF60" s="182"/>
      <c r="AG60" s="281"/>
      <c r="AH60" s="281"/>
      <c r="AI60" s="281"/>
      <c r="AJ60" s="281"/>
      <c r="AK60" s="281"/>
      <c r="AL60" s="281"/>
      <c r="AM60" s="281"/>
      <c r="AN60" s="334">
        <f>SUM(AN56:AN59)</f>
        <v>30000</v>
      </c>
      <c r="AO60" s="335">
        <f>SUM(AO56:AO59)</f>
        <v>30000</v>
      </c>
      <c r="AP60" s="335">
        <f>SUM(AP56:AP59)</f>
        <v>30000</v>
      </c>
      <c r="AQ60" s="335">
        <f>SUM(AQ56:AQ59)</f>
        <v>30000</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1</v>
      </c>
      <c r="BP60" s="81">
        <f>IF(Spielplan!E60="",0,SUM(BJ60:BO60))</f>
        <v>1</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63"/>
      <c r="F61" s="199" t="s">
        <v>12</v>
      </c>
      <c r="G61" s="63"/>
      <c r="H61" s="110" t="str">
        <f>C57</f>
        <v>Belgien</v>
      </c>
      <c r="I61" s="111"/>
      <c r="J61" s="182"/>
      <c r="K61" s="182" t="s">
        <v>81</v>
      </c>
      <c r="L61" s="182">
        <f t="shared" si="16"/>
        <v>0</v>
      </c>
      <c r="M61" s="182"/>
      <c r="N61" s="182">
        <f>IF($E61="",0,IF($E61&gt;$G61,3,IF($E61=$G61,1,0)))</f>
        <v>0</v>
      </c>
      <c r="O61" s="182">
        <f>IF($G61="",0,IF($E61&gt;$G61,0,IF($E61=$G61,1,3)))</f>
        <v>0</v>
      </c>
      <c r="P61" s="182"/>
      <c r="Q61" s="182"/>
      <c r="R61" s="182">
        <f>E61</f>
        <v>0</v>
      </c>
      <c r="S61" s="182">
        <f>G61</f>
        <v>0</v>
      </c>
      <c r="T61" s="182"/>
      <c r="U61" s="182"/>
      <c r="V61" s="182">
        <f>G61</f>
        <v>0</v>
      </c>
      <c r="W61" s="182">
        <f>E61</f>
        <v>0</v>
      </c>
      <c r="X61" s="182"/>
      <c r="Y61" s="182"/>
      <c r="Z61" s="182" t="s">
        <v>30</v>
      </c>
      <c r="AA61" s="182"/>
      <c r="AB61" s="182"/>
      <c r="AC61" s="182"/>
      <c r="AD61" s="182"/>
      <c r="AE61" s="182"/>
      <c r="AF61" s="182"/>
      <c r="AG61" s="281" t="b">
        <f>OR(AG56=AG57,AG56=AG58,AG56=AG59,AG57=AG58,AG57=AG59,AG58=AG59)</f>
        <v>1</v>
      </c>
      <c r="AH61" s="281"/>
      <c r="AI61" s="281"/>
      <c r="AJ61" s="281"/>
      <c r="AK61" s="281"/>
      <c r="AL61" s="281"/>
      <c r="AM61" s="281"/>
      <c r="AN61" s="281" t="s">
        <v>34</v>
      </c>
      <c r="AO61" s="281"/>
      <c r="AP61" s="281"/>
      <c r="AQ61" s="281"/>
      <c r="AR61" s="281" t="b">
        <f>OR(AR56=AR57,AR56=AR58,AR56=AR59,AR57=AR58,AR57=AR59,AR58=AR59)</f>
        <v>1</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1</v>
      </c>
      <c r="BO61" s="61">
        <f>IF(G61=Spielplan!G61,Punktemodus!$B$7,0)</f>
        <v>0</v>
      </c>
      <c r="BP61" s="81">
        <f>IF(Spielplan!E61="",0,SUM(BJ61:BO61))</f>
        <v>1</v>
      </c>
      <c r="BQ61" s="182"/>
      <c r="BR61" s="85"/>
      <c r="BS61" s="153" t="str">
        <f>Spielplan!$BK$25</f>
        <v>2E</v>
      </c>
      <c r="BT61" s="87" t="str">
        <f>Spielplan!$BL$25</f>
        <v>Belgien</v>
      </c>
      <c r="BU61" s="88"/>
      <c r="BV61" s="89">
        <f>Spielplan!$BN$25</f>
        <v>4</v>
      </c>
      <c r="BW61" s="74"/>
      <c r="BX61" s="356">
        <f>COUNTIF($BT$12:$BT$41,BT61)*(Punktemodus!$B$11)</f>
        <v>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183"/>
      <c r="F62" s="182"/>
      <c r="G62" s="183"/>
      <c r="H62" s="182"/>
      <c r="I62" s="182"/>
      <c r="J62" s="182"/>
      <c r="K62" s="182"/>
      <c r="L62" s="182"/>
      <c r="M62" s="182">
        <f t="shared" ref="M62:X62" si="19">SUM(M56:M61)</f>
        <v>0</v>
      </c>
      <c r="N62" s="182">
        <f t="shared" si="19"/>
        <v>0</v>
      </c>
      <c r="O62" s="182">
        <f t="shared" si="19"/>
        <v>0</v>
      </c>
      <c r="P62" s="182">
        <f t="shared" si="19"/>
        <v>0</v>
      </c>
      <c r="Q62" s="182">
        <f t="shared" si="19"/>
        <v>0</v>
      </c>
      <c r="R62" s="182">
        <f t="shared" si="19"/>
        <v>0</v>
      </c>
      <c r="S62" s="182">
        <f t="shared" si="19"/>
        <v>0</v>
      </c>
      <c r="T62" s="182">
        <f t="shared" si="19"/>
        <v>0</v>
      </c>
      <c r="U62" s="182">
        <f t="shared" si="19"/>
        <v>0</v>
      </c>
      <c r="V62" s="182">
        <f t="shared" si="19"/>
        <v>0</v>
      </c>
      <c r="W62" s="182">
        <f t="shared" si="19"/>
        <v>0</v>
      </c>
      <c r="X62" s="182">
        <f t="shared" si="19"/>
        <v>0</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15</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183"/>
      <c r="F63" s="182"/>
      <c r="G63" s="183"/>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183"/>
      <c r="F64" s="182"/>
      <c r="G64" s="183"/>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183"/>
      <c r="F65" s="182"/>
      <c r="G65" s="183"/>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183"/>
      <c r="F66" s="182"/>
      <c r="G66" s="183"/>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63"/>
      <c r="F67" s="199" t="s">
        <v>12</v>
      </c>
      <c r="G67" s="63"/>
      <c r="H67" s="117" t="str">
        <f>Spielplan!$H$67</f>
        <v>Ungarn</v>
      </c>
      <c r="I67" s="118"/>
      <c r="J67" s="182"/>
      <c r="K67" s="182" t="s">
        <v>82</v>
      </c>
      <c r="L67" s="182">
        <f t="shared" ref="L67:L72" si="20">IF(E67-G67&gt;0,1,IF(G67=E67,0,-1))</f>
        <v>0</v>
      </c>
      <c r="M67" s="182">
        <f>IF($E67="",0,IF($E67&gt;$G67,3,IF($E67=G67,1,0)))</f>
        <v>0</v>
      </c>
      <c r="N67" s="182">
        <f>IF($G67="",0,IF($E67&gt;$G67,0,IF($E67=G67,1,3)))</f>
        <v>0</v>
      </c>
      <c r="O67" s="182"/>
      <c r="P67" s="182"/>
      <c r="Q67" s="182">
        <f>E67</f>
        <v>0</v>
      </c>
      <c r="R67" s="182">
        <f>G67</f>
        <v>0</v>
      </c>
      <c r="S67" s="182"/>
      <c r="T67" s="182"/>
      <c r="U67" s="182">
        <f>G67</f>
        <v>0</v>
      </c>
      <c r="V67" s="182">
        <f>E67</f>
        <v>0</v>
      </c>
      <c r="W67" s="182"/>
      <c r="X67" s="182"/>
      <c r="Y67" s="182"/>
      <c r="Z67" s="182">
        <f>M73</f>
        <v>0</v>
      </c>
      <c r="AA67" s="182">
        <f>Q73</f>
        <v>0</v>
      </c>
      <c r="AB67" s="182">
        <f>U73</f>
        <v>0</v>
      </c>
      <c r="AC67" s="182">
        <f>AA67-AB67</f>
        <v>0</v>
      </c>
      <c r="AD67" s="182">
        <f>IF(Z67&gt;Z68,-1,0)</f>
        <v>0</v>
      </c>
      <c r="AE67" s="182">
        <f>IF(Z67&gt;Z69,-1,0)</f>
        <v>0</v>
      </c>
      <c r="AF67" s="182">
        <f>IF(Z67&gt;Z70,-1,0)</f>
        <v>0</v>
      </c>
      <c r="AG67" s="329">
        <f>10000-(AJ67*1000+AM67*10+AK67)</f>
        <v>10000</v>
      </c>
      <c r="AH67" s="330">
        <f>RANK(AG67,AG67:AG70,1)</f>
        <v>1</v>
      </c>
      <c r="AI67" s="281" t="str">
        <f>C67</f>
        <v>Österreich</v>
      </c>
      <c r="AJ67" s="281">
        <f t="shared" ref="AJ67:AL70" si="21">Z67</f>
        <v>0</v>
      </c>
      <c r="AK67" s="281">
        <f t="shared" si="21"/>
        <v>0</v>
      </c>
      <c r="AL67" s="281">
        <f t="shared" si="21"/>
        <v>0</v>
      </c>
      <c r="AM67" s="281">
        <f>AK67-AL67</f>
        <v>0</v>
      </c>
      <c r="AN67" s="337"/>
      <c r="AO67" s="329">
        <f>IF(Z68&lt;&gt;Z67,AG68,IF(G67&gt;E67,AG68-2000,AG68))</f>
        <v>10000</v>
      </c>
      <c r="AP67" s="329">
        <f>IF(Z69&lt;&gt;Z67,AG69,IF(G69&gt;E69,AG69-2000,AG69))</f>
        <v>10000</v>
      </c>
      <c r="AQ67" s="329">
        <f>IF(Z70&lt;&gt;Z67,AG70,IF(G71&gt;E71,AG70-2000,AG70))</f>
        <v>10000</v>
      </c>
      <c r="AR67" s="332">
        <f>AN71</f>
        <v>30000</v>
      </c>
      <c r="AS67" s="330">
        <f>RANK(AR67,AR67:AR70,1)</f>
        <v>1</v>
      </c>
      <c r="AT67" s="281" t="str">
        <f t="shared" ref="AT67:AW70" si="22">AI67</f>
        <v>Österreich</v>
      </c>
      <c r="AU67" s="281">
        <f t="shared" si="22"/>
        <v>0</v>
      </c>
      <c r="AV67" s="281">
        <f t="shared" si="22"/>
        <v>0</v>
      </c>
      <c r="AW67" s="281">
        <f t="shared" si="22"/>
        <v>0</v>
      </c>
      <c r="AX67" s="182"/>
      <c r="AY67" s="182"/>
      <c r="AZ67" s="182"/>
      <c r="BA67" s="119">
        <v>1</v>
      </c>
      <c r="BB67" s="117" t="str">
        <f>VLOOKUP(1,AS67:AT70,2,FALSE)</f>
        <v>Österreich</v>
      </c>
      <c r="BC67" s="118"/>
      <c r="BD67" s="120">
        <f>VLOOKUP(1,AS67:AW70,3,FALSE)</f>
        <v>0</v>
      </c>
      <c r="BE67" s="121">
        <f>VLOOKUP(1,AS67:AW70,4,FALSE)</f>
        <v>0</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1</v>
      </c>
      <c r="BO67" s="61">
        <f>IF(G67=Spielplan!G67,Punktemodus!$B$7,0)</f>
        <v>0</v>
      </c>
      <c r="BP67" s="81">
        <f>IF(Spielplan!E67="",0,SUM(BJ67:BO67))</f>
        <v>1</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63"/>
      <c r="F68" s="199" t="s">
        <v>12</v>
      </c>
      <c r="G68" s="63"/>
      <c r="H68" s="123" t="str">
        <f>Spielplan!$H$68</f>
        <v>Island</v>
      </c>
      <c r="I68" s="124"/>
      <c r="J68" s="182"/>
      <c r="K68" s="182" t="s">
        <v>83</v>
      </c>
      <c r="L68" s="182">
        <f t="shared" si="20"/>
        <v>0</v>
      </c>
      <c r="M68" s="182"/>
      <c r="N68" s="182"/>
      <c r="O68" s="182">
        <f>IF($E68="",0,IF($E68&gt;$G68,3,IF($E68=$G68,1,0)))</f>
        <v>0</v>
      </c>
      <c r="P68" s="182">
        <f>IF($G68="",0,IF($E68&gt;$G68,0,IF($E68=$G68,1,3)))</f>
        <v>0</v>
      </c>
      <c r="Q68" s="182"/>
      <c r="R68" s="182"/>
      <c r="S68" s="182">
        <f>E68</f>
        <v>0</v>
      </c>
      <c r="T68" s="182">
        <f>G68</f>
        <v>0</v>
      </c>
      <c r="U68" s="182"/>
      <c r="V68" s="182"/>
      <c r="W68" s="182">
        <f>G68</f>
        <v>0</v>
      </c>
      <c r="X68" s="182">
        <f>E68</f>
        <v>0</v>
      </c>
      <c r="Y68" s="182"/>
      <c r="Z68" s="182">
        <f>N73</f>
        <v>0</v>
      </c>
      <c r="AA68" s="182">
        <f>R73</f>
        <v>0</v>
      </c>
      <c r="AB68" s="182">
        <f>V73</f>
        <v>0</v>
      </c>
      <c r="AC68" s="182">
        <f>AA68-AB68</f>
        <v>0</v>
      </c>
      <c r="AD68" s="182">
        <f>IF(Z68&gt;Z67,-1,0)</f>
        <v>0</v>
      </c>
      <c r="AE68" s="182">
        <f>IF(Z68&gt;Z69,-1,0)</f>
        <v>0</v>
      </c>
      <c r="AF68" s="182">
        <f>IF(Z68&gt;Z70,-1,0)</f>
        <v>0</v>
      </c>
      <c r="AG68" s="329">
        <f>10000-(AJ68*1000+AM68*10+AK68)</f>
        <v>10000</v>
      </c>
      <c r="AH68" s="330">
        <f>RANK(AG68,AG67:AG70,1)</f>
        <v>1</v>
      </c>
      <c r="AI68" s="281" t="str">
        <f>H67</f>
        <v>Ungarn</v>
      </c>
      <c r="AJ68" s="281">
        <f t="shared" si="21"/>
        <v>0</v>
      </c>
      <c r="AK68" s="281">
        <f t="shared" si="21"/>
        <v>0</v>
      </c>
      <c r="AL68" s="281">
        <f t="shared" si="21"/>
        <v>0</v>
      </c>
      <c r="AM68" s="281">
        <f>AK68-AL68</f>
        <v>0</v>
      </c>
      <c r="AN68" s="329">
        <f>IF(Z67&lt;&gt;Z68,AG67,IF(E67&gt;G67,AG67-2000,AG67))</f>
        <v>10000</v>
      </c>
      <c r="AO68" s="337"/>
      <c r="AP68" s="329">
        <f>IF(Z68&lt;&gt;Z69,AG69,IF(G72&gt;E72,AG69-2000,AG69))</f>
        <v>10000</v>
      </c>
      <c r="AQ68" s="329">
        <f>IF(Z70&lt;&gt;Z68,AG70,IF(G70&gt;E70,AG70-2000,AG70))</f>
        <v>10000</v>
      </c>
      <c r="AR68" s="333">
        <f>AO71</f>
        <v>30000</v>
      </c>
      <c r="AS68" s="330">
        <f>RANK(AR68,AR67:AR70,1)</f>
        <v>1</v>
      </c>
      <c r="AT68" s="281" t="str">
        <f t="shared" si="22"/>
        <v>Ungarn</v>
      </c>
      <c r="AU68" s="281">
        <f t="shared" si="22"/>
        <v>0</v>
      </c>
      <c r="AV68" s="281">
        <f t="shared" si="22"/>
        <v>0</v>
      </c>
      <c r="AW68" s="281">
        <f t="shared" si="22"/>
        <v>0</v>
      </c>
      <c r="AX68" s="182"/>
      <c r="AY68" s="182"/>
      <c r="AZ68" s="182"/>
      <c r="BA68" s="119">
        <v>2</v>
      </c>
      <c r="BB68" s="117" t="e">
        <f>VLOOKUP(2,AS67:AT70,2,FALSE)</f>
        <v>#N/A</v>
      </c>
      <c r="BC68" s="118"/>
      <c r="BD68" s="120" t="e">
        <f>VLOOKUP(2,AS67:AW70,3,FALSE)</f>
        <v>#N/A</v>
      </c>
      <c r="BE68" s="121" t="e">
        <f>VLOOKUP(2,AS67:AW70,4,FALSE)</f>
        <v>#N/A</v>
      </c>
      <c r="BF68" s="199" t="s">
        <v>12</v>
      </c>
      <c r="BG68" s="121" t="e">
        <f>VLOOKUP(2,AS67:AW70,5,FALSE)</f>
        <v>#N/A</v>
      </c>
      <c r="BH68" s="122" t="s">
        <v>89</v>
      </c>
      <c r="BI68" s="183"/>
      <c r="BJ68" s="61">
        <f>IF(E68&gt;G68,IF(Spielplan!E68&gt;Spielplan!G68,Punktemodus!$B$3,0),0)</f>
        <v>0</v>
      </c>
      <c r="BK68" s="61">
        <f>IF(E68=G68,IF(Spielplan!E68=Spielplan!G68,Punktemodus!$B$3,0),0)</f>
        <v>10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10</v>
      </c>
      <c r="BQ68" s="183"/>
      <c r="BR68" s="85"/>
      <c r="BS68" s="153" t="str">
        <f>Spielplan!$BK$32</f>
        <v>1E</v>
      </c>
      <c r="BT68" s="87" t="str">
        <f>Spielplan!$BL$32</f>
        <v>Italien</v>
      </c>
      <c r="BU68" s="88"/>
      <c r="BV68" s="89">
        <f>Spielplan!$BN$32</f>
        <v>2</v>
      </c>
      <c r="BW68" s="360"/>
      <c r="BX68" s="356">
        <f>COUNTIF($BT$12:$BT$41,BT68)*(Punktemodus!$B$11)</f>
        <v>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63"/>
      <c r="F69" s="199" t="s">
        <v>12</v>
      </c>
      <c r="G69" s="63"/>
      <c r="H69" s="117" t="str">
        <f>C68</f>
        <v>Portugal</v>
      </c>
      <c r="I69" s="118"/>
      <c r="J69" s="182"/>
      <c r="K69" s="182" t="s">
        <v>84</v>
      </c>
      <c r="L69" s="182">
        <f t="shared" si="20"/>
        <v>0</v>
      </c>
      <c r="M69" s="182">
        <f>IF($E69="",0,IF($E69&gt;$G69,3,IF($E69=G69,1,0)))</f>
        <v>0</v>
      </c>
      <c r="N69" s="182"/>
      <c r="O69" s="182">
        <f>IF($G69="",0,IF($E69&gt;$G69,0,IF($E69=$G69,1,3)))</f>
        <v>0</v>
      </c>
      <c r="P69" s="182"/>
      <c r="Q69" s="182">
        <f>E69</f>
        <v>0</v>
      </c>
      <c r="R69" s="182"/>
      <c r="S69" s="182">
        <f>G69</f>
        <v>0</v>
      </c>
      <c r="T69" s="182"/>
      <c r="U69" s="182">
        <f>G69</f>
        <v>0</v>
      </c>
      <c r="V69" s="182"/>
      <c r="W69" s="182">
        <f>E69</f>
        <v>0</v>
      </c>
      <c r="X69" s="182"/>
      <c r="Y69" s="182"/>
      <c r="Z69" s="182">
        <f>O73</f>
        <v>0</v>
      </c>
      <c r="AA69" s="182">
        <f>S73</f>
        <v>0</v>
      </c>
      <c r="AB69" s="182">
        <f>W73</f>
        <v>0</v>
      </c>
      <c r="AC69" s="182">
        <f>AA69-AB69</f>
        <v>0</v>
      </c>
      <c r="AD69" s="182">
        <f>IF(Z69&gt;Z67,-1,0)</f>
        <v>0</v>
      </c>
      <c r="AE69" s="182">
        <f>IF(Z69&gt;Z68,-1,0)</f>
        <v>0</v>
      </c>
      <c r="AF69" s="182">
        <f>IF(Z69&gt;Z70,-1,0)</f>
        <v>0</v>
      </c>
      <c r="AG69" s="329">
        <f>10000-(AJ69*1000+AM69*10+AK69)</f>
        <v>10000</v>
      </c>
      <c r="AH69" s="330">
        <f>RANK(AG69,AG67:AG70,1)</f>
        <v>1</v>
      </c>
      <c r="AI69" s="281" t="str">
        <f>C68</f>
        <v>Portugal</v>
      </c>
      <c r="AJ69" s="281">
        <f t="shared" si="21"/>
        <v>0</v>
      </c>
      <c r="AK69" s="281">
        <f t="shared" si="21"/>
        <v>0</v>
      </c>
      <c r="AL69" s="281">
        <f t="shared" si="21"/>
        <v>0</v>
      </c>
      <c r="AM69" s="281">
        <f>AK69-AL69</f>
        <v>0</v>
      </c>
      <c r="AN69" s="329">
        <f>IF(Z67&lt;&gt;Z69,AG67,IF(E69&gt;G69,AG67-2000,AG67))</f>
        <v>10000</v>
      </c>
      <c r="AO69" s="329">
        <f>IF(Z68&lt;&gt;Z69,AG68,IF(E72&gt;G72,AG68-2000,AG68))</f>
        <v>10000</v>
      </c>
      <c r="AP69" s="337"/>
      <c r="AQ69" s="329">
        <f>IF(Z70&lt;&gt;Z69,AG70,IF(G68&gt;E68,AG70-2000,AG70))</f>
        <v>10000</v>
      </c>
      <c r="AR69" s="333">
        <f>AP71</f>
        <v>30000</v>
      </c>
      <c r="AS69" s="330">
        <f>RANK(AR69,AR67:AR70,1)</f>
        <v>1</v>
      </c>
      <c r="AT69" s="281" t="str">
        <f t="shared" si="22"/>
        <v>Portugal</v>
      </c>
      <c r="AU69" s="281">
        <f t="shared" si="22"/>
        <v>0</v>
      </c>
      <c r="AV69" s="281">
        <f t="shared" si="22"/>
        <v>0</v>
      </c>
      <c r="AW69" s="281">
        <f t="shared" si="22"/>
        <v>0</v>
      </c>
      <c r="AX69" s="182"/>
      <c r="AY69" s="182"/>
      <c r="AZ69" s="182"/>
      <c r="BA69" s="162">
        <v>3</v>
      </c>
      <c r="BB69" s="175" t="e">
        <f>VLOOKUP(3,AS67:AT70,2,FALSE)</f>
        <v>#N/A</v>
      </c>
      <c r="BC69" s="163"/>
      <c r="BD69" s="145" t="e">
        <f>VLOOKUP(3,AS67:AW70,3,FALSE)</f>
        <v>#N/A</v>
      </c>
      <c r="BE69" s="145" t="e">
        <f>VLOOKUP(3,AS67:AW70,4,FALSE)</f>
        <v>#N/A</v>
      </c>
      <c r="BF69" s="199" t="s">
        <v>12</v>
      </c>
      <c r="BG69" s="145" t="e">
        <f>VLOOKUP(3,AS67:AW70,5,FALSE)</f>
        <v>#N/A</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3</v>
      </c>
      <c r="BN69" s="61">
        <f>IF(E69=Spielplan!E69,Punktemodus!$B$7,0)</f>
        <v>1</v>
      </c>
      <c r="BO69" s="61">
        <f>IF(G69=Spielplan!G69,Punktemodus!$B$7,0)</f>
        <v>1</v>
      </c>
      <c r="BP69" s="81">
        <f>IF(Spielplan!E69="",0,SUM(BJ69:BO69))</f>
        <v>15</v>
      </c>
      <c r="BQ69" s="183"/>
      <c r="BR69" s="85"/>
      <c r="BS69" s="176" t="str">
        <f>Spielplan!$BK$33</f>
        <v>2D</v>
      </c>
      <c r="BT69" s="87" t="str">
        <f>Spielplan!$BL$33</f>
        <v>Spanien</v>
      </c>
      <c r="BU69" s="88"/>
      <c r="BV69" s="89">
        <f>Spielplan!$BN$33</f>
        <v>0</v>
      </c>
      <c r="BW69" s="74"/>
      <c r="BX69" s="356">
        <f>COUNTIF($BT$12:$BT$41,BT69)*(Punktemodus!$B$11)</f>
        <v>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63"/>
      <c r="F70" s="199" t="s">
        <v>12</v>
      </c>
      <c r="G70" s="63"/>
      <c r="H70" s="123" t="str">
        <f>H68</f>
        <v>Island</v>
      </c>
      <c r="I70" s="124"/>
      <c r="J70" s="182"/>
      <c r="K70" s="182" t="s">
        <v>85</v>
      </c>
      <c r="L70" s="182">
        <f t="shared" si="20"/>
        <v>0</v>
      </c>
      <c r="M70" s="182"/>
      <c r="N70" s="182">
        <f>IF($E70="",0,IF($E70&gt;$G70,3,IF($E70=$G70,1,0)))</f>
        <v>0</v>
      </c>
      <c r="O70" s="182"/>
      <c r="P70" s="182">
        <f>IF($G70="",0,IF($E70&gt;$G70,0,IF($E70=$G70,1,3)))</f>
        <v>0</v>
      </c>
      <c r="Q70" s="182"/>
      <c r="R70" s="182">
        <f>E70</f>
        <v>0</v>
      </c>
      <c r="S70" s="182"/>
      <c r="T70" s="182">
        <f>G70</f>
        <v>0</v>
      </c>
      <c r="U70" s="182"/>
      <c r="V70" s="182">
        <f>G70</f>
        <v>0</v>
      </c>
      <c r="W70" s="182"/>
      <c r="X70" s="182">
        <f>E70</f>
        <v>0</v>
      </c>
      <c r="Y70" s="182"/>
      <c r="Z70" s="182">
        <f>P73</f>
        <v>0</v>
      </c>
      <c r="AA70" s="182">
        <f>T73</f>
        <v>0</v>
      </c>
      <c r="AB70" s="182">
        <f>X73</f>
        <v>0</v>
      </c>
      <c r="AC70" s="182">
        <f>AA70-AB70</f>
        <v>0</v>
      </c>
      <c r="AD70" s="182">
        <f>IF(Z70&gt;Z67,-1,0)</f>
        <v>0</v>
      </c>
      <c r="AE70" s="182">
        <f>IF(Z70&gt;Z68,-1,0)</f>
        <v>0</v>
      </c>
      <c r="AF70" s="182">
        <f>IF(Z70&gt;Z69,-1,0)</f>
        <v>0</v>
      </c>
      <c r="AG70" s="329">
        <f>10000-(AJ70*1000+AM70*10+AK70)</f>
        <v>10000</v>
      </c>
      <c r="AH70" s="330">
        <f>RANK(AG70,AG67:AG70,1)</f>
        <v>1</v>
      </c>
      <c r="AI70" s="281" t="str">
        <f>H68</f>
        <v>Island</v>
      </c>
      <c r="AJ70" s="281">
        <f t="shared" si="21"/>
        <v>0</v>
      </c>
      <c r="AK70" s="281">
        <f t="shared" si="21"/>
        <v>0</v>
      </c>
      <c r="AL70" s="281">
        <f t="shared" si="21"/>
        <v>0</v>
      </c>
      <c r="AM70" s="281">
        <f>AK70-AL70</f>
        <v>0</v>
      </c>
      <c r="AN70" s="329">
        <f>IF(Z67&lt;&gt;Z70,AG67,IF(E71&gt;G71,AG67-2000,AG67))</f>
        <v>10000</v>
      </c>
      <c r="AO70" s="329">
        <f>IF(Z68&lt;&gt;Z70,AG68,IF(E70&gt;G70,AG68-2000,AG68))</f>
        <v>10000</v>
      </c>
      <c r="AP70" s="329">
        <f>IF(Z69&lt;&gt;Z70,AG69,IF(E68&gt;G68,AG69-2000,AG69))</f>
        <v>10000</v>
      </c>
      <c r="AQ70" s="337"/>
      <c r="AR70" s="333">
        <f>AQ71</f>
        <v>30000</v>
      </c>
      <c r="AS70" s="330">
        <f>RANK(AR70,AR67:AR70,1)</f>
        <v>1</v>
      </c>
      <c r="AT70" s="281" t="str">
        <f t="shared" si="22"/>
        <v>Island</v>
      </c>
      <c r="AU70" s="281">
        <f t="shared" si="22"/>
        <v>0</v>
      </c>
      <c r="AV70" s="281">
        <f t="shared" si="22"/>
        <v>0</v>
      </c>
      <c r="AW70" s="281">
        <f t="shared" si="22"/>
        <v>0</v>
      </c>
      <c r="AX70" s="182"/>
      <c r="AY70" s="182"/>
      <c r="AZ70" s="182"/>
      <c r="BA70" s="68">
        <v>4</v>
      </c>
      <c r="BB70" s="69" t="e">
        <f>VLOOKUP(4,AS67:AT70,2,FALSE)</f>
        <v>#N/A</v>
      </c>
      <c r="BC70" s="70"/>
      <c r="BD70" s="71" t="e">
        <f>VLOOKUP(4,AS67:AW70,3,FALSE)</f>
        <v>#N/A</v>
      </c>
      <c r="BE70" s="71" t="e">
        <f>VLOOKUP(4,AS67:AW70,4,FALSE)</f>
        <v>#N/A</v>
      </c>
      <c r="BF70" s="199" t="s">
        <v>12</v>
      </c>
      <c r="BG70" s="71" t="e">
        <f>VLOOKUP(4,AS67:AW70,5,FALSE)</f>
        <v>#N/A</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63"/>
      <c r="F71" s="199" t="s">
        <v>12</v>
      </c>
      <c r="G71" s="63"/>
      <c r="H71" s="117" t="str">
        <f>H68</f>
        <v>Island</v>
      </c>
      <c r="I71" s="118"/>
      <c r="J71" s="182"/>
      <c r="K71" s="182" t="s">
        <v>86</v>
      </c>
      <c r="L71" s="182">
        <f t="shared" si="20"/>
        <v>0</v>
      </c>
      <c r="M71" s="182">
        <f>IF($E71="",0,IF($E71&gt;$G71,3,IF($E71=G71,1,0)))</f>
        <v>0</v>
      </c>
      <c r="N71" s="182"/>
      <c r="O71" s="182"/>
      <c r="P71" s="182">
        <f>IF($G71="",0,IF($E71&gt;$G71,0,IF($E71=$G71,1,3)))</f>
        <v>0</v>
      </c>
      <c r="Q71" s="182">
        <f>E71</f>
        <v>0</v>
      </c>
      <c r="R71" s="182"/>
      <c r="S71" s="182"/>
      <c r="T71" s="182">
        <f>G71</f>
        <v>0</v>
      </c>
      <c r="U71" s="182">
        <f>G71</f>
        <v>0</v>
      </c>
      <c r="V71" s="182"/>
      <c r="W71" s="182"/>
      <c r="X71" s="182">
        <f>E71</f>
        <v>0</v>
      </c>
      <c r="Y71" s="182"/>
      <c r="Z71" s="182"/>
      <c r="AA71" s="182"/>
      <c r="AB71" s="182"/>
      <c r="AC71" s="182"/>
      <c r="AD71" s="182"/>
      <c r="AE71" s="182"/>
      <c r="AF71" s="182"/>
      <c r="AG71" s="281"/>
      <c r="AH71" s="281"/>
      <c r="AI71" s="281"/>
      <c r="AJ71" s="281"/>
      <c r="AK71" s="281"/>
      <c r="AL71" s="281"/>
      <c r="AM71" s="281"/>
      <c r="AN71" s="334">
        <f>SUM(AN67:AN70)</f>
        <v>30000</v>
      </c>
      <c r="AO71" s="335">
        <f>SUM(AO67:AO70)</f>
        <v>30000</v>
      </c>
      <c r="AP71" s="335">
        <f>SUM(AP67:AP70)</f>
        <v>30000</v>
      </c>
      <c r="AQ71" s="335">
        <f>SUM(AQ67:AQ70)</f>
        <v>30000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63"/>
      <c r="F72" s="199" t="s">
        <v>12</v>
      </c>
      <c r="G72" s="63"/>
      <c r="H72" s="123" t="str">
        <f>C68</f>
        <v>Portugal</v>
      </c>
      <c r="I72" s="124"/>
      <c r="J72" s="182"/>
      <c r="K72" s="182" t="s">
        <v>86</v>
      </c>
      <c r="L72" s="182">
        <f t="shared" si="20"/>
        <v>0</v>
      </c>
      <c r="M72" s="182"/>
      <c r="N72" s="182">
        <f>IF($E72="",0,IF($E72&gt;$G72,3,IF($E72=$G72,1,0)))</f>
        <v>0</v>
      </c>
      <c r="O72" s="182">
        <f>IF($G72="",0,IF($E72&gt;$G72,0,IF($E72=$G72,1,3)))</f>
        <v>0</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1</v>
      </c>
      <c r="AH72" s="281"/>
      <c r="AI72" s="281"/>
      <c r="AJ72" s="281"/>
      <c r="AK72" s="281"/>
      <c r="AL72" s="281"/>
      <c r="AM72" s="281"/>
      <c r="AN72" s="281" t="s">
        <v>34</v>
      </c>
      <c r="AO72" s="281"/>
      <c r="AP72" s="281"/>
      <c r="AQ72" s="281"/>
      <c r="AR72" s="281" t="b">
        <f>OR(AR67=AR68,AR67=AR69,AR67=AR70,AR68=AR69,AR68=AR70,AR69=AR70)</f>
        <v>1</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0</v>
      </c>
      <c r="N73" s="182">
        <f t="shared" si="23"/>
        <v>0</v>
      </c>
      <c r="O73" s="182">
        <f t="shared" si="23"/>
        <v>0</v>
      </c>
      <c r="P73" s="182">
        <f t="shared" si="23"/>
        <v>0</v>
      </c>
      <c r="Q73" s="182">
        <f t="shared" si="23"/>
        <v>0</v>
      </c>
      <c r="R73" s="182">
        <f t="shared" si="23"/>
        <v>0</v>
      </c>
      <c r="S73" s="182">
        <f t="shared" si="23"/>
        <v>0</v>
      </c>
      <c r="T73" s="182">
        <f t="shared" si="23"/>
        <v>0</v>
      </c>
      <c r="U73" s="182">
        <f t="shared" si="23"/>
        <v>0</v>
      </c>
      <c r="V73" s="182">
        <f t="shared" si="23"/>
        <v>0</v>
      </c>
      <c r="W73" s="182">
        <f t="shared" si="23"/>
        <v>0</v>
      </c>
      <c r="X73" s="182">
        <f t="shared" si="23"/>
        <v>0</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46</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0</v>
      </c>
      <c r="N74" s="182">
        <f t="shared" si="23"/>
        <v>0</v>
      </c>
      <c r="O74" s="182">
        <f t="shared" si="23"/>
        <v>0</v>
      </c>
      <c r="P74" s="182">
        <f t="shared" si="23"/>
        <v>0</v>
      </c>
      <c r="Q74" s="182">
        <f t="shared" si="23"/>
        <v>0</v>
      </c>
      <c r="R74" s="182">
        <f t="shared" si="23"/>
        <v>0</v>
      </c>
      <c r="S74" s="182">
        <f t="shared" si="23"/>
        <v>0</v>
      </c>
      <c r="T74" s="182">
        <f t="shared" si="23"/>
        <v>0</v>
      </c>
      <c r="U74" s="182">
        <f t="shared" si="23"/>
        <v>0</v>
      </c>
      <c r="V74" s="182">
        <f t="shared" si="23"/>
        <v>0</v>
      </c>
      <c r="W74" s="182">
        <f t="shared" si="23"/>
        <v>0</v>
      </c>
      <c r="X74" s="182">
        <f t="shared" si="23"/>
        <v>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149</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e">
        <f>BB14</f>
        <v>#N/A</v>
      </c>
      <c r="D78" s="160" t="e">
        <f>BD14</f>
        <v>#N/A</v>
      </c>
      <c r="E78" s="160" t="e">
        <f>BE14</f>
        <v>#N/A</v>
      </c>
      <c r="F78" s="199" t="s">
        <v>12</v>
      </c>
      <c r="G78" s="160" t="e">
        <f>BG14</f>
        <v>#N/A</v>
      </c>
      <c r="H78" s="161" t="e">
        <f>D78*1000+(E78-G78)*10+E78</f>
        <v>#N/A</v>
      </c>
      <c r="I78" s="249" t="s">
        <v>254</v>
      </c>
      <c r="J78" s="164" t="e">
        <f t="shared" ref="J78:J83" si="24">IF(H78="","",RANK(H78,H$78:H$83,0)+ROW(A1)%%)</f>
        <v>#N/A</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t="str">
        <f t="shared" ref="BA78:BA83" si="25">IF(ROW(A1)&gt;COUNT(J$78:J$83),"",SMALL(J$78:J$83,ROW(A1)))</f>
        <v/>
      </c>
      <c r="BB78" s="159" t="str">
        <f>IF($BA78="","",INDEX(C$78:C$83,MATCH($BA78,$J$78:$J$83,0)))</f>
        <v/>
      </c>
      <c r="BC78" s="201"/>
      <c r="BD78" s="202" t="str">
        <f>IF($BA78="","",INDEX(D$78:D$83,MATCH($BA78,$J$78:$J$83,0)))</f>
        <v/>
      </c>
      <c r="BE78" s="150" t="str">
        <f>IF($BA78="","",INDEX(E$78:E$83,MATCH($BA78,$J$78:$J$83,0)))</f>
        <v/>
      </c>
      <c r="BF78" s="199" t="s">
        <v>12</v>
      </c>
      <c r="BG78" s="202" t="str">
        <f t="shared" ref="BG78:BG83" si="26">IF($BA78="","",INDEX(G$78:G$83,MATCH($BA78,$J$78:$J$83,0)))</f>
        <v/>
      </c>
      <c r="BH78" s="150" t="str">
        <f>IF($BA78="","",INDEX(I$78:I$83,MATCH($BA78,$J$78:$J$83,0)))</f>
        <v/>
      </c>
      <c r="BI78" s="231">
        <f>IF(BH78="A",0,IF(BH78="B",1,IF(BH78="C",2,IF(BH78="D",4,IF(BH78="E",8,IF(BH78="F",16,777777777))))))</f>
        <v>777777777</v>
      </c>
      <c r="BJ78" s="61" t="e">
        <f>IF(E78&gt;G78,IF(Spielplan!E78&gt;Spielplan!G78,Punktemodus!$B$3,0),0)</f>
        <v>#N/A</v>
      </c>
      <c r="BK78" s="61" t="e">
        <f>IF(E78=G78,IF(Spielplan!E78=Spielplan!G78,Punktemodus!$B$3,0),0)</f>
        <v>#N/A</v>
      </c>
      <c r="BL78" s="61" t="e">
        <f>IF(E78&lt;G78,IF(Spielplan!E78&lt;Spielplan!G78,Punktemodus!$B$3,0),0)</f>
        <v>#N/A</v>
      </c>
      <c r="BM78" s="61" t="e">
        <f>IF(E78=Spielplan!E78,IF(G78=Spielplan!G78,Punktemodus!$B$5,0),0)</f>
        <v>#N/A</v>
      </c>
      <c r="BN78" s="61" t="e">
        <f>IF(E78=Spielplan!E78,Punktemodus!$B$7,0)</f>
        <v>#N/A</v>
      </c>
      <c r="BO78" s="61" t="e">
        <f>IF(G78=Spielplan!G78,Punktemodus!$B$7,0)</f>
        <v>#N/A</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e">
        <f>BB25</f>
        <v>#N/A</v>
      </c>
      <c r="D79" s="160" t="e">
        <f>BD25</f>
        <v>#N/A</v>
      </c>
      <c r="E79" s="160" t="e">
        <f>BE25</f>
        <v>#N/A</v>
      </c>
      <c r="F79" s="199" t="s">
        <v>12</v>
      </c>
      <c r="G79" s="160" t="e">
        <f>BG25</f>
        <v>#N/A</v>
      </c>
      <c r="H79" s="161" t="e">
        <f t="shared" ref="H79:H83" si="27">D79*1000+(E79-G79)*10+E79</f>
        <v>#N/A</v>
      </c>
      <c r="I79" s="250" t="s">
        <v>255</v>
      </c>
      <c r="J79" s="164" t="e">
        <f t="shared" si="24"/>
        <v>#N/A</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t="str">
        <f t="shared" si="25"/>
        <v/>
      </c>
      <c r="BB79" s="159" t="str">
        <f t="shared" ref="BB79:BB83" si="28">IF($BA79="","",INDEX(C$78:C$83,MATCH($BA79,$J$78:$J$83,0)))</f>
        <v/>
      </c>
      <c r="BC79" s="201"/>
      <c r="BD79" s="202" t="str">
        <f t="shared" ref="BD79:BD83" si="29">IF($BA79="","",INDEX(D$78:D$83,MATCH($BA79,$J$78:$J$83,0)))</f>
        <v/>
      </c>
      <c r="BE79" s="150" t="str">
        <f>IF($BA79="","",INDEX(E$78:E$83,MATCH($BA79,$J$78:$J$83,0)))</f>
        <v/>
      </c>
      <c r="BF79" s="199" t="s">
        <v>12</v>
      </c>
      <c r="BG79" s="202" t="str">
        <f t="shared" si="26"/>
        <v/>
      </c>
      <c r="BH79" s="150" t="str">
        <f t="shared" ref="BH79:BH83" si="30">IF($BA79="","",INDEX(I$78:I$83,MATCH($BA79,$J$78:$J$83,0)))</f>
        <v/>
      </c>
      <c r="BI79" s="231">
        <f t="shared" ref="BI79:BI81" si="31">IF(BH79="A",0,IF(BH79="B",1,IF(BH79="C",2,IF(BH79="D",4,IF(BH79="E",8,IF(BH79="F",16,777777777))))))</f>
        <v>777777777</v>
      </c>
      <c r="BJ79" s="61" t="e">
        <f>IF(E79&gt;G79,IF(Spielplan!E79&gt;Spielplan!G79,Punktemodus!$B$3,0),0)</f>
        <v>#N/A</v>
      </c>
      <c r="BK79" s="61" t="e">
        <f>IF(E79=G79,IF(Spielplan!E79=Spielplan!G79,Punktemodus!$B$3,0),0)</f>
        <v>#N/A</v>
      </c>
      <c r="BL79" s="61" t="e">
        <f>IF(E79&lt;G79,IF(Spielplan!E79&lt;Spielplan!G79,Punktemodus!$B$3,0),0)</f>
        <v>#N/A</v>
      </c>
      <c r="BM79" s="61" t="e">
        <f>IF(E79=Spielplan!E79,IF(G79=Spielplan!G79,Punktemodus!$B$5,0),0)</f>
        <v>#N/A</v>
      </c>
      <c r="BN79" s="61" t="e">
        <f>IF(E79=Spielplan!E79,Punktemodus!$B$7,0)</f>
        <v>#N/A</v>
      </c>
      <c r="BO79" s="61" t="e">
        <f>IF(G79=Spielplan!G79,Punktemodus!$B$7,0)</f>
        <v>#N/A</v>
      </c>
      <c r="BP79" s="182"/>
      <c r="BQ79" s="183"/>
      <c r="BR79" s="85"/>
      <c r="BS79" s="462" t="s">
        <v>109</v>
      </c>
      <c r="BT79" s="463"/>
      <c r="BU79" s="464"/>
      <c r="BV79" s="465"/>
      <c r="BW79" s="80"/>
      <c r="BX79" s="80"/>
      <c r="BY79" s="80"/>
      <c r="BZ79" s="361">
        <f>SUM(BX48:BX77)</f>
        <v>40</v>
      </c>
      <c r="CA79" s="80"/>
      <c r="CB79" s="80"/>
      <c r="CC79" s="80"/>
      <c r="CD79" s="80"/>
      <c r="CE79" s="361">
        <f>SUM(CE50:CE75)</f>
        <v>0</v>
      </c>
      <c r="CF79" s="80"/>
      <c r="CG79" s="80"/>
      <c r="CH79" s="80"/>
      <c r="CI79" s="80"/>
      <c r="CJ79" s="361">
        <f>SUM(CJ54:CJ71)</f>
        <v>0</v>
      </c>
      <c r="CK79" s="80"/>
      <c r="CL79" s="80"/>
      <c r="CM79" s="80"/>
      <c r="CN79" s="80"/>
      <c r="CO79" s="361">
        <f>SUM(CO59:CO60)</f>
        <v>0</v>
      </c>
      <c r="CP79" s="80"/>
      <c r="CQ79" s="80"/>
      <c r="CR79" s="80"/>
      <c r="CS79" s="361" t="e">
        <f>CS54</f>
        <v>#N/A</v>
      </c>
      <c r="CT79" s="80"/>
      <c r="CU79" s="80"/>
      <c r="CV79" s="80"/>
      <c r="CW79" s="80"/>
    </row>
    <row r="80" spans="1:101" ht="18.75" customHeight="1" thickBot="1" x14ac:dyDescent="0.3">
      <c r="A80" s="182"/>
      <c r="B80" s="182"/>
      <c r="C80" s="246" t="e">
        <f>BB36</f>
        <v>#N/A</v>
      </c>
      <c r="D80" s="160" t="e">
        <f>BD36</f>
        <v>#N/A</v>
      </c>
      <c r="E80" s="160" t="e">
        <f>BE36</f>
        <v>#N/A</v>
      </c>
      <c r="F80" s="199" t="s">
        <v>12</v>
      </c>
      <c r="G80" s="160" t="e">
        <f>BG36</f>
        <v>#N/A</v>
      </c>
      <c r="H80" s="161" t="e">
        <f t="shared" si="27"/>
        <v>#N/A</v>
      </c>
      <c r="I80" s="250" t="s">
        <v>256</v>
      </c>
      <c r="J80" s="164" t="e">
        <f t="shared" si="24"/>
        <v>#N/A</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t="str">
        <f t="shared" si="25"/>
        <v/>
      </c>
      <c r="BB80" s="159" t="str">
        <f t="shared" si="28"/>
        <v/>
      </c>
      <c r="BC80" s="201"/>
      <c r="BD80" s="202" t="str">
        <f t="shared" si="29"/>
        <v/>
      </c>
      <c r="BE80" s="150" t="str">
        <f>IF($BA80="","",INDEX(E$78:E$83,MATCH($BA80,$J$78:$J$83,0)))</f>
        <v/>
      </c>
      <c r="BF80" s="199" t="s">
        <v>12</v>
      </c>
      <c r="BG80" s="202" t="str">
        <f t="shared" si="26"/>
        <v/>
      </c>
      <c r="BH80" s="150" t="str">
        <f t="shared" si="30"/>
        <v/>
      </c>
      <c r="BI80" s="231">
        <f t="shared" si="31"/>
        <v>777777777</v>
      </c>
      <c r="BJ80" s="61" t="e">
        <f>IF(E80&gt;G80,IF(Spielplan!E80&gt;Spielplan!G80,Punktemodus!$B$3,0),0)</f>
        <v>#N/A</v>
      </c>
      <c r="BK80" s="61" t="e">
        <f>IF(E80=G80,IF(Spielplan!E80=Spielplan!G80,Punktemodus!$B$3,0),0)</f>
        <v>#N/A</v>
      </c>
      <c r="BL80" s="61" t="e">
        <f>IF(E80&lt;G80,IF(Spielplan!E80&lt;Spielplan!G80,Punktemodus!$B$3,0),0)</f>
        <v>#N/A</v>
      </c>
      <c r="BM80" s="61" t="e">
        <f>IF(E80=Spielplan!E80,IF(G80=Spielplan!G80,Punktemodus!$B$5,0),0)</f>
        <v>#N/A</v>
      </c>
      <c r="BN80" s="61" t="e">
        <f>IF(E80=Spielplan!E80,Punktemodus!$B$7,0)</f>
        <v>#N/A</v>
      </c>
      <c r="BO80" s="61" t="e">
        <f>IF(G80=Spielplan!G80,Punktemodus!$B$7,0)</f>
        <v>#N/A</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e">
        <f>BB47</f>
        <v>#N/A</v>
      </c>
      <c r="D81" s="160" t="e">
        <f>BD47</f>
        <v>#N/A</v>
      </c>
      <c r="E81" s="160" t="e">
        <f>BE47</f>
        <v>#N/A</v>
      </c>
      <c r="F81" s="199" t="s">
        <v>12</v>
      </c>
      <c r="G81" s="160" t="e">
        <f>BG47</f>
        <v>#N/A</v>
      </c>
      <c r="H81" s="161" t="e">
        <f t="shared" si="27"/>
        <v>#N/A</v>
      </c>
      <c r="I81" s="250" t="s">
        <v>257</v>
      </c>
      <c r="J81" s="164" t="e">
        <f t="shared" si="24"/>
        <v>#N/A</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t="str">
        <f t="shared" si="25"/>
        <v/>
      </c>
      <c r="BB81" s="159" t="str">
        <f t="shared" si="28"/>
        <v/>
      </c>
      <c r="BC81" s="201"/>
      <c r="BD81" s="202" t="str">
        <f t="shared" si="29"/>
        <v/>
      </c>
      <c r="BE81" s="150" t="str">
        <f>IF($BA81="","",INDEX(E$78:E$83,MATCH($BA81,$J$78:$J$83,0)))</f>
        <v/>
      </c>
      <c r="BF81" s="199" t="s">
        <v>12</v>
      </c>
      <c r="BG81" s="202" t="str">
        <f t="shared" si="26"/>
        <v/>
      </c>
      <c r="BH81" s="150" t="str">
        <f t="shared" si="30"/>
        <v/>
      </c>
      <c r="BI81" s="231">
        <f t="shared" si="31"/>
        <v>777777777</v>
      </c>
      <c r="BJ81" s="61" t="e">
        <f>IF(E81&gt;G81,IF(Spielplan!E81&gt;Spielplan!G81,Punktemodus!$B$3,0),0)</f>
        <v>#N/A</v>
      </c>
      <c r="BK81" s="61" t="e">
        <f>IF(E81=G81,IF(Spielplan!E81=Spielplan!G81,Punktemodus!$B$3,0),0)</f>
        <v>#N/A</v>
      </c>
      <c r="BL81" s="61" t="e">
        <f>IF(E81&lt;G81,IF(Spielplan!E81&lt;Spielplan!G81,Punktemodus!$B$3,0),0)</f>
        <v>#N/A</v>
      </c>
      <c r="BM81" s="61" t="e">
        <f>IF(E81=Spielplan!E81,IF(G81=Spielplan!G81,Punktemodus!$B$5,0),0)</f>
        <v>#N/A</v>
      </c>
      <c r="BN81" s="61" t="e">
        <f>IF(E81=Spielplan!E81,Punktemodus!$B$7,0)</f>
        <v>#N/A</v>
      </c>
      <c r="BO81" s="61" t="e">
        <f>IF(G81=Spielplan!G81,Punktemodus!$B$7,0)</f>
        <v>#N/A</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e">
        <f>BB58</f>
        <v>#N/A</v>
      </c>
      <c r="D82" s="160" t="e">
        <f>BD58</f>
        <v>#N/A</v>
      </c>
      <c r="E82" s="160" t="e">
        <f>BE58</f>
        <v>#N/A</v>
      </c>
      <c r="F82" s="199" t="s">
        <v>12</v>
      </c>
      <c r="G82" s="160" t="e">
        <f>BG58</f>
        <v>#N/A</v>
      </c>
      <c r="H82" s="161" t="e">
        <f t="shared" si="27"/>
        <v>#N/A</v>
      </c>
      <c r="I82" s="250" t="s">
        <v>258</v>
      </c>
      <c r="J82" s="164" t="e">
        <f t="shared" si="24"/>
        <v>#N/A</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t="str">
        <f t="shared" si="25"/>
        <v/>
      </c>
      <c r="BB82" s="175" t="str">
        <f t="shared" si="28"/>
        <v/>
      </c>
      <c r="BC82" s="163"/>
      <c r="BD82" s="145" t="str">
        <f t="shared" si="29"/>
        <v/>
      </c>
      <c r="BE82" s="145" t="str">
        <f>IF($BA82="","",INDEX(E$78:E$83,MATCH($BA82,$J$78:$J$83,0)))</f>
        <v/>
      </c>
      <c r="BF82" s="199" t="s">
        <v>12</v>
      </c>
      <c r="BG82" s="145" t="str">
        <f t="shared" si="26"/>
        <v/>
      </c>
      <c r="BH82" s="145" t="str">
        <f t="shared" si="30"/>
        <v/>
      </c>
      <c r="BI82" s="182"/>
      <c r="BJ82" s="61" t="e">
        <f>IF(E82&gt;G82,IF(Spielplan!E82&gt;Spielplan!G82,Punktemodus!$B$3,0),0)</f>
        <v>#N/A</v>
      </c>
      <c r="BK82" s="61" t="e">
        <f>IF(E82=G82,IF(Spielplan!E82=Spielplan!G82,Punktemodus!$B$3,0),0)</f>
        <v>#N/A</v>
      </c>
      <c r="BL82" s="61" t="e">
        <f>IF(E82&lt;G82,IF(Spielplan!E82&lt;Spielplan!G82,Punktemodus!$B$3,0),0)</f>
        <v>#N/A</v>
      </c>
      <c r="BM82" s="61" t="e">
        <f>IF(E82=Spielplan!E82,IF(G82=Spielplan!G82,Punktemodus!$B$5,0),0)</f>
        <v>#N/A</v>
      </c>
      <c r="BN82" s="61" t="e">
        <f>IF(E82=Spielplan!E82,Punktemodus!$B$7,0)</f>
        <v>#N/A</v>
      </c>
      <c r="BO82" s="61" t="e">
        <f>IF(G82=Spielplan!G82,Punktemodus!$B$7,0)</f>
        <v>#N/A</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e">
        <f>BB69</f>
        <v>#N/A</v>
      </c>
      <c r="D83" s="160" t="e">
        <f>BD69</f>
        <v>#N/A</v>
      </c>
      <c r="E83" s="160" t="e">
        <f>BE69</f>
        <v>#N/A</v>
      </c>
      <c r="F83" s="199" t="s">
        <v>12</v>
      </c>
      <c r="G83" s="160" t="e">
        <f>BG69</f>
        <v>#N/A</v>
      </c>
      <c r="H83" s="161" t="e">
        <f t="shared" si="27"/>
        <v>#N/A</v>
      </c>
      <c r="I83" s="181" t="s">
        <v>259</v>
      </c>
      <c r="J83" s="164" t="e">
        <f t="shared" si="24"/>
        <v>#N/A</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t="str">
        <f t="shared" si="25"/>
        <v/>
      </c>
      <c r="BB83" s="175" t="str">
        <f t="shared" si="28"/>
        <v/>
      </c>
      <c r="BC83" s="163"/>
      <c r="BD83" s="145" t="str">
        <f t="shared" si="29"/>
        <v/>
      </c>
      <c r="BE83" s="145" t="str">
        <f>IF($BA83="","",INDEX(E$78:E$83,MATCH($BA83,$J$78:$J$83,0)))</f>
        <v/>
      </c>
      <c r="BF83" s="199" t="s">
        <v>12</v>
      </c>
      <c r="BG83" s="145" t="str">
        <f t="shared" si="26"/>
        <v/>
      </c>
      <c r="BH83" s="145" t="str">
        <f t="shared" si="30"/>
        <v/>
      </c>
      <c r="BI83" s="182"/>
      <c r="BJ83" s="61" t="e">
        <f>IF(E83&gt;G83,IF(Spielplan!E83&gt;Spielplan!G83,Punktemodus!$B$3,0),0)</f>
        <v>#N/A</v>
      </c>
      <c r="BK83" s="61" t="e">
        <f>IF(E83=G83,IF(Spielplan!E83=Spielplan!G83,Punktemodus!$B$3,0),0)</f>
        <v>#N/A</v>
      </c>
      <c r="BL83" s="61" t="e">
        <f>IF(E83&lt;G83,IF(Spielplan!E83&lt;Spielplan!G83,Punktemodus!$B$3,0),0)</f>
        <v>#N/A</v>
      </c>
      <c r="BM83" s="61" t="e">
        <f>IF(E83=Spielplan!E83,IF(G83=Spielplan!G83,Punktemodus!$B$5,0),0)</f>
        <v>#N/A</v>
      </c>
      <c r="BN83" s="61" t="e">
        <f>IF(E83=Spielplan!E83,Punktemodus!$B$7,0)</f>
        <v>#N/A</v>
      </c>
      <c r="BO83" s="61" t="e">
        <f>IF(G83=Spielplan!G83,Punktemodus!$B$7,0)</f>
        <v>#N/A</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3111111108</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e">
        <f>$C$80</f>
        <v>#N/A</v>
      </c>
      <c r="D86" s="458" t="e">
        <f>$C$81</f>
        <v>#N/A</v>
      </c>
      <c r="E86" s="459"/>
      <c r="F86" s="479" t="e">
        <f>$C$78</f>
        <v>#N/A</v>
      </c>
      <c r="G86" s="459"/>
      <c r="H86" s="245" t="e">
        <f>$C$79</f>
        <v>#N/A</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v>-0.5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e">
        <f>$C$80</f>
        <v>#N/A</v>
      </c>
      <c r="D87" s="471" t="e">
        <f>$C$78</f>
        <v>#N/A</v>
      </c>
      <c r="E87" s="461"/>
      <c r="F87" s="470" t="e">
        <f>$C$79</f>
        <v>#N/A</v>
      </c>
      <c r="G87" s="461"/>
      <c r="H87" s="246" t="e">
        <f>$C$82</f>
        <v>#N/A</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e">
        <f>VLOOKUP($BH$85,$B$86:$H$100,2,FALSE)</f>
        <v>#N/A</v>
      </c>
      <c r="BC87" s="201"/>
      <c r="BD87" s="150" t="e">
        <f t="shared" ref="BD87:BD89" si="32">VLOOKUP(BB87,$BB$78:$BH$81,7,FALSE)</f>
        <v>#N/A</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e">
        <f>$C$80</f>
        <v>#N/A</v>
      </c>
      <c r="D88" s="471" t="e">
        <f>$C$78</f>
        <v>#N/A</v>
      </c>
      <c r="E88" s="461"/>
      <c r="F88" s="470" t="e">
        <f>$C$79</f>
        <v>#N/A</v>
      </c>
      <c r="G88" s="461"/>
      <c r="H88" s="247" t="e">
        <f>$C$83</f>
        <v>#N/A</v>
      </c>
      <c r="I88" s="182"/>
      <c r="J88" s="85"/>
      <c r="K88" s="257" t="str">
        <f>BB23</f>
        <v>Wales</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e">
        <f>VLOOKUP($BH$85,$B$86:$H$100,3,FALSE)</f>
        <v>#N/A</v>
      </c>
      <c r="BC88" s="201"/>
      <c r="BD88" s="150" t="e">
        <f t="shared" si="32"/>
        <v>#N/A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e">
        <f>$C$81</f>
        <v>#N/A</v>
      </c>
      <c r="D89" s="471" t="e">
        <f>$C$78</f>
        <v>#N/A</v>
      </c>
      <c r="E89" s="461"/>
      <c r="F89" s="470" t="e">
        <f>$C$79</f>
        <v>#N/A</v>
      </c>
      <c r="G89" s="461"/>
      <c r="H89" s="246" t="e">
        <f>$C$82</f>
        <v>#N/A</v>
      </c>
      <c r="I89" s="182"/>
      <c r="J89" s="85"/>
      <c r="K89" s="257" t="str">
        <f>BB34</f>
        <v>Polen</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e">
        <f>VLOOKUP($BH$85,$B$86:$H$100,5,FALSE)</f>
        <v>#N/A</v>
      </c>
      <c r="BC89" s="201"/>
      <c r="BD89" s="150" t="e">
        <f t="shared" si="32"/>
        <v>#N/A</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v>-1</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e">
        <f>$C$81</f>
        <v>#N/A</v>
      </c>
      <c r="D90" s="471" t="e">
        <f>$C$78</f>
        <v>#N/A</v>
      </c>
      <c r="E90" s="461"/>
      <c r="F90" s="470" t="e">
        <f>$C$79</f>
        <v>#N/A</v>
      </c>
      <c r="G90" s="461"/>
      <c r="H90" s="247" t="e">
        <f>$C$83</f>
        <v>#N/A</v>
      </c>
      <c r="I90" s="182"/>
      <c r="J90" s="85"/>
      <c r="K90" s="257" t="str">
        <f>BB45</f>
        <v>Türkei</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e">
        <f>VLOOKUP($BH$85,$B$86:$H$100,7,FALSE)</f>
        <v>#N/A</v>
      </c>
      <c r="BC90" s="201"/>
      <c r="BD90" s="150" t="e">
        <f>VLOOKUP(BB90,$BB$78:$BH$81,7,FALSE)</f>
        <v>#N/A</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e">
        <f>$C$82</f>
        <v>#N/A</v>
      </c>
      <c r="D91" s="471" t="e">
        <f>$C$78</f>
        <v>#N/A</v>
      </c>
      <c r="E91" s="461"/>
      <c r="F91" s="470" t="e">
        <f>$C$79</f>
        <v>#N/A</v>
      </c>
      <c r="G91" s="461"/>
      <c r="H91" s="247" t="e">
        <f>$C$83</f>
        <v>#N/A</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e">
        <f t="shared" ref="C92:C100" si="33">$C$80</f>
        <v>#N/A</v>
      </c>
      <c r="D92" s="458" t="e">
        <f>$C$81</f>
        <v>#N/A</v>
      </c>
      <c r="E92" s="459"/>
      <c r="F92" s="471" t="e">
        <f>$C$78</f>
        <v>#N/A</v>
      </c>
      <c r="G92" s="461"/>
      <c r="H92" s="246" t="e">
        <f>$C$82</f>
        <v>#N/A</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-1.5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e">
        <f t="shared" si="33"/>
        <v>#N/A</v>
      </c>
      <c r="D93" s="458" t="e">
        <f>$C$81</f>
        <v>#N/A</v>
      </c>
      <c r="E93" s="459"/>
      <c r="F93" s="471" t="e">
        <f>$C$78</f>
        <v>#N/A</v>
      </c>
      <c r="G93" s="461"/>
      <c r="H93" s="247" t="e">
        <f>$C$83</f>
        <v>#N/A</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e">
        <f t="shared" si="33"/>
        <v>#N/A</v>
      </c>
      <c r="D94" s="471" t="e">
        <f>$C$78</f>
        <v>#N/A</v>
      </c>
      <c r="E94" s="461"/>
      <c r="F94" s="460" t="e">
        <f>$C$83</f>
        <v>#N/A</v>
      </c>
      <c r="G94" s="461"/>
      <c r="H94" s="246" t="e">
        <f>$C$82</f>
        <v>#N/A</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e">
        <f>$C$81</f>
        <v>#N/A</v>
      </c>
      <c r="D95" s="471" t="e">
        <f>$C$78</f>
        <v>#N/A</v>
      </c>
      <c r="E95" s="461"/>
      <c r="F95" s="460" t="e">
        <f>$C$83</f>
        <v>#N/A</v>
      </c>
      <c r="G95" s="461"/>
      <c r="H95" s="246" t="e">
        <f>$C$82</f>
        <v>#N/A</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e">
        <f t="shared" si="33"/>
        <v>#N/A</v>
      </c>
      <c r="D96" s="458" t="e">
        <f>$C$81</f>
        <v>#N/A</v>
      </c>
      <c r="E96" s="459"/>
      <c r="F96" s="470" t="e">
        <f>$C$79</f>
        <v>#N/A</v>
      </c>
      <c r="G96" s="461"/>
      <c r="H96" s="246" t="e">
        <f>$C$82</f>
        <v>#N/A</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e">
        <f t="shared" si="33"/>
        <v>#N/A</v>
      </c>
      <c r="D97" s="458" t="e">
        <f>$C$81</f>
        <v>#N/A</v>
      </c>
      <c r="E97" s="459"/>
      <c r="F97" s="470" t="e">
        <f>$C$79</f>
        <v>#N/A</v>
      </c>
      <c r="G97" s="461"/>
      <c r="H97" s="247" t="e">
        <f>$C$83</f>
        <v>#N/A</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e">
        <f>$C$82</f>
        <v>#N/A</v>
      </c>
      <c r="D98" s="470" t="e">
        <f>$C$80</f>
        <v>#N/A</v>
      </c>
      <c r="E98" s="461"/>
      <c r="F98" s="470" t="e">
        <f>$C$79</f>
        <v>#N/A</v>
      </c>
      <c r="G98" s="461"/>
      <c r="H98" s="247" t="e">
        <f>$C$83</f>
        <v>#N/A</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e">
        <f>$C$82</f>
        <v>#N/A</v>
      </c>
      <c r="D99" s="458" t="e">
        <f>$C$81</f>
        <v>#N/A</v>
      </c>
      <c r="E99" s="459"/>
      <c r="F99" s="470" t="e">
        <f>$C$79</f>
        <v>#N/A</v>
      </c>
      <c r="G99" s="461"/>
      <c r="H99" s="247" t="e">
        <f>$C$83</f>
        <v>#N/A</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e">
        <f t="shared" si="33"/>
        <v>#N/A</v>
      </c>
      <c r="D100" s="458" t="e">
        <f>$C$81</f>
        <v>#N/A</v>
      </c>
      <c r="E100" s="459"/>
      <c r="F100" s="460" t="e">
        <f>$C$83</f>
        <v>#N/A</v>
      </c>
      <c r="G100" s="461"/>
      <c r="H100" s="246" t="e">
        <f>$C$82</f>
        <v>#N/A</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356</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427</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402">
        <v>2</v>
      </c>
      <c r="F12" s="405" t="s">
        <v>12</v>
      </c>
      <c r="G12" s="402">
        <v>2</v>
      </c>
      <c r="H12" s="6" t="str">
        <f>Spielplan!$H$12</f>
        <v>Rumänien</v>
      </c>
      <c r="I12" s="32"/>
      <c r="J12" s="182"/>
      <c r="K12" s="182" t="s">
        <v>50</v>
      </c>
      <c r="L12" s="182">
        <f t="shared" ref="L12:L17" si="0">IF(E12-G12&gt;0,1,IF(G12=E12,0,-1))</f>
        <v>0</v>
      </c>
      <c r="M12" s="182">
        <f>IF($E12="",0,IF($E12&gt;$G12,3,IF($E12=G12,1,0)))</f>
        <v>1</v>
      </c>
      <c r="N12" s="182">
        <f>IF($G12="",0,IF($E12&gt;$G12,0,IF($E12=G12,1,3)))</f>
        <v>1</v>
      </c>
      <c r="O12" s="182"/>
      <c r="P12" s="182"/>
      <c r="Q12" s="182">
        <f>E12</f>
        <v>2</v>
      </c>
      <c r="R12" s="182">
        <f>G12</f>
        <v>2</v>
      </c>
      <c r="S12" s="182"/>
      <c r="T12" s="182"/>
      <c r="U12" s="182">
        <f>G12</f>
        <v>2</v>
      </c>
      <c r="V12" s="182">
        <f>E12</f>
        <v>2</v>
      </c>
      <c r="W12" s="182"/>
      <c r="X12" s="182"/>
      <c r="Y12" s="182"/>
      <c r="Z12" s="182">
        <f>M18</f>
        <v>7</v>
      </c>
      <c r="AA12" s="182">
        <f>Q18</f>
        <v>8</v>
      </c>
      <c r="AB12" s="182">
        <f>U18</f>
        <v>5</v>
      </c>
      <c r="AC12" s="182">
        <f>AA12-AB12</f>
        <v>3</v>
      </c>
      <c r="AD12" s="182">
        <f>IF(Z12&gt;Z13,-1,0)</f>
        <v>-1</v>
      </c>
      <c r="AE12" s="182">
        <f>IF(Z12&gt;Z14,-1,0)</f>
        <v>-1</v>
      </c>
      <c r="AF12" s="182">
        <f>IF(Z12&gt;Z15,-1,0)</f>
        <v>-1</v>
      </c>
      <c r="AG12" s="329">
        <f>10000-(AJ12*1000+AM12*10+AK12)</f>
        <v>2962</v>
      </c>
      <c r="AH12" s="330">
        <f>RANK(AG12,AG12:AG15,1)</f>
        <v>1</v>
      </c>
      <c r="AI12" s="281" t="str">
        <f>C12</f>
        <v>Frankreich</v>
      </c>
      <c r="AJ12" s="281">
        <f t="shared" ref="AJ12:AL15" si="1">Z12</f>
        <v>7</v>
      </c>
      <c r="AK12" s="281">
        <f t="shared" si="1"/>
        <v>8</v>
      </c>
      <c r="AL12" s="281">
        <f t="shared" si="1"/>
        <v>5</v>
      </c>
      <c r="AM12" s="281">
        <f>AK12-AL12</f>
        <v>3</v>
      </c>
      <c r="AN12" s="337"/>
      <c r="AO12" s="329">
        <f>IF(Z13&lt;&gt;Z12,AG13,IF(G12&gt;E12,AG13-2000,AG13))</f>
        <v>5995</v>
      </c>
      <c r="AP12" s="329">
        <f>IF(Z14&lt;&gt;Z12,AG14,IF(G14&gt;E14,AG14-2000,AG14))</f>
        <v>10048</v>
      </c>
      <c r="AQ12" s="329">
        <f>IF(Z15&lt;&gt;Z12,AG15,IF(G16&gt;E16,AG15-2000,AG15))</f>
        <v>3974</v>
      </c>
      <c r="AR12" s="332">
        <f>AN16</f>
        <v>8886</v>
      </c>
      <c r="AS12" s="330">
        <f>RANK(AR12,AR12:AR15,1)</f>
        <v>1</v>
      </c>
      <c r="AT12" s="281" t="str">
        <f t="shared" ref="AT12:AW15" si="2">AI12</f>
        <v>Frankreich</v>
      </c>
      <c r="AU12" s="281">
        <f t="shared" si="2"/>
        <v>7</v>
      </c>
      <c r="AV12" s="281">
        <f t="shared" si="2"/>
        <v>8</v>
      </c>
      <c r="AW12" s="281">
        <f t="shared" si="2"/>
        <v>5</v>
      </c>
      <c r="AX12" s="182"/>
      <c r="AY12" s="182"/>
      <c r="AZ12" s="182"/>
      <c r="BA12" s="3">
        <v>1</v>
      </c>
      <c r="BB12" s="6" t="str">
        <f>VLOOKUP(1,AS12:AT15,2,FALSE)</f>
        <v>Frankreich</v>
      </c>
      <c r="BC12" s="2"/>
      <c r="BD12" s="5">
        <f>VLOOKUP(1,AS12:AW15,3,FALSE)</f>
        <v>7</v>
      </c>
      <c r="BE12" s="4">
        <f>VLOOKUP(1,AS12:AW15,4,FALSE)</f>
        <v>8</v>
      </c>
      <c r="BF12" s="199" t="s">
        <v>12</v>
      </c>
      <c r="BG12" s="4">
        <f>VLOOKUP(1,AS12:AW15,5,FALSE)</f>
        <v>5</v>
      </c>
      <c r="BH12" s="12" t="s">
        <v>18</v>
      </c>
      <c r="BI12" s="182"/>
      <c r="BJ12" s="61">
        <f>IF(E12&gt;G12,IF(Spielplan!E12&gt;Spielplan!G12,Punktemodus!$B$3,0),0)</f>
        <v>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v>
      </c>
      <c r="BQ12" s="182"/>
      <c r="BR12" s="213"/>
      <c r="BS12" s="146" t="s">
        <v>90</v>
      </c>
      <c r="BT12" s="158" t="str">
        <f>BB13</f>
        <v>Schweiz</v>
      </c>
      <c r="BU12" s="163"/>
      <c r="BV12" s="406">
        <v>1</v>
      </c>
      <c r="BW12" s="407"/>
      <c r="BX12" s="406"/>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402">
        <v>0</v>
      </c>
      <c r="F13" s="405" t="s">
        <v>12</v>
      </c>
      <c r="G13" s="402">
        <v>2</v>
      </c>
      <c r="H13" s="38" t="str">
        <f>Spielplan!$H$13</f>
        <v>Schweiz</v>
      </c>
      <c r="I13" s="39"/>
      <c r="J13" s="182"/>
      <c r="K13" s="182" t="s">
        <v>51</v>
      </c>
      <c r="L13" s="182">
        <f t="shared" si="0"/>
        <v>-1</v>
      </c>
      <c r="M13" s="182"/>
      <c r="N13" s="182"/>
      <c r="O13" s="182">
        <f>IF($E13="",0,IF($E13&gt;$G13,3,IF($E13=$G13,1,0)))</f>
        <v>0</v>
      </c>
      <c r="P13" s="182">
        <f>IF($G13="",0,IF($E13&gt;$G13,0,IF($E13=$G13,1,3)))</f>
        <v>3</v>
      </c>
      <c r="Q13" s="182"/>
      <c r="R13" s="182"/>
      <c r="S13" s="182">
        <f>E13</f>
        <v>0</v>
      </c>
      <c r="T13" s="182">
        <f>G13</f>
        <v>2</v>
      </c>
      <c r="U13" s="182"/>
      <c r="V13" s="182"/>
      <c r="W13" s="182">
        <f>G13</f>
        <v>2</v>
      </c>
      <c r="X13" s="182">
        <f>E13</f>
        <v>0</v>
      </c>
      <c r="Y13" s="182"/>
      <c r="Z13" s="182">
        <f>N18</f>
        <v>4</v>
      </c>
      <c r="AA13" s="182">
        <f>R18</f>
        <v>5</v>
      </c>
      <c r="AB13" s="182">
        <f>V18</f>
        <v>5</v>
      </c>
      <c r="AC13" s="182">
        <f>AA13-AB13</f>
        <v>0</v>
      </c>
      <c r="AD13" s="182">
        <f>IF(Z13&gt;Z12,-1,0)</f>
        <v>0</v>
      </c>
      <c r="AE13" s="182">
        <f>IF(Z13&gt;Z14,-1,0)</f>
        <v>-1</v>
      </c>
      <c r="AF13" s="182">
        <f>IF(Z13&gt;Z15,-1,0)</f>
        <v>0</v>
      </c>
      <c r="AG13" s="329">
        <f>10000-(AJ13*1000+AM13*10+AK13)</f>
        <v>5995</v>
      </c>
      <c r="AH13" s="330">
        <f>RANK(AG13,AG12:AG15,1)</f>
        <v>3</v>
      </c>
      <c r="AI13" s="281" t="str">
        <f>H12</f>
        <v>Rumänien</v>
      </c>
      <c r="AJ13" s="281">
        <f t="shared" si="1"/>
        <v>4</v>
      </c>
      <c r="AK13" s="281">
        <f t="shared" si="1"/>
        <v>5</v>
      </c>
      <c r="AL13" s="281">
        <f t="shared" si="1"/>
        <v>5</v>
      </c>
      <c r="AM13" s="281">
        <f>AK13-AL13</f>
        <v>0</v>
      </c>
      <c r="AN13" s="329">
        <f>IF(Z12&lt;&gt;Z13,AG12,IF(E12&gt;G12,AG12-2000,AG12))</f>
        <v>2962</v>
      </c>
      <c r="AO13" s="337"/>
      <c r="AP13" s="329">
        <f>IF(Z13&lt;&gt;Z14,AG14,IF(G17&gt;E17,AG14-2000,AG14))</f>
        <v>10048</v>
      </c>
      <c r="AQ13" s="329">
        <f>IF(Z15&lt;&gt;Z13,AG15,IF(G15&gt;E15,AG15-2000,AG15))</f>
        <v>3974</v>
      </c>
      <c r="AR13" s="333">
        <f>AO16</f>
        <v>17985</v>
      </c>
      <c r="AS13" s="330">
        <f>RANK(AR13,AR12:AR15,1)</f>
        <v>3</v>
      </c>
      <c r="AT13" s="281" t="str">
        <f t="shared" si="2"/>
        <v>Rumänien</v>
      </c>
      <c r="AU13" s="281">
        <f t="shared" si="2"/>
        <v>4</v>
      </c>
      <c r="AV13" s="281">
        <f t="shared" si="2"/>
        <v>5</v>
      </c>
      <c r="AW13" s="281">
        <f t="shared" si="2"/>
        <v>5</v>
      </c>
      <c r="AX13" s="182"/>
      <c r="AY13" s="182"/>
      <c r="AZ13" s="182"/>
      <c r="BA13" s="3">
        <v>2</v>
      </c>
      <c r="BB13" s="6" t="str">
        <f>VLOOKUP(2,AS12:AT15,2,FALSE)</f>
        <v>Schweiz</v>
      </c>
      <c r="BC13" s="2"/>
      <c r="BD13" s="5">
        <f>VLOOKUP(2,AS12:AW15,3,FALSE)</f>
        <v>6</v>
      </c>
      <c r="BE13" s="4">
        <f>VLOOKUP(2,AS12:AW15,4,FALSE)</f>
        <v>6</v>
      </c>
      <c r="BF13" s="199" t="s">
        <v>12</v>
      </c>
      <c r="BG13" s="4">
        <f>VLOOKUP(2,AS12:AW15,5,FALSE)</f>
        <v>4</v>
      </c>
      <c r="BH13" s="12" t="s">
        <v>19</v>
      </c>
      <c r="BI13" s="182"/>
      <c r="BJ13" s="61">
        <f>IF(E13&gt;G13,IF(Spielplan!E13&gt;Spielplan!G13,Punktemodus!$B$3,0),0)</f>
        <v>0</v>
      </c>
      <c r="BK13" s="61">
        <f>IF(E13=G13,IF(Spielplan!E13=Spielplan!G13,Punktemodus!$B$3,0),0)</f>
        <v>0</v>
      </c>
      <c r="BL13" s="61">
        <f>IF(E13&lt;G13,IF(Spielplan!E13&lt;Spielplan!G13,Punktemodus!$B$3,0),0)</f>
        <v>10</v>
      </c>
      <c r="BM13" s="61">
        <f>IF(E13=Spielplan!E13,IF(G13=Spielplan!G13,Punktemodus!$B$5,0),0)</f>
        <v>0</v>
      </c>
      <c r="BN13" s="61">
        <f>IF(E13=Spielplan!E13,Punktemodus!$B$7,0)</f>
        <v>1</v>
      </c>
      <c r="BO13" s="61">
        <f>IF(G13=Spielplan!G13,Punktemodus!$B$7,0)</f>
        <v>0</v>
      </c>
      <c r="BP13" s="81">
        <f>IF(Spielplan!E13="",0,SUM(BJ13:BO13))</f>
        <v>11</v>
      </c>
      <c r="BQ13" s="182"/>
      <c r="BR13" s="213"/>
      <c r="BS13" s="147" t="s">
        <v>240</v>
      </c>
      <c r="BT13" s="158" t="str">
        <f>BB35</f>
        <v>Polen</v>
      </c>
      <c r="BU13" s="163"/>
      <c r="BV13" s="406">
        <v>2</v>
      </c>
      <c r="BW13" s="407"/>
      <c r="BX13" s="406"/>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402">
        <v>3</v>
      </c>
      <c r="F14" s="405" t="s">
        <v>12</v>
      </c>
      <c r="G14" s="402">
        <v>1</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1</v>
      </c>
      <c r="T14" s="182"/>
      <c r="U14" s="182">
        <f>G14</f>
        <v>1</v>
      </c>
      <c r="V14" s="182"/>
      <c r="W14" s="182">
        <f>E14</f>
        <v>3</v>
      </c>
      <c r="X14" s="182"/>
      <c r="Y14" s="182"/>
      <c r="Z14" s="182">
        <f>O18</f>
        <v>0</v>
      </c>
      <c r="AA14" s="182">
        <f>S18</f>
        <v>2</v>
      </c>
      <c r="AB14" s="182">
        <f>W18</f>
        <v>7</v>
      </c>
      <c r="AC14" s="182">
        <f>AA14-AB14</f>
        <v>-5</v>
      </c>
      <c r="AD14" s="182">
        <f>IF(Z14&gt;Z12,-1,0)</f>
        <v>0</v>
      </c>
      <c r="AE14" s="182">
        <f>IF(Z14&gt;Z13,-1,0)</f>
        <v>0</v>
      </c>
      <c r="AF14" s="182">
        <f>IF(Z14&gt;Z15,-1,0)</f>
        <v>0</v>
      </c>
      <c r="AG14" s="329">
        <f>10000-(AJ14*1000+AM14*10+AK14)</f>
        <v>10048</v>
      </c>
      <c r="AH14" s="330">
        <f>RANK(AG14,AG12:AG15,1)</f>
        <v>4</v>
      </c>
      <c r="AI14" s="281" t="str">
        <f>C13</f>
        <v>Albanien</v>
      </c>
      <c r="AJ14" s="281">
        <f t="shared" si="1"/>
        <v>0</v>
      </c>
      <c r="AK14" s="281">
        <f t="shared" si="1"/>
        <v>2</v>
      </c>
      <c r="AL14" s="281">
        <f t="shared" si="1"/>
        <v>7</v>
      </c>
      <c r="AM14" s="281">
        <f>AK14-AL14</f>
        <v>-5</v>
      </c>
      <c r="AN14" s="329">
        <f>IF(Z12&lt;&gt;Z14,AG12,IF(E14&gt;G14,AG12-2000,AG12))</f>
        <v>2962</v>
      </c>
      <c r="AO14" s="329">
        <f>IF(Z13&lt;&gt;Z14,AG13,IF(E17&gt;G17,AG13-2000,AG13))</f>
        <v>5995</v>
      </c>
      <c r="AP14" s="337"/>
      <c r="AQ14" s="329">
        <f>IF(Z15&lt;&gt;Z14,AG15,IF(G13&gt;E13,AG15-2000,AG15))</f>
        <v>3974</v>
      </c>
      <c r="AR14" s="333">
        <f>AP16</f>
        <v>30144</v>
      </c>
      <c r="AS14" s="330">
        <f>RANK(AR14,AR12:AR15,1)</f>
        <v>4</v>
      </c>
      <c r="AT14" s="281" t="str">
        <f t="shared" si="2"/>
        <v>Albanien</v>
      </c>
      <c r="AU14" s="281">
        <f t="shared" si="2"/>
        <v>0</v>
      </c>
      <c r="AV14" s="281">
        <f t="shared" si="2"/>
        <v>2</v>
      </c>
      <c r="AW14" s="281">
        <f t="shared" si="2"/>
        <v>7</v>
      </c>
      <c r="AX14" s="182"/>
      <c r="AY14" s="182"/>
      <c r="AZ14" s="182"/>
      <c r="BA14" s="162">
        <v>3</v>
      </c>
      <c r="BB14" s="175" t="str">
        <f>VLOOKUP(3,AS12:AT15,2,FALSE)</f>
        <v>Rumänien</v>
      </c>
      <c r="BC14" s="163"/>
      <c r="BD14" s="145">
        <f>VLOOKUP(3,AS12:AW15,3,FALSE)</f>
        <v>4</v>
      </c>
      <c r="BE14" s="145">
        <f>VLOOKUP(3,AS12:AW15,4,FALSE)</f>
        <v>5</v>
      </c>
      <c r="BF14" s="199" t="s">
        <v>12</v>
      </c>
      <c r="BG14" s="145">
        <f>VLOOKUP(3,AS12:AW15,5,FALSE)</f>
        <v>5</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10</v>
      </c>
      <c r="BQ14" s="182"/>
      <c r="BR14" s="213"/>
      <c r="BS14" s="182"/>
      <c r="BT14" s="182"/>
      <c r="BU14" s="182"/>
      <c r="BV14" s="407"/>
      <c r="BW14" s="407"/>
      <c r="BX14" s="407"/>
      <c r="BY14" s="182"/>
      <c r="BZ14" s="144">
        <v>49</v>
      </c>
      <c r="CA14" s="158" t="str">
        <f>IF(BX12="",IF(BV12&gt;BV13,BT12,BT13),IF(BX12&gt;BX13,BT12,BT13))</f>
        <v>Polen</v>
      </c>
      <c r="CB14" s="163"/>
      <c r="CC14" s="40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402">
        <v>1</v>
      </c>
      <c r="F15" s="405" t="s">
        <v>12</v>
      </c>
      <c r="G15" s="402">
        <v>2</v>
      </c>
      <c r="H15" s="38" t="str">
        <f>H13</f>
        <v>Schweiz</v>
      </c>
      <c r="I15" s="39"/>
      <c r="J15" s="182"/>
      <c r="K15" s="182" t="s">
        <v>53</v>
      </c>
      <c r="L15" s="182">
        <f t="shared" si="0"/>
        <v>-1</v>
      </c>
      <c r="M15" s="182"/>
      <c r="N15" s="182">
        <f>IF($E15="",0,IF($E15&gt;$G15,3,IF($E15=$G15,1,0)))</f>
        <v>0</v>
      </c>
      <c r="O15" s="182"/>
      <c r="P15" s="182">
        <f>IF($G15="",0,IF($E15&gt;$G15,0,IF($E15=$G15,1,3)))</f>
        <v>3</v>
      </c>
      <c r="Q15" s="182"/>
      <c r="R15" s="182">
        <f>E15</f>
        <v>1</v>
      </c>
      <c r="S15" s="182"/>
      <c r="T15" s="182">
        <f>G15</f>
        <v>2</v>
      </c>
      <c r="U15" s="182"/>
      <c r="V15" s="182">
        <f>G15</f>
        <v>2</v>
      </c>
      <c r="W15" s="182"/>
      <c r="X15" s="182">
        <f>E15</f>
        <v>1</v>
      </c>
      <c r="Y15" s="182"/>
      <c r="Z15" s="182">
        <f>P18</f>
        <v>6</v>
      </c>
      <c r="AA15" s="182">
        <f>T18</f>
        <v>6</v>
      </c>
      <c r="AB15" s="182">
        <f>X18</f>
        <v>4</v>
      </c>
      <c r="AC15" s="182">
        <f>AA15-AB15</f>
        <v>2</v>
      </c>
      <c r="AD15" s="182">
        <f>IF(Z15&gt;Z12,-1,0)</f>
        <v>0</v>
      </c>
      <c r="AE15" s="182">
        <f>IF(Z15&gt;Z13,-1,0)</f>
        <v>-1</v>
      </c>
      <c r="AF15" s="182">
        <f>IF(Z15&gt;Z14,-1,0)</f>
        <v>-1</v>
      </c>
      <c r="AG15" s="329">
        <f>10000-(AJ15*1000+AM15*10+AK15)</f>
        <v>3974</v>
      </c>
      <c r="AH15" s="330">
        <f>RANK(AG15,AG12:AG15,1)</f>
        <v>2</v>
      </c>
      <c r="AI15" s="281" t="str">
        <f>H13</f>
        <v>Schweiz</v>
      </c>
      <c r="AJ15" s="281">
        <f t="shared" si="1"/>
        <v>6</v>
      </c>
      <c r="AK15" s="281">
        <f t="shared" si="1"/>
        <v>6</v>
      </c>
      <c r="AL15" s="281">
        <f t="shared" si="1"/>
        <v>4</v>
      </c>
      <c r="AM15" s="281">
        <f>AK15-AL15</f>
        <v>2</v>
      </c>
      <c r="AN15" s="329">
        <f>IF(Z12&lt;&gt;Z15,AG12,IF(E16&gt;G16,AG12-2000,AG12))</f>
        <v>2962</v>
      </c>
      <c r="AO15" s="329">
        <f>IF(Z13&lt;&gt;Z15,AG13,IF(E15&gt;G15,AG13-2000,AG13))</f>
        <v>5995</v>
      </c>
      <c r="AP15" s="329">
        <f>IF(Z14&lt;&gt;Z15,AG14,IF(E13&gt;G13,AG14-2000,AG14))</f>
        <v>10048</v>
      </c>
      <c r="AQ15" s="337"/>
      <c r="AR15" s="333">
        <f>AQ16</f>
        <v>11922</v>
      </c>
      <c r="AS15" s="330">
        <f>RANK(AR15,AR12:AR15,1)</f>
        <v>2</v>
      </c>
      <c r="AT15" s="281" t="str">
        <f t="shared" si="2"/>
        <v>Schweiz</v>
      </c>
      <c r="AU15" s="281">
        <f t="shared" si="2"/>
        <v>6</v>
      </c>
      <c r="AV15" s="281">
        <f t="shared" si="2"/>
        <v>6</v>
      </c>
      <c r="AW15" s="281">
        <f t="shared" si="2"/>
        <v>4</v>
      </c>
      <c r="AX15" s="182"/>
      <c r="AY15" s="182"/>
      <c r="AZ15" s="182"/>
      <c r="BA15" s="68">
        <v>4</v>
      </c>
      <c r="BB15" s="69" t="str">
        <f>VLOOKUP(4,AS12:AT15,2,FALSE)</f>
        <v>Albanien</v>
      </c>
      <c r="BC15" s="70"/>
      <c r="BD15" s="71">
        <f>VLOOKUP(4,AS12:AW15,3,FALSE)</f>
        <v>0</v>
      </c>
      <c r="BE15" s="71">
        <f>VLOOKUP(4,AS12:AW15,4,FALSE)</f>
        <v>2</v>
      </c>
      <c r="BF15" s="199" t="s">
        <v>12</v>
      </c>
      <c r="BG15" s="71">
        <f>VLOOKUP(4,AS12:AW15,5,FALSE)</f>
        <v>7</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1</v>
      </c>
      <c r="BO15" s="61">
        <f>IF(G15=Spielplan!G15,Punktemodus!$B$7,0)</f>
        <v>0</v>
      </c>
      <c r="BP15" s="81">
        <f>IF(Spielplan!E15="",0,SUM(BJ15:BO15))</f>
        <v>1</v>
      </c>
      <c r="BQ15" s="182"/>
      <c r="BR15" s="213"/>
      <c r="BS15" s="182"/>
      <c r="BT15" s="182"/>
      <c r="BU15" s="182"/>
      <c r="BV15" s="407"/>
      <c r="BW15" s="407"/>
      <c r="BX15" s="407"/>
      <c r="BY15" s="182"/>
      <c r="BZ15" s="144">
        <v>50</v>
      </c>
      <c r="CA15" s="158" t="str">
        <f>IF(BX16="",IF(BV16&gt;BV17,BT16,BT17),IF(BX16&gt;BX17,BT16,BT17))</f>
        <v>Spanien</v>
      </c>
      <c r="CB15" s="163"/>
      <c r="CC15" s="40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402">
        <v>3</v>
      </c>
      <c r="F16" s="405" t="s">
        <v>12</v>
      </c>
      <c r="G16" s="402">
        <v>2</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2</v>
      </c>
      <c r="U16" s="182">
        <f>G16</f>
        <v>2</v>
      </c>
      <c r="V16" s="182"/>
      <c r="W16" s="182"/>
      <c r="X16" s="182">
        <f>E16</f>
        <v>3</v>
      </c>
      <c r="Y16" s="182"/>
      <c r="Z16" s="182"/>
      <c r="AA16" s="182"/>
      <c r="AB16" s="182"/>
      <c r="AC16" s="182"/>
      <c r="AD16" s="182"/>
      <c r="AE16" s="182"/>
      <c r="AF16" s="182"/>
      <c r="AG16" s="281"/>
      <c r="AH16" s="281"/>
      <c r="AI16" s="281"/>
      <c r="AJ16" s="281"/>
      <c r="AK16" s="281"/>
      <c r="AL16" s="281"/>
      <c r="AM16" s="281"/>
      <c r="AN16" s="334">
        <f>SUM(AN12:AN15)</f>
        <v>8886</v>
      </c>
      <c r="AO16" s="335">
        <f>SUM(AO12:AO15)</f>
        <v>17985</v>
      </c>
      <c r="AP16" s="335">
        <f>SUM(AP12:AP15)</f>
        <v>30144</v>
      </c>
      <c r="AQ16" s="335">
        <f>SUM(AQ12:AQ15)</f>
        <v>11922</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0</v>
      </c>
      <c r="BQ16" s="182"/>
      <c r="BR16" s="213"/>
      <c r="BS16" s="176" t="s">
        <v>241</v>
      </c>
      <c r="BT16" s="158" t="str">
        <f>BB45</f>
        <v>Spanien</v>
      </c>
      <c r="BU16" s="163"/>
      <c r="BV16" s="406">
        <v>3</v>
      </c>
      <c r="BW16" s="407"/>
      <c r="BX16" s="406"/>
      <c r="BY16" s="182"/>
      <c r="BZ16" s="182"/>
      <c r="CA16" s="182"/>
      <c r="CB16" s="182"/>
      <c r="CC16" s="40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402">
        <v>2</v>
      </c>
      <c r="F17" s="405" t="s">
        <v>12</v>
      </c>
      <c r="G17" s="402">
        <v>1</v>
      </c>
      <c r="H17" s="38" t="str">
        <f>C13</f>
        <v>Albanien</v>
      </c>
      <c r="I17" s="39"/>
      <c r="J17" s="182"/>
      <c r="K17" s="182" t="s">
        <v>54</v>
      </c>
      <c r="L17" s="182">
        <f t="shared" si="0"/>
        <v>1</v>
      </c>
      <c r="M17" s="182"/>
      <c r="N17" s="182">
        <f>IF($E17="",0,IF($E17&gt;$G17,3,IF($E17=$G17,1,0)))</f>
        <v>3</v>
      </c>
      <c r="O17" s="182">
        <f>IF($G17="",0,IF($E17&gt;$G17,0,IF($E17=$G17,1,3)))</f>
        <v>0</v>
      </c>
      <c r="P17" s="182"/>
      <c r="Q17" s="182"/>
      <c r="R17" s="182">
        <f>E17</f>
        <v>2</v>
      </c>
      <c r="S17" s="182">
        <f>G17</f>
        <v>1</v>
      </c>
      <c r="T17" s="182"/>
      <c r="U17" s="182"/>
      <c r="V17" s="182">
        <f>G17</f>
        <v>1</v>
      </c>
      <c r="W17" s="182">
        <f>E17</f>
        <v>2</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0</v>
      </c>
      <c r="BO17" s="61">
        <f>IF(G17=Spielplan!G17,Punktemodus!$B$7,0)</f>
        <v>1</v>
      </c>
      <c r="BP17" s="81">
        <f>IF(Spielplan!E17="",0,SUM(BJ17:BO17))</f>
        <v>1</v>
      </c>
      <c r="BQ17" s="182"/>
      <c r="BR17" s="213"/>
      <c r="BS17" s="150" t="str">
        <f>"3"&amp;BD90</f>
        <v>3F</v>
      </c>
      <c r="BT17" s="158" t="str">
        <f>BB90</f>
        <v>Island</v>
      </c>
      <c r="BU17" s="163"/>
      <c r="BV17" s="406">
        <v>0</v>
      </c>
      <c r="BW17" s="407"/>
      <c r="BX17" s="406"/>
      <c r="BY17" s="182"/>
      <c r="BZ17" s="182"/>
      <c r="CA17" s="182"/>
      <c r="CB17" s="182"/>
      <c r="CC17" s="40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4"/>
      <c r="F18" s="403"/>
      <c r="G18" s="404"/>
      <c r="H18" s="182"/>
      <c r="I18" s="182"/>
      <c r="J18" s="182"/>
      <c r="K18" s="182"/>
      <c r="L18" s="182"/>
      <c r="M18" s="182">
        <f t="shared" ref="M18:X18" si="3">SUM(M12:M17)</f>
        <v>7</v>
      </c>
      <c r="N18" s="182">
        <f t="shared" si="3"/>
        <v>4</v>
      </c>
      <c r="O18" s="182">
        <f t="shared" si="3"/>
        <v>0</v>
      </c>
      <c r="P18" s="182">
        <f t="shared" si="3"/>
        <v>6</v>
      </c>
      <c r="Q18" s="182">
        <f t="shared" si="3"/>
        <v>8</v>
      </c>
      <c r="R18" s="182">
        <f t="shared" si="3"/>
        <v>5</v>
      </c>
      <c r="S18" s="182">
        <f t="shared" si="3"/>
        <v>2</v>
      </c>
      <c r="T18" s="182">
        <f t="shared" si="3"/>
        <v>6</v>
      </c>
      <c r="U18" s="182">
        <f t="shared" si="3"/>
        <v>5</v>
      </c>
      <c r="V18" s="182">
        <f t="shared" si="3"/>
        <v>5</v>
      </c>
      <c r="W18" s="182">
        <f t="shared" si="3"/>
        <v>7</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24</v>
      </c>
      <c r="BQ18" s="182"/>
      <c r="BR18" s="213"/>
      <c r="BS18" s="182"/>
      <c r="BT18" s="182"/>
      <c r="BU18" s="182"/>
      <c r="BV18" s="407"/>
      <c r="BW18" s="407"/>
      <c r="BX18" s="407"/>
      <c r="BY18" s="182"/>
      <c r="BZ18" s="182"/>
      <c r="CA18" s="182"/>
      <c r="CB18" s="182"/>
      <c r="CC18" s="409"/>
      <c r="CD18" s="182"/>
      <c r="CE18" s="144">
        <v>58</v>
      </c>
      <c r="CF18" s="158" t="str">
        <f>IF(CE14="",IF(CC14&gt;CC15,CA14,CA15),IF(CE14&gt;CE15,CA14,CA15))</f>
        <v>Spanien</v>
      </c>
      <c r="CG18" s="163"/>
      <c r="CH18" s="63">
        <v>0</v>
      </c>
      <c r="CI18" s="182"/>
      <c r="CJ18" s="63">
        <v>3</v>
      </c>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4"/>
      <c r="F19" s="403"/>
      <c r="G19" s="404"/>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407"/>
      <c r="BW19" s="407"/>
      <c r="BX19" s="407"/>
      <c r="BY19" s="182"/>
      <c r="BZ19" s="182"/>
      <c r="CA19" s="182"/>
      <c r="CB19" s="182"/>
      <c r="CC19" s="409"/>
      <c r="CD19" s="182"/>
      <c r="CE19" s="144">
        <v>57</v>
      </c>
      <c r="CF19" s="158" t="str">
        <f>IF(CE22="",IF(CC22&gt;CC23,CA22,CA23),IF(CE22&gt;CE23,CA22,CA23))</f>
        <v>England</v>
      </c>
      <c r="CG19" s="163"/>
      <c r="CH19" s="63">
        <v>0</v>
      </c>
      <c r="CI19" s="182"/>
      <c r="CJ19" s="63">
        <v>4</v>
      </c>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4"/>
      <c r="F20" s="403"/>
      <c r="G20" s="404"/>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406">
        <v>3</v>
      </c>
      <c r="BW20" s="407"/>
      <c r="BX20" s="406"/>
      <c r="BY20" s="182"/>
      <c r="BZ20" s="182"/>
      <c r="CA20" s="182"/>
      <c r="CB20" s="182"/>
      <c r="CC20" s="40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4"/>
      <c r="F21" s="403"/>
      <c r="G21" s="404"/>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Rumänien</v>
      </c>
      <c r="BU21" s="163"/>
      <c r="BV21" s="406">
        <v>1</v>
      </c>
      <c r="BW21" s="407"/>
      <c r="BX21" s="406"/>
      <c r="BY21" s="182"/>
      <c r="BZ21" s="182"/>
      <c r="CA21" s="182"/>
      <c r="CB21" s="182"/>
      <c r="CC21" s="40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4"/>
      <c r="F22" s="403"/>
      <c r="G22" s="404"/>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407"/>
      <c r="BW22" s="407"/>
      <c r="BX22" s="407"/>
      <c r="BY22" s="182"/>
      <c r="BZ22" s="144">
        <v>53</v>
      </c>
      <c r="CA22" s="158" t="str">
        <f>IF(BX20="",IF(BV20&gt;BV21,BT20,BT21),IF(BX20&gt;BX21,BT20,BT21))</f>
        <v>England</v>
      </c>
      <c r="CB22" s="163"/>
      <c r="CC22" s="408">
        <v>4</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402">
        <v>0</v>
      </c>
      <c r="F23" s="405" t="s">
        <v>12</v>
      </c>
      <c r="G23" s="402">
        <v>1</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1</v>
      </c>
      <c r="S23" s="182"/>
      <c r="T23" s="182"/>
      <c r="U23" s="182">
        <f>G23</f>
        <v>1</v>
      </c>
      <c r="V23" s="182">
        <f>E23</f>
        <v>0</v>
      </c>
      <c r="W23" s="182"/>
      <c r="X23" s="182"/>
      <c r="Y23" s="182"/>
      <c r="Z23" s="182">
        <f>M29</f>
        <v>1</v>
      </c>
      <c r="AA23" s="182">
        <f>Q29</f>
        <v>3</v>
      </c>
      <c r="AB23" s="182">
        <f>U29</f>
        <v>6</v>
      </c>
      <c r="AC23" s="182">
        <f>AA23-AB23</f>
        <v>-3</v>
      </c>
      <c r="AD23" s="182">
        <f>IF(Z23&gt;Z24,-1,0)</f>
        <v>0</v>
      </c>
      <c r="AE23" s="182">
        <f>IF(Z23&gt;Z25,-1,0)</f>
        <v>0</v>
      </c>
      <c r="AF23" s="182">
        <f>IF(Z23&gt;Z26,-1,0)</f>
        <v>0</v>
      </c>
      <c r="AG23" s="329">
        <f>10000-(AJ23*1000+AM23*10+AK23)</f>
        <v>9027</v>
      </c>
      <c r="AH23" s="330">
        <f>RANK(AG23,AG23:AG26,1)</f>
        <v>4</v>
      </c>
      <c r="AI23" s="281" t="str">
        <f>C23</f>
        <v>Wales</v>
      </c>
      <c r="AJ23" s="281">
        <f t="shared" ref="AJ23:AL26" si="5">Z23</f>
        <v>1</v>
      </c>
      <c r="AK23" s="281">
        <f t="shared" si="5"/>
        <v>3</v>
      </c>
      <c r="AL23" s="281">
        <f t="shared" si="5"/>
        <v>6</v>
      </c>
      <c r="AM23" s="281">
        <f>AK23-AL23</f>
        <v>-3</v>
      </c>
      <c r="AN23" s="337"/>
      <c r="AO23" s="329">
        <f>IF(Z24&lt;&gt;Z23,AG24,IF(G23&gt;E23,AG24-2000,AG24))</f>
        <v>7016</v>
      </c>
      <c r="AP23" s="329">
        <f>IF(Z25&lt;&gt;Z23,AG25,IF(G25&gt;E25,AG25-2000,AG25))</f>
        <v>922</v>
      </c>
      <c r="AQ23" s="329">
        <f>IF(Z26&lt;&gt;Z23,AG26,IF(G27&gt;E27,AG26-2000,AG26))</f>
        <v>6014</v>
      </c>
      <c r="AR23" s="332">
        <f>AN27</f>
        <v>27081</v>
      </c>
      <c r="AS23" s="330">
        <f>RANK(AR23,AR23:AR26,1)</f>
        <v>4</v>
      </c>
      <c r="AT23" s="281" t="str">
        <f t="shared" ref="AT23:AW26" si="6">AI23</f>
        <v>Wales</v>
      </c>
      <c r="AU23" s="281">
        <f t="shared" si="6"/>
        <v>1</v>
      </c>
      <c r="AV23" s="281">
        <f t="shared" si="6"/>
        <v>3</v>
      </c>
      <c r="AW23" s="281">
        <f t="shared" si="6"/>
        <v>6</v>
      </c>
      <c r="AX23" s="182"/>
      <c r="AY23" s="182"/>
      <c r="AZ23" s="182"/>
      <c r="BA23" s="54">
        <v>1</v>
      </c>
      <c r="BB23" s="52" t="str">
        <f>VLOOKUP(1,AS23:AT26,2,FALSE)</f>
        <v>England</v>
      </c>
      <c r="BC23" s="53"/>
      <c r="BD23" s="55">
        <f>VLOOKUP(1,AS23:AW26,3,FALSE)</f>
        <v>9</v>
      </c>
      <c r="BE23" s="56">
        <f>VLOOKUP(1,AS23:AW26,4,FALSE)</f>
        <v>8</v>
      </c>
      <c r="BF23" s="199" t="s">
        <v>12</v>
      </c>
      <c r="BG23" s="56">
        <f>VLOOKUP(1,AS23:AW26,5,FALSE)</f>
        <v>1</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1</v>
      </c>
      <c r="BP23" s="81">
        <f>IF(Spielplan!E23="",0,SUM(BJ23:BO23))</f>
        <v>1</v>
      </c>
      <c r="BQ23" s="182"/>
      <c r="BR23" s="213"/>
      <c r="BS23" s="182"/>
      <c r="BT23" s="182"/>
      <c r="BU23" s="182"/>
      <c r="BV23" s="407"/>
      <c r="BW23" s="407"/>
      <c r="BX23" s="407"/>
      <c r="BY23" s="182"/>
      <c r="BZ23" s="144">
        <v>54</v>
      </c>
      <c r="CA23" s="158" t="str">
        <f>IF(BX24="",IF(BV24&gt;BV25,BT24,BT25),IF(BX24&gt;BX25,BT24,BT25))</f>
        <v>Italien</v>
      </c>
      <c r="CB23" s="163"/>
      <c r="CC23" s="408">
        <v>3</v>
      </c>
      <c r="CD23" s="182"/>
      <c r="CE23" s="63"/>
      <c r="CF23" s="182"/>
      <c r="CG23" s="182"/>
      <c r="CH23" s="182"/>
      <c r="CI23" s="182"/>
      <c r="CJ23" s="144" t="s">
        <v>93</v>
      </c>
      <c r="CK23" s="158" t="str">
        <f>IF(CJ18="",IF(CH18&gt;CH19,CF18,CF19),IF(CJ18&gt;CJ19,CF18,CF19))</f>
        <v>England</v>
      </c>
      <c r="CL23" s="163"/>
      <c r="CM23" s="63">
        <v>2</v>
      </c>
      <c r="CN23" s="182"/>
      <c r="CO23" s="63"/>
      <c r="CP23" s="182"/>
      <c r="CQ23" s="511" t="str">
        <f>IF(CO23="",IF(CM23&gt;CM24,CK23,CK24),IF(CO23&gt;CO24,CK23,CK24))</f>
        <v>England</v>
      </c>
      <c r="CR23" s="512"/>
      <c r="CS23" s="512"/>
      <c r="CT23" s="512"/>
      <c r="CU23" s="512"/>
      <c r="CV23" s="513"/>
      <c r="CW23" s="182"/>
    </row>
    <row r="24" spans="1:101" ht="18.75" customHeight="1" thickBot="1" x14ac:dyDescent="0.3">
      <c r="A24" s="182"/>
      <c r="B24" s="182"/>
      <c r="C24" s="45" t="str">
        <f>Spielplan!$C$24</f>
        <v>England</v>
      </c>
      <c r="D24" s="51"/>
      <c r="E24" s="402">
        <v>3</v>
      </c>
      <c r="F24" s="405" t="s">
        <v>12</v>
      </c>
      <c r="G24" s="402">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3</v>
      </c>
      <c r="T24" s="182">
        <f>G24</f>
        <v>0</v>
      </c>
      <c r="U24" s="182"/>
      <c r="V24" s="182"/>
      <c r="W24" s="182">
        <f>G24</f>
        <v>0</v>
      </c>
      <c r="X24" s="182">
        <f>E24</f>
        <v>3</v>
      </c>
      <c r="Y24" s="182"/>
      <c r="Z24" s="182">
        <f>N29</f>
        <v>3</v>
      </c>
      <c r="AA24" s="182">
        <f>R29</f>
        <v>4</v>
      </c>
      <c r="AB24" s="182">
        <f>V29</f>
        <v>6</v>
      </c>
      <c r="AC24" s="182">
        <f>AA24-AB24</f>
        <v>-2</v>
      </c>
      <c r="AD24" s="182">
        <f>IF(Z24&gt;Z23,-1,0)</f>
        <v>-1</v>
      </c>
      <c r="AE24" s="182">
        <f>IF(Z24&gt;Z25,-1,0)</f>
        <v>0</v>
      </c>
      <c r="AF24" s="182">
        <f>IF(Z24&gt;Z26,-1,0)</f>
        <v>0</v>
      </c>
      <c r="AG24" s="329">
        <f>10000-(AJ24*1000+AM24*10+AK24)</f>
        <v>7016</v>
      </c>
      <c r="AH24" s="330">
        <f>RANK(AG24,AG23:AG26,1)</f>
        <v>3</v>
      </c>
      <c r="AI24" s="281" t="str">
        <f>H23</f>
        <v>Slowakei</v>
      </c>
      <c r="AJ24" s="281">
        <f t="shared" si="5"/>
        <v>3</v>
      </c>
      <c r="AK24" s="281">
        <f t="shared" si="5"/>
        <v>4</v>
      </c>
      <c r="AL24" s="281">
        <f t="shared" si="5"/>
        <v>6</v>
      </c>
      <c r="AM24" s="281">
        <f>AK24-AL24</f>
        <v>-2</v>
      </c>
      <c r="AN24" s="329">
        <f>IF(Z23&lt;&gt;Z24,AG23,IF(E23&gt;G23,AG23-2000,AG23))</f>
        <v>9027</v>
      </c>
      <c r="AO24" s="337"/>
      <c r="AP24" s="329">
        <f>IF(Z24&lt;&gt;Z25,AG25,IF(G28&gt;E28,AG25-2000,AG25))</f>
        <v>922</v>
      </c>
      <c r="AQ24" s="329">
        <f>IF(Z26&lt;&gt;Z24,AG26,IF(G26&gt;E26,AG26-2000,AG26))</f>
        <v>6014</v>
      </c>
      <c r="AR24" s="333">
        <f>AO27</f>
        <v>21048</v>
      </c>
      <c r="AS24" s="330">
        <f>RANK(AR24,AR23:AR26,1)</f>
        <v>3</v>
      </c>
      <c r="AT24" s="281" t="str">
        <f t="shared" si="6"/>
        <v>Slowakei</v>
      </c>
      <c r="AU24" s="281">
        <f t="shared" si="6"/>
        <v>3</v>
      </c>
      <c r="AV24" s="281">
        <f t="shared" si="6"/>
        <v>4</v>
      </c>
      <c r="AW24" s="281">
        <f t="shared" si="6"/>
        <v>6</v>
      </c>
      <c r="AX24" s="182"/>
      <c r="AY24" s="182"/>
      <c r="AZ24" s="182"/>
      <c r="BA24" s="54">
        <v>2</v>
      </c>
      <c r="BB24" s="52" t="str">
        <f>VLOOKUP(2,AS23:AT26,2,FALSE)</f>
        <v>Russland</v>
      </c>
      <c r="BC24" s="53"/>
      <c r="BD24" s="55">
        <f>VLOOKUP(2,AS23:AW26,3,FALSE)</f>
        <v>4</v>
      </c>
      <c r="BE24" s="56">
        <f>VLOOKUP(2,AS23:AW26,4,FALSE)</f>
        <v>6</v>
      </c>
      <c r="BF24" s="199" t="s">
        <v>12</v>
      </c>
      <c r="BG24" s="56">
        <f>VLOOKUP(2,AS23:AW26,5,FALSE)</f>
        <v>8</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0</v>
      </c>
      <c r="BP24" s="81">
        <f>IF(Spielplan!E24="",0,SUM(BJ24:BO24))</f>
        <v>0</v>
      </c>
      <c r="BQ24" s="182"/>
      <c r="BR24" s="213"/>
      <c r="BS24" s="152" t="s">
        <v>245</v>
      </c>
      <c r="BT24" s="158" t="str">
        <f>BB67</f>
        <v>Österreich</v>
      </c>
      <c r="BU24" s="163"/>
      <c r="BV24" s="406">
        <v>1</v>
      </c>
      <c r="BW24" s="407"/>
      <c r="BX24" s="406"/>
      <c r="BY24" s="182"/>
      <c r="BZ24" s="182"/>
      <c r="CA24" s="182"/>
      <c r="CB24" s="182"/>
      <c r="CC24" s="409"/>
      <c r="CD24" s="182"/>
      <c r="CE24" s="182"/>
      <c r="CF24" s="182"/>
      <c r="CG24" s="182"/>
      <c r="CH24" s="182"/>
      <c r="CI24" s="182"/>
      <c r="CJ24" s="144" t="s">
        <v>94</v>
      </c>
      <c r="CK24" s="158" t="str">
        <f>IF(CJ34="",IF(CH34&gt;CH35,CF34,CF35),IF(CJ34&gt;CJ35,CF34,CF35))</f>
        <v>Deutschland</v>
      </c>
      <c r="CL24" s="163"/>
      <c r="CM24" s="63">
        <v>1</v>
      </c>
      <c r="CN24" s="182"/>
      <c r="CO24" s="63"/>
      <c r="CP24" s="182"/>
      <c r="CQ24" s="514"/>
      <c r="CR24" s="515"/>
      <c r="CS24" s="515"/>
      <c r="CT24" s="515"/>
      <c r="CU24" s="515"/>
      <c r="CV24" s="516"/>
      <c r="CW24" s="182"/>
    </row>
    <row r="25" spans="1:101" ht="18.75" customHeight="1" thickBot="1" x14ac:dyDescent="0.3">
      <c r="A25" s="182"/>
      <c r="B25" s="182"/>
      <c r="C25" s="52" t="str">
        <f>C23</f>
        <v>Wales</v>
      </c>
      <c r="D25" s="53"/>
      <c r="E25" s="402">
        <v>0</v>
      </c>
      <c r="F25" s="405" t="s">
        <v>12</v>
      </c>
      <c r="G25" s="402">
        <v>2</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2</v>
      </c>
      <c r="T25" s="182"/>
      <c r="U25" s="182">
        <f>G25</f>
        <v>2</v>
      </c>
      <c r="V25" s="182"/>
      <c r="W25" s="182">
        <f>E25</f>
        <v>0</v>
      </c>
      <c r="X25" s="182"/>
      <c r="Y25" s="182"/>
      <c r="Z25" s="182">
        <f>O29</f>
        <v>9</v>
      </c>
      <c r="AA25" s="182">
        <f>S29</f>
        <v>8</v>
      </c>
      <c r="AB25" s="182">
        <f>W29</f>
        <v>1</v>
      </c>
      <c r="AC25" s="182">
        <f>AA25-AB25</f>
        <v>7</v>
      </c>
      <c r="AD25" s="182">
        <f>IF(Z25&gt;Z23,-1,0)</f>
        <v>-1</v>
      </c>
      <c r="AE25" s="182">
        <f>IF(Z25&gt;Z24,-1,0)</f>
        <v>-1</v>
      </c>
      <c r="AF25" s="182">
        <f>IF(Z25&gt;Z26,-1,0)</f>
        <v>-1</v>
      </c>
      <c r="AG25" s="329">
        <f>10000-(AJ25*1000+AM25*10+AK25)</f>
        <v>922</v>
      </c>
      <c r="AH25" s="330">
        <f>RANK(AG25,AG23:AG26,1)</f>
        <v>1</v>
      </c>
      <c r="AI25" s="281" t="str">
        <f>C24</f>
        <v>England</v>
      </c>
      <c r="AJ25" s="281">
        <f t="shared" si="5"/>
        <v>9</v>
      </c>
      <c r="AK25" s="281">
        <f t="shared" si="5"/>
        <v>8</v>
      </c>
      <c r="AL25" s="281">
        <f t="shared" si="5"/>
        <v>1</v>
      </c>
      <c r="AM25" s="281">
        <f>AK25-AL25</f>
        <v>7</v>
      </c>
      <c r="AN25" s="329">
        <f>IF(Z23&lt;&gt;Z25,AG23,IF(E25&gt;G25,AG23-2000,AG23))</f>
        <v>9027</v>
      </c>
      <c r="AO25" s="329">
        <f>IF(Z24&lt;&gt;Z25,AG24,IF(E28&gt;G28,AG24-2000,AG24))</f>
        <v>7016</v>
      </c>
      <c r="AP25" s="337"/>
      <c r="AQ25" s="329">
        <f>IF(Z26&lt;&gt;Z25,AG26,IF(G24&gt;E24,AG26-2000,AG26))</f>
        <v>6014</v>
      </c>
      <c r="AR25" s="333">
        <f>AP27</f>
        <v>2766</v>
      </c>
      <c r="AS25" s="330">
        <f>RANK(AR25,AR23:AR26,1)</f>
        <v>1</v>
      </c>
      <c r="AT25" s="281" t="str">
        <f t="shared" si="6"/>
        <v>England</v>
      </c>
      <c r="AU25" s="281">
        <f t="shared" si="6"/>
        <v>9</v>
      </c>
      <c r="AV25" s="281">
        <f t="shared" si="6"/>
        <v>8</v>
      </c>
      <c r="AW25" s="281">
        <f t="shared" si="6"/>
        <v>1</v>
      </c>
      <c r="AX25" s="182"/>
      <c r="AY25" s="182"/>
      <c r="AZ25" s="182"/>
      <c r="BA25" s="162">
        <v>3</v>
      </c>
      <c r="BB25" s="175" t="str">
        <f>VLOOKUP(3,AS23:AT26,2,FALSE)</f>
        <v>Slowakei</v>
      </c>
      <c r="BC25" s="163"/>
      <c r="BD25" s="145">
        <f>VLOOKUP(3,AS23:AW26,3,FALSE)</f>
        <v>3</v>
      </c>
      <c r="BE25" s="145">
        <f>VLOOKUP(3,AS23:AW26,4,FALSE)</f>
        <v>4</v>
      </c>
      <c r="BF25" s="199" t="s">
        <v>12</v>
      </c>
      <c r="BG25" s="145">
        <f>VLOOKUP(3,AS23:AW26,5,FALSE)</f>
        <v>6</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1</v>
      </c>
      <c r="BP25" s="81">
        <f>IF(Spielplan!E25="",0,SUM(BJ25:BO25))</f>
        <v>11</v>
      </c>
      <c r="BQ25" s="182"/>
      <c r="BR25" s="213"/>
      <c r="BS25" s="153" t="s">
        <v>246</v>
      </c>
      <c r="BT25" s="158" t="str">
        <f>BB57</f>
        <v>Italien</v>
      </c>
      <c r="BU25" s="163"/>
      <c r="BV25" s="406">
        <v>2</v>
      </c>
      <c r="BW25" s="407"/>
      <c r="BX25" s="406"/>
      <c r="BY25" s="182"/>
      <c r="BZ25" s="182"/>
      <c r="CA25" s="182"/>
      <c r="CB25" s="182"/>
      <c r="CC25" s="40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402">
        <v>2</v>
      </c>
      <c r="F26" s="405" t="s">
        <v>12</v>
      </c>
      <c r="G26" s="402">
        <v>3</v>
      </c>
      <c r="H26" s="45" t="str">
        <f>H24</f>
        <v>Russland</v>
      </c>
      <c r="I26" s="51"/>
      <c r="J26" s="182"/>
      <c r="K26" s="182" t="s">
        <v>60</v>
      </c>
      <c r="L26" s="182">
        <f t="shared" si="4"/>
        <v>-1</v>
      </c>
      <c r="M26" s="182"/>
      <c r="N26" s="182">
        <f>IF($E26="",0,IF($E26&gt;$G26,3,IF($E26=$G26,1,0)))</f>
        <v>0</v>
      </c>
      <c r="O26" s="182"/>
      <c r="P26" s="182">
        <f>IF($G26="",0,IF($E26&gt;$G26,0,IF($E26=$G26,1,3)))</f>
        <v>3</v>
      </c>
      <c r="Q26" s="182"/>
      <c r="R26" s="182">
        <f>E26</f>
        <v>2</v>
      </c>
      <c r="S26" s="182"/>
      <c r="T26" s="182">
        <f>G26</f>
        <v>3</v>
      </c>
      <c r="U26" s="182"/>
      <c r="V26" s="182">
        <f>G26</f>
        <v>3</v>
      </c>
      <c r="W26" s="182"/>
      <c r="X26" s="182">
        <f>E26</f>
        <v>2</v>
      </c>
      <c r="Y26" s="182"/>
      <c r="Z26" s="182">
        <f>P29</f>
        <v>4</v>
      </c>
      <c r="AA26" s="182">
        <f>T29</f>
        <v>6</v>
      </c>
      <c r="AB26" s="182">
        <f>X29</f>
        <v>8</v>
      </c>
      <c r="AC26" s="182">
        <f>AA26-AB26</f>
        <v>-2</v>
      </c>
      <c r="AD26" s="182">
        <f>IF(Z26&gt;Z23,-1,0)</f>
        <v>-1</v>
      </c>
      <c r="AE26" s="182">
        <f>IF(Z26&gt;Z24,-1,0)</f>
        <v>-1</v>
      </c>
      <c r="AF26" s="182">
        <f>IF(Z26&gt;Z25,-1,0)</f>
        <v>0</v>
      </c>
      <c r="AG26" s="329">
        <f>10000-(AJ26*1000+AM26*10+AK26)</f>
        <v>6014</v>
      </c>
      <c r="AH26" s="330">
        <f>RANK(AG26,AG23:AG26,1)</f>
        <v>2</v>
      </c>
      <c r="AI26" s="281" t="str">
        <f>H24</f>
        <v>Russland</v>
      </c>
      <c r="AJ26" s="281">
        <f t="shared" si="5"/>
        <v>4</v>
      </c>
      <c r="AK26" s="281">
        <f t="shared" si="5"/>
        <v>6</v>
      </c>
      <c r="AL26" s="281">
        <f t="shared" si="5"/>
        <v>8</v>
      </c>
      <c r="AM26" s="281">
        <f>AK26-AL26</f>
        <v>-2</v>
      </c>
      <c r="AN26" s="329">
        <f>IF(Z23&lt;&gt;Z26,AG23,IF(E27&gt;G27,AG23-2000,AG23))</f>
        <v>9027</v>
      </c>
      <c r="AO26" s="329">
        <f>IF(Z24&lt;&gt;Z26,AG24,IF(E26&gt;G26,AG24-2000,AG24))</f>
        <v>7016</v>
      </c>
      <c r="AP26" s="329">
        <f>IF(Z25&lt;&gt;Z26,AG25,IF(E24&gt;G24,AG25-2000,AG25))</f>
        <v>922</v>
      </c>
      <c r="AQ26" s="337"/>
      <c r="AR26" s="333">
        <f>AQ27</f>
        <v>18042</v>
      </c>
      <c r="AS26" s="330">
        <f>RANK(AR26,AR23:AR26,1)</f>
        <v>2</v>
      </c>
      <c r="AT26" s="281" t="str">
        <f t="shared" si="6"/>
        <v>Russland</v>
      </c>
      <c r="AU26" s="281">
        <f t="shared" si="6"/>
        <v>4</v>
      </c>
      <c r="AV26" s="281">
        <f t="shared" si="6"/>
        <v>6</v>
      </c>
      <c r="AW26" s="281">
        <f t="shared" si="6"/>
        <v>8</v>
      </c>
      <c r="AX26" s="182"/>
      <c r="AY26" s="182"/>
      <c r="AZ26" s="182"/>
      <c r="BA26" s="68">
        <v>4</v>
      </c>
      <c r="BB26" s="69" t="str">
        <f>VLOOKUP(4,AS23:AT26,2,FALSE)</f>
        <v>Wales</v>
      </c>
      <c r="BC26" s="70"/>
      <c r="BD26" s="71">
        <f>VLOOKUP(4,AS23:AW26,3,FALSE)</f>
        <v>1</v>
      </c>
      <c r="BE26" s="71">
        <f>VLOOKUP(4,AS23:AW26,4,FALSE)</f>
        <v>3</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1</v>
      </c>
      <c r="BO26" s="61">
        <f>IF(G26=Spielplan!G26,Punktemodus!$B$7,0)</f>
        <v>0</v>
      </c>
      <c r="BP26" s="81">
        <f>IF(Spielplan!E26="",0,SUM(BJ26:BO26))</f>
        <v>1</v>
      </c>
      <c r="BQ26" s="182"/>
      <c r="BR26" s="213"/>
      <c r="BS26" s="182"/>
      <c r="BT26" s="182"/>
      <c r="BU26" s="182"/>
      <c r="BV26" s="407"/>
      <c r="BW26" s="407"/>
      <c r="BX26" s="407"/>
      <c r="BY26" s="182"/>
      <c r="BZ26" s="182"/>
      <c r="CA26" s="182"/>
      <c r="CB26" s="182"/>
      <c r="CC26" s="40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402">
        <v>3</v>
      </c>
      <c r="F27" s="405" t="s">
        <v>12</v>
      </c>
      <c r="G27" s="402">
        <v>3</v>
      </c>
      <c r="H27" s="52" t="str">
        <f>H24</f>
        <v>Russland</v>
      </c>
      <c r="I27" s="53"/>
      <c r="J27" s="182"/>
      <c r="K27" s="182" t="s">
        <v>61</v>
      </c>
      <c r="L27" s="182">
        <f t="shared" si="4"/>
        <v>0</v>
      </c>
      <c r="M27" s="182">
        <f>IF($E27="",0,IF($E27&gt;$G27,3,IF($E27=G27,1,0)))</f>
        <v>1</v>
      </c>
      <c r="N27" s="182"/>
      <c r="O27" s="182"/>
      <c r="P27" s="182">
        <f>IF($G27="",0,IF($E27&gt;$G27,0,IF($E27=$G27,1,3)))</f>
        <v>1</v>
      </c>
      <c r="Q27" s="182">
        <f>E27</f>
        <v>3</v>
      </c>
      <c r="R27" s="182"/>
      <c r="S27" s="182"/>
      <c r="T27" s="182">
        <f>G27</f>
        <v>3</v>
      </c>
      <c r="U27" s="182">
        <f>G27</f>
        <v>3</v>
      </c>
      <c r="V27" s="182"/>
      <c r="W27" s="182"/>
      <c r="X27" s="182">
        <f>E27</f>
        <v>3</v>
      </c>
      <c r="Y27" s="182"/>
      <c r="Z27" s="182"/>
      <c r="AA27" s="182"/>
      <c r="AB27" s="182"/>
      <c r="AC27" s="182"/>
      <c r="AD27" s="182"/>
      <c r="AE27" s="182"/>
      <c r="AF27" s="182"/>
      <c r="AG27" s="281"/>
      <c r="AH27" s="281"/>
      <c r="AI27" s="281"/>
      <c r="AJ27" s="281"/>
      <c r="AK27" s="281"/>
      <c r="AL27" s="281"/>
      <c r="AM27" s="281"/>
      <c r="AN27" s="334">
        <f>SUM(AN23:AN26)</f>
        <v>27081</v>
      </c>
      <c r="AO27" s="335">
        <f>SUM(AO23:AO26)</f>
        <v>21048</v>
      </c>
      <c r="AP27" s="335">
        <f>SUM(AP23:AP26)</f>
        <v>2766</v>
      </c>
      <c r="AQ27" s="335">
        <f>SUM(AQ23:AQ26)</f>
        <v>18042</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1</v>
      </c>
      <c r="BO27" s="61">
        <f>IF(G27=Spielplan!G27,Punktemodus!$B$7,0)</f>
        <v>0</v>
      </c>
      <c r="BP27" s="81">
        <f>IF(Spielplan!E27="",0,SUM(BJ27:BO27))</f>
        <v>1</v>
      </c>
      <c r="BQ27" s="182"/>
      <c r="BR27" s="213"/>
      <c r="BS27" s="182"/>
      <c r="BT27" s="182"/>
      <c r="BU27" s="182"/>
      <c r="BV27" s="407"/>
      <c r="BW27" s="407"/>
      <c r="BX27" s="407"/>
      <c r="BY27" s="182"/>
      <c r="BZ27" s="182"/>
      <c r="CA27" s="182"/>
      <c r="CB27" s="182"/>
      <c r="CC27" s="40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402">
        <v>1</v>
      </c>
      <c r="F28" s="405" t="s">
        <v>12</v>
      </c>
      <c r="G28" s="402">
        <v>3</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3</v>
      </c>
      <c r="T28" s="182"/>
      <c r="U28" s="182"/>
      <c r="V28" s="182">
        <f>G28</f>
        <v>3</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406">
        <v>4</v>
      </c>
      <c r="BW28" s="407"/>
      <c r="BX28" s="406"/>
      <c r="BY28" s="182"/>
      <c r="BZ28" s="182"/>
      <c r="CA28" s="182"/>
      <c r="CB28" s="182"/>
      <c r="CC28" s="40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4"/>
      <c r="F29" s="403"/>
      <c r="G29" s="404"/>
      <c r="H29" s="182"/>
      <c r="I29" s="182"/>
      <c r="J29" s="182"/>
      <c r="K29" s="182"/>
      <c r="L29" s="182"/>
      <c r="M29" s="182">
        <f t="shared" ref="M29:X29" si="7">SUM(M23:M28)</f>
        <v>1</v>
      </c>
      <c r="N29" s="182">
        <f t="shared" si="7"/>
        <v>3</v>
      </c>
      <c r="O29" s="182">
        <f t="shared" si="7"/>
        <v>9</v>
      </c>
      <c r="P29" s="182">
        <f t="shared" si="7"/>
        <v>4</v>
      </c>
      <c r="Q29" s="182">
        <f t="shared" si="7"/>
        <v>3</v>
      </c>
      <c r="R29" s="182">
        <f t="shared" si="7"/>
        <v>4</v>
      </c>
      <c r="S29" s="182">
        <f t="shared" si="7"/>
        <v>8</v>
      </c>
      <c r="T29" s="182">
        <f t="shared" si="7"/>
        <v>6</v>
      </c>
      <c r="U29" s="182">
        <f t="shared" si="7"/>
        <v>6</v>
      </c>
      <c r="V29" s="182">
        <f t="shared" si="7"/>
        <v>6</v>
      </c>
      <c r="W29" s="182">
        <f t="shared" si="7"/>
        <v>1</v>
      </c>
      <c r="X29" s="182">
        <f t="shared" si="7"/>
        <v>8</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14</v>
      </c>
      <c r="BQ29" s="182"/>
      <c r="BR29" s="213"/>
      <c r="BS29" s="150" t="str">
        <f>"3"&amp;BD89</f>
        <v>3B</v>
      </c>
      <c r="BT29" s="158" t="str">
        <f>BB89</f>
        <v>Slowakei</v>
      </c>
      <c r="BU29" s="163"/>
      <c r="BV29" s="406">
        <v>1</v>
      </c>
      <c r="BW29" s="407"/>
      <c r="BX29" s="406"/>
      <c r="BY29" s="182"/>
      <c r="BZ29" s="182"/>
      <c r="CA29" s="182"/>
      <c r="CB29" s="182"/>
      <c r="CC29" s="40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4"/>
      <c r="F30" s="403"/>
      <c r="G30" s="404"/>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407"/>
      <c r="BW30" s="407"/>
      <c r="BX30" s="407"/>
      <c r="BY30" s="182"/>
      <c r="BZ30" s="144">
        <v>52</v>
      </c>
      <c r="CA30" s="158" t="str">
        <f>IF(BX28="",IF(BV28&gt;BV29,BT28,BT29),IF(BX28&gt;BX29,BT28,BT29))</f>
        <v>Deutschland</v>
      </c>
      <c r="CB30" s="163"/>
      <c r="CC30" s="408">
        <v>4</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4"/>
      <c r="F31" s="403"/>
      <c r="G31" s="404"/>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407"/>
      <c r="BW31" s="407"/>
      <c r="BX31" s="407"/>
      <c r="BY31" s="182"/>
      <c r="BZ31" s="144">
        <v>51</v>
      </c>
      <c r="CA31" s="158" t="str">
        <f>IF(BX32="",IF(BV32&gt;BV33,BT32,BT33),IF(BX32&gt;BX33,BT32,BT33))</f>
        <v>Belgien</v>
      </c>
      <c r="CB31" s="163"/>
      <c r="CC31" s="408">
        <v>1</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4"/>
      <c r="F32" s="403"/>
      <c r="G32" s="404"/>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406">
        <v>2</v>
      </c>
      <c r="BW32" s="407"/>
      <c r="BX32" s="406">
        <v>3</v>
      </c>
      <c r="BY32" s="182"/>
      <c r="BZ32" s="182"/>
      <c r="CA32" s="182"/>
      <c r="CB32" s="182"/>
      <c r="CC32" s="40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4"/>
      <c r="F33" s="403"/>
      <c r="G33" s="404"/>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Tschechien</v>
      </c>
      <c r="BU33" s="163"/>
      <c r="BV33" s="406">
        <v>2</v>
      </c>
      <c r="BW33" s="407"/>
      <c r="BX33" s="406">
        <v>2</v>
      </c>
      <c r="BY33" s="182"/>
      <c r="BZ33" s="182"/>
      <c r="CA33" s="182"/>
      <c r="CB33" s="182"/>
      <c r="CC33" s="40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402">
        <v>3</v>
      </c>
      <c r="F34" s="405" t="s">
        <v>12</v>
      </c>
      <c r="G34" s="402">
        <v>3</v>
      </c>
      <c r="H34" s="18" t="str">
        <f>Spielplan!$H$34</f>
        <v>Nordirland</v>
      </c>
      <c r="I34" s="33"/>
      <c r="J34" s="182"/>
      <c r="K34" s="182" t="s">
        <v>65</v>
      </c>
      <c r="L34" s="182">
        <f t="shared" ref="L34:L39" si="8">IF(E34-G34&gt;0,1,IF(G34=E34,0,-1))</f>
        <v>0</v>
      </c>
      <c r="M34" s="182">
        <f>IF($E34="",0,IF($E34&gt;$G34,3,IF($E34=G34,1,0)))</f>
        <v>1</v>
      </c>
      <c r="N34" s="182">
        <f>IF($G34="",0,IF($E34&gt;$G34,0,IF($E34=G34,1,3)))</f>
        <v>1</v>
      </c>
      <c r="O34" s="182"/>
      <c r="P34" s="182"/>
      <c r="Q34" s="182">
        <f>E34</f>
        <v>3</v>
      </c>
      <c r="R34" s="182">
        <f>G34</f>
        <v>3</v>
      </c>
      <c r="S34" s="182"/>
      <c r="T34" s="182"/>
      <c r="U34" s="182">
        <f>G34</f>
        <v>3</v>
      </c>
      <c r="V34" s="182">
        <f>E34</f>
        <v>3</v>
      </c>
      <c r="W34" s="182"/>
      <c r="X34" s="182"/>
      <c r="Y34" s="182"/>
      <c r="Z34" s="182">
        <f>M40</f>
        <v>4</v>
      </c>
      <c r="AA34" s="182">
        <f>Q40</f>
        <v>7</v>
      </c>
      <c r="AB34" s="182">
        <f>U40</f>
        <v>7</v>
      </c>
      <c r="AC34" s="182">
        <f>AA34-AB34</f>
        <v>0</v>
      </c>
      <c r="AD34" s="182">
        <f>IF(Z34&gt;Z35,-1,0)</f>
        <v>-1</v>
      </c>
      <c r="AE34" s="182">
        <f>IF(Z34&gt;Z36,-1,0)</f>
        <v>0</v>
      </c>
      <c r="AF34" s="182">
        <f>IF(Z34&gt;Z37,-1,0)</f>
        <v>-1</v>
      </c>
      <c r="AG34" s="329">
        <f>10000-(AJ34*1000+AM34*10+AK34)</f>
        <v>5993</v>
      </c>
      <c r="AH34" s="330">
        <f>RANK(AG34,AG34:AG37,1)</f>
        <v>2</v>
      </c>
      <c r="AI34" s="281" t="str">
        <f>C34</f>
        <v>Polen</v>
      </c>
      <c r="AJ34" s="281">
        <f t="shared" ref="AJ34:AL37" si="9">Z34</f>
        <v>4</v>
      </c>
      <c r="AK34" s="281">
        <f t="shared" si="9"/>
        <v>7</v>
      </c>
      <c r="AL34" s="281">
        <f t="shared" si="9"/>
        <v>7</v>
      </c>
      <c r="AM34" s="281">
        <f>AK34-AL34</f>
        <v>0</v>
      </c>
      <c r="AN34" s="337"/>
      <c r="AO34" s="329">
        <f>IF(Z35&lt;&gt;Z34,AG35,IF(G34&gt;E34,AG35-2000,AG35))</f>
        <v>8015</v>
      </c>
      <c r="AP34" s="329">
        <f>IF(Z36&lt;&gt;Z34,AG36,IF(G36&gt;E36,AG36-2000,AG36))</f>
        <v>931</v>
      </c>
      <c r="AQ34" s="329">
        <f>IF(Z37&lt;&gt;Z34,AG37,IF(G38&gt;E38,AG37-2000,AG37))</f>
        <v>9036</v>
      </c>
      <c r="AR34" s="332">
        <f>AN38</f>
        <v>17979</v>
      </c>
      <c r="AS34" s="330">
        <f>RANK(AR34,AR34:AR37,1)</f>
        <v>2</v>
      </c>
      <c r="AT34" s="281" t="str">
        <f t="shared" ref="AT34:AW37" si="10">AI34</f>
        <v>Polen</v>
      </c>
      <c r="AU34" s="281">
        <f t="shared" si="10"/>
        <v>4</v>
      </c>
      <c r="AV34" s="281">
        <f t="shared" si="10"/>
        <v>7</v>
      </c>
      <c r="AW34" s="281">
        <f t="shared" si="10"/>
        <v>7</v>
      </c>
      <c r="AX34" s="182"/>
      <c r="AY34" s="182"/>
      <c r="AZ34" s="182"/>
      <c r="BA34" s="17">
        <v>1</v>
      </c>
      <c r="BB34" s="18" t="str">
        <f>VLOOKUP(1,AS34:AT37,2,FALSE)</f>
        <v>Deutschland</v>
      </c>
      <c r="BC34" s="16"/>
      <c r="BD34" s="19">
        <f>VLOOKUP(1,AS34:AW37,3,FALSE)</f>
        <v>9</v>
      </c>
      <c r="BE34" s="20">
        <f>VLOOKUP(1,AS34:AW37,4,FALSE)</f>
        <v>9</v>
      </c>
      <c r="BF34" s="199" t="s">
        <v>12</v>
      </c>
      <c r="BG34" s="20">
        <f>VLOOKUP(1,AS34:AW37,5,FALSE)</f>
        <v>3</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0</v>
      </c>
      <c r="BP34" s="81">
        <f>IF(Spielplan!E34="",0,SUM(BJ34:BO34))</f>
        <v>0</v>
      </c>
      <c r="BQ34" s="183"/>
      <c r="BR34" s="213"/>
      <c r="BS34" s="182"/>
      <c r="BT34" s="182"/>
      <c r="BU34" s="182"/>
      <c r="BV34" s="407"/>
      <c r="BW34" s="407"/>
      <c r="BX34" s="407"/>
      <c r="BY34" s="182"/>
      <c r="BZ34" s="182"/>
      <c r="CA34" s="182"/>
      <c r="CB34" s="182"/>
      <c r="CC34" s="409"/>
      <c r="CD34" s="182"/>
      <c r="CE34" s="144">
        <v>59</v>
      </c>
      <c r="CF34" s="158" t="str">
        <f>IF(CE30="",IF(CC30&gt;CC31,CA30,CA31),IF(CE30&gt;CE31,CA30,CA31))</f>
        <v>Deutschland</v>
      </c>
      <c r="CG34" s="163"/>
      <c r="CH34" s="63">
        <v>3</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402">
        <v>4</v>
      </c>
      <c r="F35" s="405" t="s">
        <v>12</v>
      </c>
      <c r="G35" s="402">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4</v>
      </c>
      <c r="T35" s="182">
        <f>G35</f>
        <v>1</v>
      </c>
      <c r="U35" s="182"/>
      <c r="V35" s="182"/>
      <c r="W35" s="182">
        <f>G35</f>
        <v>1</v>
      </c>
      <c r="X35" s="182">
        <f>E35</f>
        <v>4</v>
      </c>
      <c r="Y35" s="182"/>
      <c r="Z35" s="182">
        <f>N40</f>
        <v>2</v>
      </c>
      <c r="AA35" s="182">
        <f>R40</f>
        <v>5</v>
      </c>
      <c r="AB35" s="182">
        <f>V40</f>
        <v>7</v>
      </c>
      <c r="AC35" s="182">
        <f>AA35-AB35</f>
        <v>-2</v>
      </c>
      <c r="AD35" s="182">
        <f>IF(Z35&gt;Z34,-1,0)</f>
        <v>0</v>
      </c>
      <c r="AE35" s="182">
        <f>IF(Z35&gt;Z36,-1,0)</f>
        <v>0</v>
      </c>
      <c r="AF35" s="182">
        <f>IF(Z35&gt;Z37,-1,0)</f>
        <v>-1</v>
      </c>
      <c r="AG35" s="329">
        <f>10000-(AJ35*1000+AM35*10+AK35)</f>
        <v>8015</v>
      </c>
      <c r="AH35" s="330">
        <f>RANK(AG35,AG34:AG37,1)</f>
        <v>3</v>
      </c>
      <c r="AI35" s="281" t="str">
        <f>H34</f>
        <v>Nordirland</v>
      </c>
      <c r="AJ35" s="281">
        <f t="shared" si="9"/>
        <v>2</v>
      </c>
      <c r="AK35" s="281">
        <f t="shared" si="9"/>
        <v>5</v>
      </c>
      <c r="AL35" s="281">
        <f t="shared" si="9"/>
        <v>7</v>
      </c>
      <c r="AM35" s="281">
        <f>AK35-AL35</f>
        <v>-2</v>
      </c>
      <c r="AN35" s="329">
        <f>IF(Z34&lt;&gt;Z35,AG34,IF(E34&gt;G34,AG34-2000,AG34))</f>
        <v>5993</v>
      </c>
      <c r="AO35" s="337"/>
      <c r="AP35" s="329">
        <f>IF(Z35&lt;&gt;Z36,AG36,IF(G39&gt;E39,AG36-2000,AG36))</f>
        <v>931</v>
      </c>
      <c r="AQ35" s="329">
        <f>IF(Z37&lt;&gt;Z35,AG37,IF(G37&gt;E37,AG37-2000,AG37))</f>
        <v>9036</v>
      </c>
      <c r="AR35" s="333">
        <f>AO38</f>
        <v>24045</v>
      </c>
      <c r="AS35" s="330">
        <f>RANK(AR35,AR34:AR37,1)</f>
        <v>3</v>
      </c>
      <c r="AT35" s="281" t="str">
        <f t="shared" si="10"/>
        <v>Nordirland</v>
      </c>
      <c r="AU35" s="281">
        <f t="shared" si="10"/>
        <v>2</v>
      </c>
      <c r="AV35" s="281">
        <f t="shared" si="10"/>
        <v>5</v>
      </c>
      <c r="AW35" s="281">
        <f t="shared" si="10"/>
        <v>7</v>
      </c>
      <c r="AX35" s="182"/>
      <c r="AY35" s="182"/>
      <c r="AZ35" s="182"/>
      <c r="BA35" s="17">
        <v>2</v>
      </c>
      <c r="BB35" s="18" t="str">
        <f>VLOOKUP(2,AS34:AT37,2,FALSE)</f>
        <v>Polen</v>
      </c>
      <c r="BC35" s="16"/>
      <c r="BD35" s="19">
        <f>VLOOKUP(2,AS34:AW37,3,FALSE)</f>
        <v>4</v>
      </c>
      <c r="BE35" s="20">
        <f>VLOOKUP(2,AS34:AW37,4,FALSE)</f>
        <v>7</v>
      </c>
      <c r="BF35" s="199" t="s">
        <v>12</v>
      </c>
      <c r="BG35" s="20">
        <f>VLOOKUP(2,AS34:AW37,5,FALSE)</f>
        <v>7</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407"/>
      <c r="BW35" s="407"/>
      <c r="BX35" s="407"/>
      <c r="BY35" s="182"/>
      <c r="BZ35" s="182"/>
      <c r="CA35" s="182"/>
      <c r="CB35" s="182"/>
      <c r="CC35" s="409"/>
      <c r="CD35" s="182"/>
      <c r="CE35" s="144">
        <v>60</v>
      </c>
      <c r="CF35" s="158" t="str">
        <f>IF(CE38="",IF(CC38&gt;CC39,CA38,CA39),IF(CE38&gt;CE39,CA38,CA39))</f>
        <v>Frankreich</v>
      </c>
      <c r="CG35" s="163"/>
      <c r="CH35" s="63">
        <v>2</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402">
        <v>1</v>
      </c>
      <c r="F36" s="405" t="s">
        <v>12</v>
      </c>
      <c r="G36" s="402">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9</v>
      </c>
      <c r="AB36" s="182">
        <f>W40</f>
        <v>3</v>
      </c>
      <c r="AC36" s="182">
        <f>AA36-AB36</f>
        <v>6</v>
      </c>
      <c r="AD36" s="182">
        <f>IF(Z36&gt;Z34,-1,0)</f>
        <v>-1</v>
      </c>
      <c r="AE36" s="182">
        <f>IF(Z36&gt;Z35,-1,0)</f>
        <v>-1</v>
      </c>
      <c r="AF36" s="182">
        <f>IF(Z36&gt;Z37,-1,0)</f>
        <v>-1</v>
      </c>
      <c r="AG36" s="329">
        <f>10000-(AJ36*1000+AM36*10+AK36)</f>
        <v>931</v>
      </c>
      <c r="AH36" s="330">
        <f>RANK(AG36,AG34:AG37,1)</f>
        <v>1</v>
      </c>
      <c r="AI36" s="281" t="str">
        <f>C35</f>
        <v>Deutschland</v>
      </c>
      <c r="AJ36" s="281">
        <f t="shared" si="9"/>
        <v>9</v>
      </c>
      <c r="AK36" s="281">
        <f t="shared" si="9"/>
        <v>9</v>
      </c>
      <c r="AL36" s="281">
        <f t="shared" si="9"/>
        <v>3</v>
      </c>
      <c r="AM36" s="281">
        <f>AK36-AL36</f>
        <v>6</v>
      </c>
      <c r="AN36" s="329">
        <f>IF(Z34&lt;&gt;Z36,AG34,IF(E36&gt;G36,AG34-2000,AG34))</f>
        <v>5993</v>
      </c>
      <c r="AO36" s="329">
        <f>IF(Z35&lt;&gt;Z36,AG35,IF(E39&gt;G39,AG35-2000,AG35))</f>
        <v>8015</v>
      </c>
      <c r="AP36" s="337"/>
      <c r="AQ36" s="329">
        <f>IF(Z37&lt;&gt;Z36,AG37,IF(G35&gt;E35,AG37-2000,AG37))</f>
        <v>9036</v>
      </c>
      <c r="AR36" s="333">
        <f>AP38</f>
        <v>2793</v>
      </c>
      <c r="AS36" s="330">
        <f>RANK(AR36,AR34:AR37,1)</f>
        <v>1</v>
      </c>
      <c r="AT36" s="281" t="str">
        <f t="shared" si="10"/>
        <v>Deutschland</v>
      </c>
      <c r="AU36" s="281">
        <f t="shared" si="10"/>
        <v>9</v>
      </c>
      <c r="AV36" s="281">
        <f t="shared" si="10"/>
        <v>9</v>
      </c>
      <c r="AW36" s="281">
        <f t="shared" si="10"/>
        <v>3</v>
      </c>
      <c r="AX36" s="182"/>
      <c r="AY36" s="182"/>
      <c r="AZ36" s="182"/>
      <c r="BA36" s="162">
        <v>3</v>
      </c>
      <c r="BB36" s="175" t="str">
        <f>VLOOKUP(3,AS34:AT37,2,FALSE)</f>
        <v>Nordirland</v>
      </c>
      <c r="BC36" s="163"/>
      <c r="BD36" s="145">
        <f>VLOOKUP(3,AS34:AW37,3,FALSE)</f>
        <v>2</v>
      </c>
      <c r="BE36" s="145">
        <f>VLOOKUP(3,AS34:AW37,4,FALSE)</f>
        <v>5</v>
      </c>
      <c r="BF36" s="199" t="s">
        <v>12</v>
      </c>
      <c r="BG36" s="145">
        <f>VLOOKUP(3,AS34:AW37,5,FALSE)</f>
        <v>7</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406">
        <v>3</v>
      </c>
      <c r="BW36" s="407"/>
      <c r="BX36" s="406"/>
      <c r="BY36" s="182"/>
      <c r="BZ36" s="182"/>
      <c r="CA36" s="182"/>
      <c r="CB36" s="182"/>
      <c r="CC36" s="40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402">
        <v>1</v>
      </c>
      <c r="F37" s="405" t="s">
        <v>12</v>
      </c>
      <c r="G37" s="402">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4</v>
      </c>
      <c r="AB37" s="182">
        <f>X40</f>
        <v>8</v>
      </c>
      <c r="AC37" s="182">
        <f>AA37-AB37</f>
        <v>-4</v>
      </c>
      <c r="AD37" s="182">
        <f>IF(Z37&gt;Z34,-1,0)</f>
        <v>0</v>
      </c>
      <c r="AE37" s="182">
        <f>IF(Z37&gt;Z35,-1,0)</f>
        <v>0</v>
      </c>
      <c r="AF37" s="182">
        <f>IF(Z37&gt;Z36,-1,0)</f>
        <v>0</v>
      </c>
      <c r="AG37" s="329">
        <f>10000-(AJ37*1000+AM37*10+AK37)</f>
        <v>9036</v>
      </c>
      <c r="AH37" s="330">
        <f>RANK(AG37,AG34:AG37,1)</f>
        <v>4</v>
      </c>
      <c r="AI37" s="281" t="str">
        <f>H35</f>
        <v>Ukraine</v>
      </c>
      <c r="AJ37" s="281">
        <f t="shared" si="9"/>
        <v>1</v>
      </c>
      <c r="AK37" s="281">
        <f t="shared" si="9"/>
        <v>4</v>
      </c>
      <c r="AL37" s="281">
        <f t="shared" si="9"/>
        <v>8</v>
      </c>
      <c r="AM37" s="281">
        <f>AK37-AL37</f>
        <v>-4</v>
      </c>
      <c r="AN37" s="329">
        <f>IF(Z34&lt;&gt;Z37,AG34,IF(E38&gt;G38,AG34-2000,AG34))</f>
        <v>5993</v>
      </c>
      <c r="AO37" s="329">
        <f>IF(Z35&lt;&gt;Z37,AG35,IF(E37&gt;G37,AG35-2000,AG35))</f>
        <v>8015</v>
      </c>
      <c r="AP37" s="329">
        <f>IF(Z36&lt;&gt;Z37,AG36,IF(E35&gt;G35,AG36-2000,AG36))</f>
        <v>931</v>
      </c>
      <c r="AQ37" s="337"/>
      <c r="AR37" s="333">
        <f>AQ38</f>
        <v>27108</v>
      </c>
      <c r="AS37" s="330">
        <f>RANK(AR37,AR34:AR37,1)</f>
        <v>4</v>
      </c>
      <c r="AT37" s="281" t="str">
        <f t="shared" si="10"/>
        <v>Ukraine</v>
      </c>
      <c r="AU37" s="281">
        <f t="shared" si="10"/>
        <v>1</v>
      </c>
      <c r="AV37" s="281">
        <f t="shared" si="10"/>
        <v>4</v>
      </c>
      <c r="AW37" s="281">
        <f t="shared" si="10"/>
        <v>8</v>
      </c>
      <c r="AX37" s="182"/>
      <c r="AY37" s="182"/>
      <c r="AZ37" s="182"/>
      <c r="BA37" s="68">
        <v>4</v>
      </c>
      <c r="BB37" s="69" t="str">
        <f>VLOOKUP(4,AS34:AT37,2,FALSE)</f>
        <v>Ukraine</v>
      </c>
      <c r="BC37" s="70"/>
      <c r="BD37" s="71">
        <f>VLOOKUP(4,AS34:AW37,3,FALSE)</f>
        <v>1</v>
      </c>
      <c r="BE37" s="71">
        <f>VLOOKUP(4,AS34:AW37,4,FALSE)</f>
        <v>4</v>
      </c>
      <c r="BF37" s="199" t="s">
        <v>12</v>
      </c>
      <c r="BG37" s="71">
        <f>VLOOKUP(4,AS34:AW37,5,FALSE)</f>
        <v>8</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3E</v>
      </c>
      <c r="BT37" s="158" t="str">
        <f>BB87</f>
        <v>Schweden</v>
      </c>
      <c r="BU37" s="163"/>
      <c r="BV37" s="406">
        <v>1</v>
      </c>
      <c r="BW37" s="407"/>
      <c r="BX37" s="406"/>
      <c r="BY37" s="182"/>
      <c r="BZ37" s="182"/>
      <c r="CA37" s="182"/>
      <c r="CB37" s="182"/>
      <c r="CC37" s="40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402">
        <v>3</v>
      </c>
      <c r="F38" s="405" t="s">
        <v>12</v>
      </c>
      <c r="G38" s="402">
        <v>2</v>
      </c>
      <c r="H38" s="18" t="str">
        <f>H35</f>
        <v>Ukraine</v>
      </c>
      <c r="I38" s="33"/>
      <c r="J38" s="182"/>
      <c r="K38" s="182" t="s">
        <v>69</v>
      </c>
      <c r="L38" s="182">
        <f t="shared" si="8"/>
        <v>1</v>
      </c>
      <c r="M38" s="182">
        <f>IF($E38="",0,IF($E38&gt;$G38,3,IF($E38=G38,1,0)))</f>
        <v>3</v>
      </c>
      <c r="N38" s="182"/>
      <c r="O38" s="182"/>
      <c r="P38" s="182">
        <f>IF($G38="",0,IF($E38&gt;$G38,0,IF($E38=$G38,1,3)))</f>
        <v>0</v>
      </c>
      <c r="Q38" s="182">
        <f>E38</f>
        <v>3</v>
      </c>
      <c r="R38" s="182"/>
      <c r="S38" s="182"/>
      <c r="T38" s="182">
        <f>G38</f>
        <v>2</v>
      </c>
      <c r="U38" s="182">
        <f>G38</f>
        <v>2</v>
      </c>
      <c r="V38" s="182"/>
      <c r="W38" s="182"/>
      <c r="X38" s="182">
        <f>E38</f>
        <v>3</v>
      </c>
      <c r="Y38" s="182"/>
      <c r="Z38" s="182"/>
      <c r="AA38" s="182"/>
      <c r="AB38" s="182"/>
      <c r="AC38" s="182"/>
      <c r="AD38" s="182"/>
      <c r="AE38" s="182"/>
      <c r="AF38" s="182"/>
      <c r="AG38" s="281"/>
      <c r="AH38" s="281"/>
      <c r="AI38" s="281"/>
      <c r="AJ38" s="281"/>
      <c r="AK38" s="281"/>
      <c r="AL38" s="281"/>
      <c r="AM38" s="281"/>
      <c r="AN38" s="334">
        <f>SUM(AN34:AN37)</f>
        <v>17979</v>
      </c>
      <c r="AO38" s="335">
        <f>SUM(AO34:AO37)</f>
        <v>24045</v>
      </c>
      <c r="AP38" s="335">
        <f>SUM(AP34:AP37)</f>
        <v>2793</v>
      </c>
      <c r="AQ38" s="335">
        <f>SUM(AQ34:AQ37)</f>
        <v>27108</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407"/>
      <c r="BW38" s="407"/>
      <c r="BX38" s="407"/>
      <c r="BY38" s="182"/>
      <c r="BZ38" s="144">
        <v>55</v>
      </c>
      <c r="CA38" s="158" t="str">
        <f>IF(BX36="",IF(BV36&gt;BV37,BT36,BT37),IF(BX36&gt;BX37,BT36,BT37))</f>
        <v>Frankreich</v>
      </c>
      <c r="CB38" s="163"/>
      <c r="CC38" s="408">
        <v>3</v>
      </c>
      <c r="CD38" s="182"/>
      <c r="CE38" s="63">
        <v>5</v>
      </c>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402">
        <v>1</v>
      </c>
      <c r="F39" s="405" t="s">
        <v>12</v>
      </c>
      <c r="G39" s="402">
        <v>3</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3</v>
      </c>
      <c r="T39" s="182"/>
      <c r="U39" s="182"/>
      <c r="V39" s="182">
        <f>G39</f>
        <v>3</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407"/>
      <c r="BW39" s="407"/>
      <c r="BX39" s="407"/>
      <c r="BY39" s="182"/>
      <c r="BZ39" s="144">
        <v>56</v>
      </c>
      <c r="CA39" s="158" t="str">
        <f>IF(BX40="",IF(BV40&gt;BV41,BT40,BT41),IF(BX40&gt;BX41,BT40,BT41))</f>
        <v>Portugal</v>
      </c>
      <c r="CB39" s="163"/>
      <c r="CC39" s="408">
        <v>3</v>
      </c>
      <c r="CD39" s="182"/>
      <c r="CE39" s="63">
        <v>4</v>
      </c>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4"/>
      <c r="F40" s="403"/>
      <c r="G40" s="404"/>
      <c r="H40" s="182"/>
      <c r="I40" s="182"/>
      <c r="J40" s="182"/>
      <c r="K40" s="182"/>
      <c r="L40" s="182"/>
      <c r="M40" s="182">
        <f t="shared" ref="M40:X40" si="11">SUM(M34:M39)</f>
        <v>4</v>
      </c>
      <c r="N40" s="182">
        <f t="shared" si="11"/>
        <v>2</v>
      </c>
      <c r="O40" s="182">
        <f t="shared" si="11"/>
        <v>9</v>
      </c>
      <c r="P40" s="182">
        <f t="shared" si="11"/>
        <v>1</v>
      </c>
      <c r="Q40" s="182">
        <f t="shared" si="11"/>
        <v>7</v>
      </c>
      <c r="R40" s="182">
        <f t="shared" si="11"/>
        <v>5</v>
      </c>
      <c r="S40" s="182">
        <f t="shared" si="11"/>
        <v>9</v>
      </c>
      <c r="T40" s="182">
        <f t="shared" si="11"/>
        <v>4</v>
      </c>
      <c r="U40" s="182">
        <f t="shared" si="11"/>
        <v>7</v>
      </c>
      <c r="V40" s="182">
        <f t="shared" si="11"/>
        <v>7</v>
      </c>
      <c r="W40" s="182">
        <f t="shared" si="11"/>
        <v>3</v>
      </c>
      <c r="X40" s="182">
        <f t="shared" si="11"/>
        <v>8</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30</v>
      </c>
      <c r="BQ40" s="182"/>
      <c r="BR40" s="213"/>
      <c r="BS40" s="151" t="s">
        <v>252</v>
      </c>
      <c r="BT40" s="158" t="str">
        <f>BB24</f>
        <v>Russland</v>
      </c>
      <c r="BU40" s="163"/>
      <c r="BV40" s="406">
        <v>1</v>
      </c>
      <c r="BW40" s="407"/>
      <c r="BX40" s="406"/>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4"/>
      <c r="F41" s="403"/>
      <c r="G41" s="404"/>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Portugal</v>
      </c>
      <c r="BU41" s="163"/>
      <c r="BV41" s="406">
        <v>2</v>
      </c>
      <c r="BW41" s="407"/>
      <c r="BX41" s="406"/>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4"/>
      <c r="F42" s="403"/>
      <c r="G42" s="404"/>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4"/>
      <c r="F43" s="403"/>
      <c r="G43" s="404"/>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4"/>
      <c r="F44" s="403"/>
      <c r="G44" s="404"/>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402">
        <v>0</v>
      </c>
      <c r="F45" s="405" t="s">
        <v>12</v>
      </c>
      <c r="G45" s="402">
        <v>0</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0</v>
      </c>
      <c r="R45" s="182">
        <f>G45</f>
        <v>0</v>
      </c>
      <c r="S45" s="182"/>
      <c r="T45" s="182"/>
      <c r="U45" s="182">
        <f>G45</f>
        <v>0</v>
      </c>
      <c r="V45" s="182">
        <f>E45</f>
        <v>0</v>
      </c>
      <c r="W45" s="182"/>
      <c r="X45" s="182"/>
      <c r="Y45" s="182"/>
      <c r="Z45" s="182">
        <f>M51</f>
        <v>1</v>
      </c>
      <c r="AA45" s="182">
        <f>Q51</f>
        <v>2</v>
      </c>
      <c r="AB45" s="182">
        <f>U51</f>
        <v>6</v>
      </c>
      <c r="AC45" s="182">
        <f>AA45-AB45</f>
        <v>-4</v>
      </c>
      <c r="AD45" s="182">
        <f>IF(Z45&gt;Z46,-1,0)</f>
        <v>0</v>
      </c>
      <c r="AE45" s="182">
        <f>IF(Z45&gt;Z47,-1,0)</f>
        <v>0</v>
      </c>
      <c r="AF45" s="182">
        <f>IF(Z45&gt;Z48,-1,0)</f>
        <v>0</v>
      </c>
      <c r="AG45" s="329">
        <f>10000-(AJ45*1000+AM45*10+AK45)</f>
        <v>9038</v>
      </c>
      <c r="AH45" s="330">
        <f>RANK(AG45,AG45:AG48,1)</f>
        <v>4</v>
      </c>
      <c r="AI45" s="281" t="str">
        <f>C45</f>
        <v>Türkei</v>
      </c>
      <c r="AJ45" s="281">
        <f t="shared" ref="AJ45:AL48" si="13">Z45</f>
        <v>1</v>
      </c>
      <c r="AK45" s="281">
        <f t="shared" si="13"/>
        <v>2</v>
      </c>
      <c r="AL45" s="281">
        <f t="shared" si="13"/>
        <v>6</v>
      </c>
      <c r="AM45" s="281">
        <f>AK45-AL45</f>
        <v>-4</v>
      </c>
      <c r="AN45" s="337"/>
      <c r="AO45" s="329">
        <f>IF(Z46&lt;&gt;Z45,AG46,IF(G45&gt;E45,AG46-2000,AG46))</f>
        <v>8016</v>
      </c>
      <c r="AP45" s="329">
        <f>IF(Z47&lt;&gt;Z45,AG47,IF(G47&gt;E47,AG47-2000,AG47))</f>
        <v>2951</v>
      </c>
      <c r="AQ45" s="329">
        <f>IF(Z48&lt;&gt;Z45,AG48,IF(G49&gt;E49,AG48-2000,AG48))</f>
        <v>3974</v>
      </c>
      <c r="AR45" s="332">
        <f>AN49</f>
        <v>27114</v>
      </c>
      <c r="AS45" s="330">
        <f>RANK(AR45,AR45:AR48,1)</f>
        <v>4</v>
      </c>
      <c r="AT45" s="281" t="str">
        <f t="shared" ref="AT45:AW48" si="14">AI45</f>
        <v>Türkei</v>
      </c>
      <c r="AU45" s="281">
        <f t="shared" si="14"/>
        <v>1</v>
      </c>
      <c r="AV45" s="281">
        <f t="shared" si="14"/>
        <v>2</v>
      </c>
      <c r="AW45" s="281">
        <f t="shared" si="14"/>
        <v>6</v>
      </c>
      <c r="AX45" s="182"/>
      <c r="AY45" s="182"/>
      <c r="AZ45" s="182"/>
      <c r="BA45" s="42">
        <v>1</v>
      </c>
      <c r="BB45" s="40" t="str">
        <f>VLOOKUP(1,AS45:AT48,2,FALSE)</f>
        <v>Spanien</v>
      </c>
      <c r="BC45" s="41"/>
      <c r="BD45" s="43">
        <f>VLOOKUP(1,AS45:AW48,3,FALSE)</f>
        <v>7</v>
      </c>
      <c r="BE45" s="44">
        <f>VLOOKUP(1,AS45:AW48,4,FALSE)</f>
        <v>9</v>
      </c>
      <c r="BF45" s="199" t="s">
        <v>12</v>
      </c>
      <c r="BG45" s="44">
        <f>VLOOKUP(1,AS45:AW48,5,FALSE)</f>
        <v>5</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1</v>
      </c>
      <c r="BO45" s="61">
        <f>IF(G45=Spielplan!G45,Punktemodus!$B$7,0)</f>
        <v>0</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402">
        <v>2</v>
      </c>
      <c r="F46" s="405" t="s">
        <v>12</v>
      </c>
      <c r="G46" s="402">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1</v>
      </c>
      <c r="U46" s="182"/>
      <c r="V46" s="182"/>
      <c r="W46" s="182">
        <f>G46</f>
        <v>1</v>
      </c>
      <c r="X46" s="182">
        <f>E46</f>
        <v>2</v>
      </c>
      <c r="Y46" s="182"/>
      <c r="Z46" s="182">
        <f>N51</f>
        <v>2</v>
      </c>
      <c r="AA46" s="182">
        <f>R51</f>
        <v>4</v>
      </c>
      <c r="AB46" s="182">
        <f>V51</f>
        <v>6</v>
      </c>
      <c r="AC46" s="182">
        <f>AA46-AB46</f>
        <v>-2</v>
      </c>
      <c r="AD46" s="182">
        <f>IF(Z46&gt;Z45,-1,0)</f>
        <v>-1</v>
      </c>
      <c r="AE46" s="182">
        <f>IF(Z46&gt;Z47,-1,0)</f>
        <v>0</v>
      </c>
      <c r="AF46" s="182">
        <f>IF(Z46&gt;Z48,-1,0)</f>
        <v>0</v>
      </c>
      <c r="AG46" s="329">
        <f>10000-(AJ46*1000+AM46*10+AK46)</f>
        <v>8016</v>
      </c>
      <c r="AH46" s="330">
        <f>RANK(AG46,AG45:AG48,1)</f>
        <v>3</v>
      </c>
      <c r="AI46" s="281" t="str">
        <f>H45</f>
        <v>Kroatien</v>
      </c>
      <c r="AJ46" s="281">
        <f t="shared" si="13"/>
        <v>2</v>
      </c>
      <c r="AK46" s="281">
        <f t="shared" si="13"/>
        <v>4</v>
      </c>
      <c r="AL46" s="281">
        <f t="shared" si="13"/>
        <v>6</v>
      </c>
      <c r="AM46" s="281">
        <f>AK46-AL46</f>
        <v>-2</v>
      </c>
      <c r="AN46" s="329">
        <f>IF(Z45&lt;&gt;Z46,AG45,IF(E45&gt;G45,AG45-2000,AG45))</f>
        <v>9038</v>
      </c>
      <c r="AO46" s="337"/>
      <c r="AP46" s="329">
        <f>IF(Z46&lt;&gt;Z47,AG47,IF(G50&gt;E50,AG47-2000,AG47))</f>
        <v>2951</v>
      </c>
      <c r="AQ46" s="329">
        <f>IF(Z48&lt;&gt;Z46,AG48,IF(G48&gt;E48,AG48-2000,AG48))</f>
        <v>3974</v>
      </c>
      <c r="AR46" s="333">
        <f>AO49</f>
        <v>24048</v>
      </c>
      <c r="AS46" s="330">
        <f>RANK(AR46,AR45:AR48,1)</f>
        <v>3</v>
      </c>
      <c r="AT46" s="281" t="str">
        <f t="shared" si="14"/>
        <v>Kroatien</v>
      </c>
      <c r="AU46" s="281">
        <f t="shared" si="14"/>
        <v>2</v>
      </c>
      <c r="AV46" s="281">
        <f t="shared" si="14"/>
        <v>4</v>
      </c>
      <c r="AW46" s="281">
        <f t="shared" si="14"/>
        <v>6</v>
      </c>
      <c r="AX46" s="182"/>
      <c r="AY46" s="182"/>
      <c r="AZ46" s="182"/>
      <c r="BA46" s="42">
        <v>2</v>
      </c>
      <c r="BB46" s="40" t="str">
        <f>VLOOKUP(2,AS45:AT48,2,FALSE)</f>
        <v>Tschechien</v>
      </c>
      <c r="BC46" s="41"/>
      <c r="BD46" s="43">
        <f>VLOOKUP(2,AS45:AW48,3,FALSE)</f>
        <v>6</v>
      </c>
      <c r="BE46" s="44">
        <f>VLOOKUP(2,AS45:AW48,4,FALSE)</f>
        <v>6</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402">
        <v>1</v>
      </c>
      <c r="F47" s="405" t="s">
        <v>12</v>
      </c>
      <c r="G47" s="402">
        <v>4</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4</v>
      </c>
      <c r="T47" s="182"/>
      <c r="U47" s="182">
        <f>G47</f>
        <v>4</v>
      </c>
      <c r="V47" s="182"/>
      <c r="W47" s="182">
        <f>E47</f>
        <v>1</v>
      </c>
      <c r="X47" s="182"/>
      <c r="Y47" s="182"/>
      <c r="Z47" s="182">
        <f>O51</f>
        <v>7</v>
      </c>
      <c r="AA47" s="182">
        <f>S51</f>
        <v>9</v>
      </c>
      <c r="AB47" s="182">
        <f>W51</f>
        <v>5</v>
      </c>
      <c r="AC47" s="182">
        <f>AA47-AB47</f>
        <v>4</v>
      </c>
      <c r="AD47" s="182">
        <f>IF(Z47&gt;Z45,-1,0)</f>
        <v>-1</v>
      </c>
      <c r="AE47" s="182">
        <f>IF(Z47&gt;Z46,-1,0)</f>
        <v>-1</v>
      </c>
      <c r="AF47" s="182">
        <f>IF(Z47&gt;Z48,-1,0)</f>
        <v>-1</v>
      </c>
      <c r="AG47" s="329">
        <f>10000-(AJ47*1000+AM47*10+AK47)</f>
        <v>2951</v>
      </c>
      <c r="AH47" s="330">
        <f>RANK(AG47,AG45:AG48,1)</f>
        <v>1</v>
      </c>
      <c r="AI47" s="281" t="str">
        <f>C46</f>
        <v>Spanien</v>
      </c>
      <c r="AJ47" s="281">
        <f t="shared" si="13"/>
        <v>7</v>
      </c>
      <c r="AK47" s="281">
        <f t="shared" si="13"/>
        <v>9</v>
      </c>
      <c r="AL47" s="281">
        <f t="shared" si="13"/>
        <v>5</v>
      </c>
      <c r="AM47" s="281">
        <f>AK47-AL47</f>
        <v>4</v>
      </c>
      <c r="AN47" s="329">
        <f>IF(Z45&lt;&gt;Z47,AG45,IF(E47&gt;G47,AG45-2000,AG45))</f>
        <v>9038</v>
      </c>
      <c r="AO47" s="329">
        <f>IF(Z46&lt;&gt;Z47,AG46,IF(E50&gt;G50,AG46-2000,AG46))</f>
        <v>8016</v>
      </c>
      <c r="AP47" s="337"/>
      <c r="AQ47" s="329">
        <f>IF(Z48&lt;&gt;Z47,AG48,IF(G46&gt;E46,AG48-2000,AG48))</f>
        <v>3974</v>
      </c>
      <c r="AR47" s="333">
        <f>AP49</f>
        <v>8853</v>
      </c>
      <c r="AS47" s="330">
        <f>RANK(AR47,AR45:AR48,1)</f>
        <v>1</v>
      </c>
      <c r="AT47" s="281" t="str">
        <f t="shared" si="14"/>
        <v>Spanien</v>
      </c>
      <c r="AU47" s="281">
        <f t="shared" si="14"/>
        <v>7</v>
      </c>
      <c r="AV47" s="281">
        <f t="shared" si="14"/>
        <v>9</v>
      </c>
      <c r="AW47" s="281">
        <f t="shared" si="14"/>
        <v>5</v>
      </c>
      <c r="AX47" s="182"/>
      <c r="AY47" s="182"/>
      <c r="AZ47" s="182"/>
      <c r="BA47" s="162">
        <v>3</v>
      </c>
      <c r="BB47" s="175" t="str">
        <f>VLOOKUP(3,AS45:AT48,2,FALSE)</f>
        <v>Kroatien</v>
      </c>
      <c r="BC47" s="163"/>
      <c r="BD47" s="145">
        <f>VLOOKUP(3,AS45:AW48,3,FALSE)</f>
        <v>2</v>
      </c>
      <c r="BE47" s="145">
        <f>VLOOKUP(3,AS45:AW48,4,FALSE)</f>
        <v>4</v>
      </c>
      <c r="BF47" s="199" t="s">
        <v>12</v>
      </c>
      <c r="BG47" s="145">
        <f>VLOOKUP(3,AS45:AW48,5,FALSE)</f>
        <v>6</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402">
        <v>1</v>
      </c>
      <c r="F48" s="405" t="s">
        <v>12</v>
      </c>
      <c r="G48" s="402">
        <v>3</v>
      </c>
      <c r="H48" s="125" t="str">
        <f>H46</f>
        <v>Tschechien</v>
      </c>
      <c r="I48" s="126"/>
      <c r="J48" s="182"/>
      <c r="K48" s="182" t="s">
        <v>73</v>
      </c>
      <c r="L48" s="182">
        <f t="shared" si="12"/>
        <v>-1</v>
      </c>
      <c r="M48" s="182"/>
      <c r="N48" s="182">
        <f>IF($E48="",0,IF($E48&gt;$G48,3,IF($E48=$G48,1,0)))</f>
        <v>0</v>
      </c>
      <c r="O48" s="182"/>
      <c r="P48" s="182">
        <f>IF($G48="",0,IF($E48&gt;$G48,0,IF($E48=$G48,1,3)))</f>
        <v>3</v>
      </c>
      <c r="Q48" s="182"/>
      <c r="R48" s="182">
        <f>E48</f>
        <v>1</v>
      </c>
      <c r="S48" s="182"/>
      <c r="T48" s="182">
        <f>G48</f>
        <v>3</v>
      </c>
      <c r="U48" s="182"/>
      <c r="V48" s="182">
        <f>G48</f>
        <v>3</v>
      </c>
      <c r="W48" s="182"/>
      <c r="X48" s="182">
        <f>E48</f>
        <v>1</v>
      </c>
      <c r="Y48" s="182"/>
      <c r="Z48" s="182">
        <f>P51</f>
        <v>6</v>
      </c>
      <c r="AA48" s="182">
        <f>T51</f>
        <v>6</v>
      </c>
      <c r="AB48" s="182">
        <f>X51</f>
        <v>4</v>
      </c>
      <c r="AC48" s="182">
        <f>AA48-AB48</f>
        <v>2</v>
      </c>
      <c r="AD48" s="182">
        <f>IF(Z48&gt;Z45,-1,0)</f>
        <v>-1</v>
      </c>
      <c r="AE48" s="182">
        <f>IF(Z48&gt;Z46,-1,0)</f>
        <v>-1</v>
      </c>
      <c r="AF48" s="182">
        <f>IF(Z48&gt;Z47,-1,0)</f>
        <v>0</v>
      </c>
      <c r="AG48" s="329">
        <f>10000-(AJ48*1000+AM48*10+AK48)</f>
        <v>3974</v>
      </c>
      <c r="AH48" s="330">
        <f>RANK(AG48,AG45:AG48,1)</f>
        <v>2</v>
      </c>
      <c r="AI48" s="281" t="str">
        <f>H46</f>
        <v>Tschechien</v>
      </c>
      <c r="AJ48" s="281">
        <f t="shared" si="13"/>
        <v>6</v>
      </c>
      <c r="AK48" s="281">
        <f t="shared" si="13"/>
        <v>6</v>
      </c>
      <c r="AL48" s="281">
        <f t="shared" si="13"/>
        <v>4</v>
      </c>
      <c r="AM48" s="281">
        <f>AK48-AL48</f>
        <v>2</v>
      </c>
      <c r="AN48" s="329">
        <f>IF(Z45&lt;&gt;Z48,AG45,IF(E49&gt;G49,AG45-2000,AG45))</f>
        <v>9038</v>
      </c>
      <c r="AO48" s="329">
        <f>IF(Z46&lt;&gt;Z48,AG46,IF(E48&gt;G48,AG46-2000,AG46))</f>
        <v>8016</v>
      </c>
      <c r="AP48" s="329">
        <f>IF(Z47&lt;&gt;Z48,AG47,IF(E46&gt;G46,AG47-2000,AG47))</f>
        <v>2951</v>
      </c>
      <c r="AQ48" s="337"/>
      <c r="AR48" s="333">
        <f>AQ49</f>
        <v>11922</v>
      </c>
      <c r="AS48" s="330">
        <f>RANK(AR48,AR45:AR48,1)</f>
        <v>2</v>
      </c>
      <c r="AT48" s="281" t="str">
        <f t="shared" si="14"/>
        <v>Tschechien</v>
      </c>
      <c r="AU48" s="281">
        <f t="shared" si="14"/>
        <v>6</v>
      </c>
      <c r="AV48" s="281">
        <f t="shared" si="14"/>
        <v>6</v>
      </c>
      <c r="AW48" s="281">
        <f t="shared" si="14"/>
        <v>4</v>
      </c>
      <c r="AX48" s="182"/>
      <c r="AY48" s="182"/>
      <c r="AZ48" s="182"/>
      <c r="BA48" s="68">
        <v>4</v>
      </c>
      <c r="BB48" s="69" t="str">
        <f>VLOOKUP(4,AS45:AT48,2,FALSE)</f>
        <v>Türkei</v>
      </c>
      <c r="BC48" s="70"/>
      <c r="BD48" s="71">
        <f>VLOOKUP(4,AS45:AW48,3,FALSE)</f>
        <v>1</v>
      </c>
      <c r="BE48" s="71">
        <f>VLOOKUP(4,AS45:AW48,4,FALSE)</f>
        <v>2</v>
      </c>
      <c r="BF48" s="199" t="s">
        <v>12</v>
      </c>
      <c r="BG48" s="71">
        <f>VLOOKUP(4,AS45:AW48,5,FALSE)</f>
        <v>6</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402">
        <v>1</v>
      </c>
      <c r="F49" s="405" t="s">
        <v>12</v>
      </c>
      <c r="G49" s="402">
        <v>2</v>
      </c>
      <c r="H49" s="40" t="str">
        <f>H46</f>
        <v>Tschechien</v>
      </c>
      <c r="I49" s="41"/>
      <c r="J49" s="182"/>
      <c r="K49" s="182" t="s">
        <v>74</v>
      </c>
      <c r="L49" s="182">
        <f t="shared" si="12"/>
        <v>-1</v>
      </c>
      <c r="M49" s="182">
        <f>IF($E49="",0,IF($E49&gt;$G49,3,IF($E49=G49,1,0)))</f>
        <v>0</v>
      </c>
      <c r="N49" s="182"/>
      <c r="O49" s="182"/>
      <c r="P49" s="182">
        <f>IF($G49="",0,IF($E49&gt;$G49,0,IF($E49=$G49,1,3)))</f>
        <v>3</v>
      </c>
      <c r="Q49" s="182">
        <f>E49</f>
        <v>1</v>
      </c>
      <c r="R49" s="182"/>
      <c r="S49" s="182"/>
      <c r="T49" s="182">
        <f>G49</f>
        <v>2</v>
      </c>
      <c r="U49" s="182">
        <f>G49</f>
        <v>2</v>
      </c>
      <c r="V49" s="182"/>
      <c r="W49" s="182"/>
      <c r="X49" s="182">
        <f>E49</f>
        <v>1</v>
      </c>
      <c r="Y49" s="182"/>
      <c r="Z49" s="182"/>
      <c r="AA49" s="182"/>
      <c r="AB49" s="182"/>
      <c r="AC49" s="182"/>
      <c r="AD49" s="182"/>
      <c r="AE49" s="182"/>
      <c r="AF49" s="182"/>
      <c r="AG49" s="281"/>
      <c r="AH49" s="281"/>
      <c r="AI49" s="281"/>
      <c r="AJ49" s="281"/>
      <c r="AK49" s="281"/>
      <c r="AL49" s="281"/>
      <c r="AM49" s="281"/>
      <c r="AN49" s="334">
        <f>SUM(AN45:AN48)</f>
        <v>27114</v>
      </c>
      <c r="AO49" s="335">
        <f>SUM(AO45:AO48)</f>
        <v>24048</v>
      </c>
      <c r="AP49" s="335">
        <f>SUM(AP45:AP48)</f>
        <v>8853</v>
      </c>
      <c r="AQ49" s="335">
        <f>SUM(AQ45:AQ48)</f>
        <v>11922</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402">
        <v>3</v>
      </c>
      <c r="F50" s="405" t="s">
        <v>12</v>
      </c>
      <c r="G50" s="402">
        <v>3</v>
      </c>
      <c r="H50" s="125" t="str">
        <f>C46</f>
        <v>Spanien</v>
      </c>
      <c r="I50" s="126"/>
      <c r="J50" s="182"/>
      <c r="K50" s="182" t="s">
        <v>74</v>
      </c>
      <c r="L50" s="182">
        <f t="shared" si="12"/>
        <v>0</v>
      </c>
      <c r="M50" s="182"/>
      <c r="N50" s="182">
        <f>IF($E50="",0,IF($E50&gt;$G50,3,IF($E50=$G50,1,0)))</f>
        <v>1</v>
      </c>
      <c r="O50" s="182">
        <f>IF($G50="",0,IF($E50&gt;$G50,0,IF($E50=$G50,1,3)))</f>
        <v>1</v>
      </c>
      <c r="P50" s="182"/>
      <c r="Q50" s="182"/>
      <c r="R50" s="182">
        <f>E50</f>
        <v>3</v>
      </c>
      <c r="S50" s="182">
        <f>G50</f>
        <v>3</v>
      </c>
      <c r="T50" s="182"/>
      <c r="U50" s="182"/>
      <c r="V50" s="182">
        <f>G50</f>
        <v>3</v>
      </c>
      <c r="W50" s="182">
        <f>E50</f>
        <v>3</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4"/>
      <c r="F51" s="403"/>
      <c r="G51" s="404"/>
      <c r="H51" s="182"/>
      <c r="I51" s="182"/>
      <c r="J51" s="182"/>
      <c r="K51" s="182"/>
      <c r="L51" s="182"/>
      <c r="M51" s="182">
        <f t="shared" ref="M51:X51" si="15">SUM(M45:M50)</f>
        <v>1</v>
      </c>
      <c r="N51" s="182">
        <f t="shared" si="15"/>
        <v>2</v>
      </c>
      <c r="O51" s="182">
        <f t="shared" si="15"/>
        <v>7</v>
      </c>
      <c r="P51" s="182">
        <f t="shared" si="15"/>
        <v>6</v>
      </c>
      <c r="Q51" s="182">
        <f t="shared" si="15"/>
        <v>2</v>
      </c>
      <c r="R51" s="182">
        <f t="shared" si="15"/>
        <v>4</v>
      </c>
      <c r="S51" s="182">
        <f t="shared" si="15"/>
        <v>9</v>
      </c>
      <c r="T51" s="182">
        <f t="shared" si="15"/>
        <v>6</v>
      </c>
      <c r="U51" s="182">
        <f t="shared" si="15"/>
        <v>6</v>
      </c>
      <c r="V51" s="182">
        <f t="shared" si="15"/>
        <v>6</v>
      </c>
      <c r="W51" s="182">
        <f t="shared" si="15"/>
        <v>5</v>
      </c>
      <c r="X51" s="182">
        <f t="shared" si="15"/>
        <v>4</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21</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4"/>
      <c r="F52" s="403"/>
      <c r="G52" s="404"/>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4"/>
      <c r="F53" s="403"/>
      <c r="G53" s="404"/>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4"/>
      <c r="F54" s="403"/>
      <c r="G54" s="404"/>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4"/>
      <c r="F55" s="403"/>
      <c r="G55" s="404"/>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402">
        <v>1</v>
      </c>
      <c r="F56" s="405" t="s">
        <v>12</v>
      </c>
      <c r="G56" s="402">
        <v>1</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1</v>
      </c>
      <c r="R56" s="182">
        <f>G56</f>
        <v>1</v>
      </c>
      <c r="S56" s="182"/>
      <c r="T56" s="182"/>
      <c r="U56" s="182">
        <f>G56</f>
        <v>1</v>
      </c>
      <c r="V56" s="182">
        <f>E56</f>
        <v>1</v>
      </c>
      <c r="W56" s="182"/>
      <c r="X56" s="182"/>
      <c r="Y56" s="182"/>
      <c r="Z56" s="182">
        <f>M62</f>
        <v>1</v>
      </c>
      <c r="AA56" s="182">
        <f>Q62</f>
        <v>4</v>
      </c>
      <c r="AB56" s="182">
        <f>U62</f>
        <v>7</v>
      </c>
      <c r="AC56" s="182">
        <f>AA56-AB56</f>
        <v>-3</v>
      </c>
      <c r="AD56" s="182">
        <f>IF(Z56&gt;Z57,-1,0)</f>
        <v>0</v>
      </c>
      <c r="AE56" s="182">
        <f>IF(Z56&gt;Z58,-1,0)</f>
        <v>0</v>
      </c>
      <c r="AF56" s="182">
        <f>IF(Z56&gt;Z59,-1,0)</f>
        <v>0</v>
      </c>
      <c r="AG56" s="329">
        <f>10000-(AJ56*1000+AM56*10+AK56)</f>
        <v>9026</v>
      </c>
      <c r="AH56" s="330">
        <f>RANK(AG56,AG56:AG59,1)</f>
        <v>4</v>
      </c>
      <c r="AI56" s="281" t="str">
        <f>C56</f>
        <v>Irland</v>
      </c>
      <c r="AJ56" s="281">
        <f t="shared" ref="AJ56:AL59" si="17">Z56</f>
        <v>1</v>
      </c>
      <c r="AK56" s="281">
        <f t="shared" si="17"/>
        <v>4</v>
      </c>
      <c r="AL56" s="281">
        <f t="shared" si="17"/>
        <v>7</v>
      </c>
      <c r="AM56" s="281">
        <f>AK56-AL56</f>
        <v>-3</v>
      </c>
      <c r="AN56" s="337"/>
      <c r="AO56" s="329">
        <f>IF(Z57&lt;&gt;Z56,AG57,IF(G56&gt;E56,AG57-2000,AG57))</f>
        <v>8007</v>
      </c>
      <c r="AP56" s="329">
        <f>IF(Z58&lt;&gt;Z56,AG58,IF(G58&gt;E58,AG58-2000,AG58))</f>
        <v>2963</v>
      </c>
      <c r="AQ56" s="329">
        <f>IF(Z59&lt;&gt;Z56,AG59,IF(G60&gt;E60,AG59-2000,AG59))</f>
        <v>3983</v>
      </c>
      <c r="AR56" s="332">
        <f>AN60</f>
        <v>27078</v>
      </c>
      <c r="AS56" s="330">
        <f>RANK(AR56,AR56:AR59,1)</f>
        <v>4</v>
      </c>
      <c r="AT56" s="281" t="str">
        <f t="shared" ref="AT56:AW59" si="18">AI56</f>
        <v>Irland</v>
      </c>
      <c r="AU56" s="281">
        <f t="shared" si="18"/>
        <v>1</v>
      </c>
      <c r="AV56" s="281">
        <f t="shared" si="18"/>
        <v>4</v>
      </c>
      <c r="AW56" s="281">
        <f t="shared" si="18"/>
        <v>7</v>
      </c>
      <c r="AX56" s="182"/>
      <c r="AY56" s="182"/>
      <c r="AZ56" s="182"/>
      <c r="BA56" s="112">
        <v>1</v>
      </c>
      <c r="BB56" s="108" t="str">
        <f>VLOOKUP(1,AS56:AT59,2,FALSE)</f>
        <v>Belgien</v>
      </c>
      <c r="BC56" s="113"/>
      <c r="BD56" s="114">
        <f>VLOOKUP(1,AS56:AW59,3,FALSE)</f>
        <v>7</v>
      </c>
      <c r="BE56" s="115">
        <f>VLOOKUP(1,AS56:AW59,4,FALSE)</f>
        <v>7</v>
      </c>
      <c r="BF56" s="199" t="s">
        <v>12</v>
      </c>
      <c r="BG56" s="115">
        <f>VLOOKUP(1,AS56:AW59,5,FALSE)</f>
        <v>4</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3</v>
      </c>
      <c r="BN56" s="61">
        <f>IF(E56=Spielplan!E56,Punktemodus!$B$7,0)</f>
        <v>1</v>
      </c>
      <c r="BO56" s="61">
        <f>IF(G56=Spielplan!G56,Punktemodus!$B$7,0)</f>
        <v>1</v>
      </c>
      <c r="BP56" s="81">
        <f>IF(Spielplan!E56="",0,SUM(BJ56:BO56))</f>
        <v>15</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402">
        <v>3</v>
      </c>
      <c r="F57" s="405" t="s">
        <v>12</v>
      </c>
      <c r="G57" s="402">
        <v>2</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3</v>
      </c>
      <c r="T57" s="182">
        <f>G57</f>
        <v>2</v>
      </c>
      <c r="U57" s="182"/>
      <c r="V57" s="182"/>
      <c r="W57" s="182">
        <f>G57</f>
        <v>2</v>
      </c>
      <c r="X57" s="182">
        <f>E57</f>
        <v>3</v>
      </c>
      <c r="Y57" s="182"/>
      <c r="Z57" s="182">
        <f>N62</f>
        <v>2</v>
      </c>
      <c r="AA57" s="182">
        <f>R62</f>
        <v>3</v>
      </c>
      <c r="AB57" s="182">
        <f>V62</f>
        <v>4</v>
      </c>
      <c r="AC57" s="182">
        <f>AA57-AB57</f>
        <v>-1</v>
      </c>
      <c r="AD57" s="182">
        <f>IF(Z57&gt;Z56,-1,0)</f>
        <v>-1</v>
      </c>
      <c r="AE57" s="182">
        <f>IF(Z57&gt;Z58,-1,0)</f>
        <v>0</v>
      </c>
      <c r="AF57" s="182">
        <f>IF(Z57&gt;Z59,-1,0)</f>
        <v>0</v>
      </c>
      <c r="AG57" s="329">
        <f>10000-(AJ57*1000+AM57*10+AK57)</f>
        <v>8007</v>
      </c>
      <c r="AH57" s="330">
        <f>RANK(AG57,AG56:AG59,1)</f>
        <v>3</v>
      </c>
      <c r="AI57" s="281" t="str">
        <f>H56</f>
        <v>Schweden</v>
      </c>
      <c r="AJ57" s="281">
        <f t="shared" si="17"/>
        <v>2</v>
      </c>
      <c r="AK57" s="281">
        <f t="shared" si="17"/>
        <v>3</v>
      </c>
      <c r="AL57" s="281">
        <f t="shared" si="17"/>
        <v>4</v>
      </c>
      <c r="AM57" s="281">
        <f>AK57-AL57</f>
        <v>-1</v>
      </c>
      <c r="AN57" s="329">
        <f>IF(Z56&lt;&gt;Z57,AG56,IF(E56&gt;G56,AG56-2000,AG56))</f>
        <v>9026</v>
      </c>
      <c r="AO57" s="337"/>
      <c r="AP57" s="329">
        <f>IF(Z57&lt;&gt;Z58,AG58,IF(G61&gt;E61,AG58-2000,AG58))</f>
        <v>2963</v>
      </c>
      <c r="AQ57" s="329">
        <f>IF(Z59&lt;&gt;Z57,AG59,IF(G59&gt;E59,AG59-2000,AG59))</f>
        <v>3983</v>
      </c>
      <c r="AR57" s="333">
        <f>AO60</f>
        <v>24021</v>
      </c>
      <c r="AS57" s="330">
        <f>RANK(AR57,AR56:AR59,1)</f>
        <v>3</v>
      </c>
      <c r="AT57" s="281" t="str">
        <f t="shared" si="18"/>
        <v>Schweden</v>
      </c>
      <c r="AU57" s="281">
        <f t="shared" si="18"/>
        <v>2</v>
      </c>
      <c r="AV57" s="281">
        <f t="shared" si="18"/>
        <v>3</v>
      </c>
      <c r="AW57" s="281">
        <f t="shared" si="18"/>
        <v>4</v>
      </c>
      <c r="AX57" s="182"/>
      <c r="AY57" s="182"/>
      <c r="AZ57" s="182"/>
      <c r="BA57" s="112">
        <v>2</v>
      </c>
      <c r="BB57" s="108" t="str">
        <f>VLOOKUP(2,AS56:AT59,2,FALSE)</f>
        <v>Italien</v>
      </c>
      <c r="BC57" s="113"/>
      <c r="BD57" s="114">
        <f>VLOOKUP(2,AS56:AW59,3,FALSE)</f>
        <v>6</v>
      </c>
      <c r="BE57" s="115">
        <f>VLOOKUP(2,AS56:AW59,4,FALSE)</f>
        <v>7</v>
      </c>
      <c r="BF57" s="199" t="s">
        <v>12</v>
      </c>
      <c r="BG57" s="115">
        <f>VLOOKUP(2,AS56:AW59,5,FALSE)</f>
        <v>6</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1</v>
      </c>
      <c r="BP57" s="81">
        <f>IF(Spielplan!E57="",0,SUM(BJ57:BO57))</f>
        <v>1</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402">
        <v>1</v>
      </c>
      <c r="F58" s="405" t="s">
        <v>12</v>
      </c>
      <c r="G58" s="402">
        <v>3</v>
      </c>
      <c r="H58" s="108" t="str">
        <f>C57</f>
        <v>Belgien</v>
      </c>
      <c r="I58" s="109"/>
      <c r="J58" s="182"/>
      <c r="K58" s="182" t="s">
        <v>79</v>
      </c>
      <c r="L58" s="182">
        <f t="shared" si="16"/>
        <v>-1</v>
      </c>
      <c r="M58" s="182">
        <f>IF($E58="",0,IF($E58&gt;$G58,3,IF($E58=G58,1,0)))</f>
        <v>0</v>
      </c>
      <c r="N58" s="182"/>
      <c r="O58" s="182">
        <f>IF($G58="",0,IF($E58&gt;$G58,0,IF($E58=$G58,1,3)))</f>
        <v>3</v>
      </c>
      <c r="P58" s="182"/>
      <c r="Q58" s="182">
        <f>E58</f>
        <v>1</v>
      </c>
      <c r="R58" s="182"/>
      <c r="S58" s="182">
        <f>G58</f>
        <v>3</v>
      </c>
      <c r="T58" s="182"/>
      <c r="U58" s="182">
        <f>G58</f>
        <v>3</v>
      </c>
      <c r="V58" s="182"/>
      <c r="W58" s="182">
        <f>E58</f>
        <v>1</v>
      </c>
      <c r="X58" s="182"/>
      <c r="Y58" s="182"/>
      <c r="Z58" s="182">
        <f>O62</f>
        <v>7</v>
      </c>
      <c r="AA58" s="182">
        <f>S62</f>
        <v>7</v>
      </c>
      <c r="AB58" s="182">
        <f>W62</f>
        <v>4</v>
      </c>
      <c r="AC58" s="182">
        <f>AA58-AB58</f>
        <v>3</v>
      </c>
      <c r="AD58" s="182">
        <f>IF(Z58&gt;Z56,-1,0)</f>
        <v>-1</v>
      </c>
      <c r="AE58" s="182">
        <f>IF(Z58&gt;Z57,-1,0)</f>
        <v>-1</v>
      </c>
      <c r="AF58" s="182">
        <f>IF(Z58&gt;Z59,-1,0)</f>
        <v>-1</v>
      </c>
      <c r="AG58" s="329">
        <f>10000-(AJ58*1000+AM58*10+AK58)</f>
        <v>2963</v>
      </c>
      <c r="AH58" s="330">
        <f>RANK(AG58,AG56:AG59,1)</f>
        <v>1</v>
      </c>
      <c r="AI58" s="281" t="str">
        <f>C57</f>
        <v>Belgien</v>
      </c>
      <c r="AJ58" s="281">
        <f t="shared" si="17"/>
        <v>7</v>
      </c>
      <c r="AK58" s="281">
        <f t="shared" si="17"/>
        <v>7</v>
      </c>
      <c r="AL58" s="281">
        <f t="shared" si="17"/>
        <v>4</v>
      </c>
      <c r="AM58" s="281">
        <f>AK58-AL58</f>
        <v>3</v>
      </c>
      <c r="AN58" s="329">
        <f>IF(Z56&lt;&gt;Z58,AG56,IF(E58&gt;G58,AG56-2000,AG56))</f>
        <v>9026</v>
      </c>
      <c r="AO58" s="329">
        <f>IF(Z57&lt;&gt;Z58,AG57,IF(E61&gt;G61,AG57-2000,AG57))</f>
        <v>8007</v>
      </c>
      <c r="AP58" s="337"/>
      <c r="AQ58" s="329">
        <f>IF(Z59&lt;&gt;Z58,AG59,IF(G57&gt;E57,AG59-2000,AG59))</f>
        <v>3983</v>
      </c>
      <c r="AR58" s="333">
        <f>AP60</f>
        <v>8889</v>
      </c>
      <c r="AS58" s="330">
        <f>RANK(AR58,AR56:AR59,1)</f>
        <v>1</v>
      </c>
      <c r="AT58" s="281" t="str">
        <f t="shared" si="18"/>
        <v>Belgien</v>
      </c>
      <c r="AU58" s="281">
        <f t="shared" si="18"/>
        <v>7</v>
      </c>
      <c r="AV58" s="281">
        <f t="shared" si="18"/>
        <v>7</v>
      </c>
      <c r="AW58" s="281">
        <f t="shared" si="18"/>
        <v>4</v>
      </c>
      <c r="AX58" s="182"/>
      <c r="AY58" s="182"/>
      <c r="AZ58" s="182"/>
      <c r="BA58" s="162">
        <v>3</v>
      </c>
      <c r="BB58" s="175" t="str">
        <f>VLOOKUP(3,AS56:AT59,2,FALSE)</f>
        <v>Schweden</v>
      </c>
      <c r="BC58" s="163"/>
      <c r="BD58" s="145">
        <f>VLOOKUP(3,AS56:AW59,3,FALSE)</f>
        <v>2</v>
      </c>
      <c r="BE58" s="145">
        <f>VLOOKUP(3,AS56:AW59,4,FALSE)</f>
        <v>3</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0</v>
      </c>
      <c r="BO58" s="61">
        <f>IF(G58=Spielplan!G58,Punktemodus!$B$7,0)</f>
        <v>1</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402">
        <v>1</v>
      </c>
      <c r="F59" s="405" t="s">
        <v>12</v>
      </c>
      <c r="G59" s="402">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6</v>
      </c>
      <c r="AA59" s="182">
        <f>T62</f>
        <v>7</v>
      </c>
      <c r="AB59" s="182">
        <f>X62</f>
        <v>6</v>
      </c>
      <c r="AC59" s="182">
        <f>AA59-AB59</f>
        <v>1</v>
      </c>
      <c r="AD59" s="182">
        <f>IF(Z59&gt;Z56,-1,0)</f>
        <v>-1</v>
      </c>
      <c r="AE59" s="182">
        <f>IF(Z59&gt;Z57,-1,0)</f>
        <v>-1</v>
      </c>
      <c r="AF59" s="182">
        <f>IF(Z59&gt;Z58,-1,0)</f>
        <v>0</v>
      </c>
      <c r="AG59" s="329">
        <f>10000-(AJ59*1000+AM59*10+AK59)</f>
        <v>3983</v>
      </c>
      <c r="AH59" s="330">
        <f>RANK(AG59,AG56:AG59,1)</f>
        <v>2</v>
      </c>
      <c r="AI59" s="281" t="str">
        <f>H57</f>
        <v>Italien</v>
      </c>
      <c r="AJ59" s="281">
        <f t="shared" si="17"/>
        <v>6</v>
      </c>
      <c r="AK59" s="281">
        <f t="shared" si="17"/>
        <v>7</v>
      </c>
      <c r="AL59" s="281">
        <f t="shared" si="17"/>
        <v>6</v>
      </c>
      <c r="AM59" s="281">
        <f>AK59-AL59</f>
        <v>1</v>
      </c>
      <c r="AN59" s="329">
        <f>IF(Z56&lt;&gt;Z59,AG56,IF(E60&gt;G60,AG56-2000,AG56))</f>
        <v>9026</v>
      </c>
      <c r="AO59" s="329">
        <f>IF(Z57&lt;&gt;Z59,AG57,IF(E59&gt;G59,AG57-2000,AG57))</f>
        <v>8007</v>
      </c>
      <c r="AP59" s="329">
        <f>IF(Z58&lt;&gt;Z59,AG58,IF(E57&gt;G57,AG58-2000,AG58))</f>
        <v>2963</v>
      </c>
      <c r="AQ59" s="337"/>
      <c r="AR59" s="333">
        <f>AQ60</f>
        <v>11949</v>
      </c>
      <c r="AS59" s="330">
        <f>RANK(AR59,AR56:AR59,1)</f>
        <v>2</v>
      </c>
      <c r="AT59" s="281" t="str">
        <f t="shared" si="18"/>
        <v>Italien</v>
      </c>
      <c r="AU59" s="281">
        <f t="shared" si="18"/>
        <v>6</v>
      </c>
      <c r="AV59" s="281">
        <f t="shared" si="18"/>
        <v>7</v>
      </c>
      <c r="AW59" s="281">
        <f t="shared" si="18"/>
        <v>6</v>
      </c>
      <c r="AX59" s="182"/>
      <c r="AY59" s="182"/>
      <c r="AZ59" s="182"/>
      <c r="BA59" s="68">
        <v>4</v>
      </c>
      <c r="BB59" s="69" t="str">
        <f>VLOOKUP(4,AS56:AT59,2,FALSE)</f>
        <v>Irland</v>
      </c>
      <c r="BC59" s="70"/>
      <c r="BD59" s="71">
        <f>VLOOKUP(4,AS56:AW59,3,FALSE)</f>
        <v>1</v>
      </c>
      <c r="BE59" s="71">
        <f>VLOOKUP(4,AS56:AW59,4,FALSE)</f>
        <v>4</v>
      </c>
      <c r="BF59" s="199" t="s">
        <v>12</v>
      </c>
      <c r="BG59" s="71">
        <f>VLOOKUP(4,AS56:AW59,5,FALSE)</f>
        <v>7</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402">
        <v>2</v>
      </c>
      <c r="F60" s="405" t="s">
        <v>12</v>
      </c>
      <c r="G60" s="402">
        <v>3</v>
      </c>
      <c r="H60" s="108" t="str">
        <f>H57</f>
        <v>Italien</v>
      </c>
      <c r="I60" s="109"/>
      <c r="J60" s="182"/>
      <c r="K60" s="182" t="s">
        <v>81</v>
      </c>
      <c r="L60" s="182">
        <f t="shared" si="16"/>
        <v>-1</v>
      </c>
      <c r="M60" s="182">
        <f>IF($E60="",0,IF($E60&gt;$G60,3,IF($E60=G60,1,0)))</f>
        <v>0</v>
      </c>
      <c r="N60" s="182"/>
      <c r="O60" s="182"/>
      <c r="P60" s="182">
        <f>IF($G60="",0,IF($E60&gt;$G60,0,IF($E60=$G60,1,3)))</f>
        <v>3</v>
      </c>
      <c r="Q60" s="182">
        <f>E60</f>
        <v>2</v>
      </c>
      <c r="R60" s="182"/>
      <c r="S60" s="182"/>
      <c r="T60" s="182">
        <f>G60</f>
        <v>3</v>
      </c>
      <c r="U60" s="182">
        <f>G60</f>
        <v>3</v>
      </c>
      <c r="V60" s="182"/>
      <c r="W60" s="182"/>
      <c r="X60" s="182">
        <f>E60</f>
        <v>2</v>
      </c>
      <c r="Y60" s="182"/>
      <c r="Z60" s="182"/>
      <c r="AA60" s="182"/>
      <c r="AB60" s="182"/>
      <c r="AC60" s="182"/>
      <c r="AD60" s="182"/>
      <c r="AE60" s="182"/>
      <c r="AF60" s="182"/>
      <c r="AG60" s="281"/>
      <c r="AH60" s="281"/>
      <c r="AI60" s="281"/>
      <c r="AJ60" s="281"/>
      <c r="AK60" s="281"/>
      <c r="AL60" s="281"/>
      <c r="AM60" s="281"/>
      <c r="AN60" s="334">
        <f>SUM(AN56:AN59)</f>
        <v>27078</v>
      </c>
      <c r="AO60" s="335">
        <f>SUM(AO56:AO59)</f>
        <v>24021</v>
      </c>
      <c r="AP60" s="335">
        <f>SUM(AP56:AP59)</f>
        <v>8889</v>
      </c>
      <c r="AQ60" s="335">
        <f>SUM(AQ56:AQ59)</f>
        <v>11949</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402">
        <v>1</v>
      </c>
      <c r="F61" s="405" t="s">
        <v>12</v>
      </c>
      <c r="G61" s="402">
        <v>1</v>
      </c>
      <c r="H61" s="110" t="str">
        <f>C57</f>
        <v>Belgien</v>
      </c>
      <c r="I61" s="111"/>
      <c r="J61" s="182"/>
      <c r="K61" s="182" t="s">
        <v>81</v>
      </c>
      <c r="L61" s="182">
        <f t="shared" si="16"/>
        <v>0</v>
      </c>
      <c r="M61" s="182"/>
      <c r="N61" s="182">
        <f>IF($E61="",0,IF($E61&gt;$G61,3,IF($E61=$G61,1,0)))</f>
        <v>1</v>
      </c>
      <c r="O61" s="182">
        <f>IF($G61="",0,IF($E61&gt;$G61,0,IF($E61=$G61,1,3)))</f>
        <v>1</v>
      </c>
      <c r="P61" s="182"/>
      <c r="Q61" s="182"/>
      <c r="R61" s="182">
        <f>E61</f>
        <v>1</v>
      </c>
      <c r="S61" s="182">
        <f>G61</f>
        <v>1</v>
      </c>
      <c r="T61" s="182"/>
      <c r="U61" s="182"/>
      <c r="V61" s="182">
        <f>G61</f>
        <v>1</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0</v>
      </c>
      <c r="BM61" s="61">
        <f>IF(E61=Spielplan!E61,IF(G61=Spielplan!G61,Punktemodus!$B$5,0),0)</f>
        <v>0</v>
      </c>
      <c r="BN61" s="61">
        <f>IF(E61=Spielplan!E61,Punktemodus!$B$7,0)</f>
        <v>0</v>
      </c>
      <c r="BO61" s="61">
        <f>IF(G61=Spielplan!G61,Punktemodus!$B$7,0)</f>
        <v>1</v>
      </c>
      <c r="BP61" s="81">
        <f>IF(Spielplan!E61="",0,SUM(BJ61:BO61))</f>
        <v>1</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4"/>
      <c r="F62" s="403"/>
      <c r="G62" s="404"/>
      <c r="H62" s="182"/>
      <c r="I62" s="182"/>
      <c r="J62" s="182"/>
      <c r="K62" s="182"/>
      <c r="L62" s="182"/>
      <c r="M62" s="182">
        <f t="shared" ref="M62:X62" si="19">SUM(M56:M61)</f>
        <v>1</v>
      </c>
      <c r="N62" s="182">
        <f t="shared" si="19"/>
        <v>2</v>
      </c>
      <c r="O62" s="182">
        <f t="shared" si="19"/>
        <v>7</v>
      </c>
      <c r="P62" s="182">
        <f t="shared" si="19"/>
        <v>6</v>
      </c>
      <c r="Q62" s="182">
        <f t="shared" si="19"/>
        <v>4</v>
      </c>
      <c r="R62" s="182">
        <f t="shared" si="19"/>
        <v>3</v>
      </c>
      <c r="S62" s="182">
        <f t="shared" si="19"/>
        <v>7</v>
      </c>
      <c r="T62" s="182">
        <f t="shared" si="19"/>
        <v>7</v>
      </c>
      <c r="U62" s="182">
        <f t="shared" si="19"/>
        <v>7</v>
      </c>
      <c r="V62" s="182">
        <f t="shared" si="19"/>
        <v>4</v>
      </c>
      <c r="W62" s="182">
        <f t="shared" si="19"/>
        <v>4</v>
      </c>
      <c r="X62" s="182">
        <f t="shared" si="19"/>
        <v>6</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38</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4"/>
      <c r="F63" s="403"/>
      <c r="G63" s="404"/>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4"/>
      <c r="F64" s="403"/>
      <c r="G64" s="404"/>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4"/>
      <c r="F65" s="403"/>
      <c r="G65" s="404"/>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4"/>
      <c r="F66" s="403"/>
      <c r="G66" s="404"/>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402">
        <v>3</v>
      </c>
      <c r="F67" s="405" t="s">
        <v>12</v>
      </c>
      <c r="G67" s="402">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3</v>
      </c>
      <c r="R67" s="182">
        <f>G67</f>
        <v>1</v>
      </c>
      <c r="S67" s="182"/>
      <c r="T67" s="182"/>
      <c r="U67" s="182">
        <f>G67</f>
        <v>1</v>
      </c>
      <c r="V67" s="182">
        <f>E67</f>
        <v>3</v>
      </c>
      <c r="W67" s="182"/>
      <c r="X67" s="182"/>
      <c r="Y67" s="182"/>
      <c r="Z67" s="182">
        <f>M73</f>
        <v>7</v>
      </c>
      <c r="AA67" s="182">
        <f>Q73</f>
        <v>7</v>
      </c>
      <c r="AB67" s="182">
        <f>U73</f>
        <v>3</v>
      </c>
      <c r="AC67" s="182">
        <f>AA67-AB67</f>
        <v>4</v>
      </c>
      <c r="AD67" s="182">
        <f>IF(Z67&gt;Z68,-1,0)</f>
        <v>-1</v>
      </c>
      <c r="AE67" s="182">
        <f>IF(Z67&gt;Z69,-1,0)</f>
        <v>0</v>
      </c>
      <c r="AF67" s="182">
        <f>IF(Z67&gt;Z70,-1,0)</f>
        <v>-1</v>
      </c>
      <c r="AG67" s="329">
        <f>10000-(AJ67*1000+AM67*10+AK67)</f>
        <v>2953</v>
      </c>
      <c r="AH67" s="330">
        <f>RANK(AG67,AG67:AG70,1)</f>
        <v>1</v>
      </c>
      <c r="AI67" s="281" t="str">
        <f>C67</f>
        <v>Österreich</v>
      </c>
      <c r="AJ67" s="281">
        <f t="shared" ref="AJ67:AL70" si="21">Z67</f>
        <v>7</v>
      </c>
      <c r="AK67" s="281">
        <f t="shared" si="21"/>
        <v>7</v>
      </c>
      <c r="AL67" s="281">
        <f t="shared" si="21"/>
        <v>3</v>
      </c>
      <c r="AM67" s="281">
        <f>AK67-AL67</f>
        <v>4</v>
      </c>
      <c r="AN67" s="337"/>
      <c r="AO67" s="329">
        <f>IF(Z68&lt;&gt;Z67,AG68,IF(G67&gt;E67,AG68-2000,AG68))</f>
        <v>10047</v>
      </c>
      <c r="AP67" s="329">
        <f>IF(Z69&lt;&gt;Z67,AG69,IF(G69&gt;E69,AG69-2000,AG69))</f>
        <v>2954</v>
      </c>
      <c r="AQ67" s="329">
        <f>IF(Z70&lt;&gt;Z67,AG70,IF(G71&gt;E71,AG70-2000,AG70))</f>
        <v>7027</v>
      </c>
      <c r="AR67" s="332">
        <f>AN71</f>
        <v>8859</v>
      </c>
      <c r="AS67" s="330">
        <f>RANK(AR67,AR67:AR70,1)</f>
        <v>1</v>
      </c>
      <c r="AT67" s="281" t="str">
        <f t="shared" ref="AT67:AW70" si="22">AI67</f>
        <v>Österreich</v>
      </c>
      <c r="AU67" s="281">
        <f t="shared" si="22"/>
        <v>7</v>
      </c>
      <c r="AV67" s="281">
        <f t="shared" si="22"/>
        <v>7</v>
      </c>
      <c r="AW67" s="281">
        <f t="shared" si="22"/>
        <v>3</v>
      </c>
      <c r="AX67" s="182"/>
      <c r="AY67" s="182"/>
      <c r="AZ67" s="182"/>
      <c r="BA67" s="119">
        <v>1</v>
      </c>
      <c r="BB67" s="117" t="str">
        <f>VLOOKUP(1,AS67:AT70,2,FALSE)</f>
        <v>Österreich</v>
      </c>
      <c r="BC67" s="118"/>
      <c r="BD67" s="120">
        <f>VLOOKUP(1,AS67:AW70,3,FALSE)</f>
        <v>7</v>
      </c>
      <c r="BE67" s="121">
        <f>VLOOKUP(1,AS67:AW70,4,FALSE)</f>
        <v>7</v>
      </c>
      <c r="BF67" s="199" t="s">
        <v>12</v>
      </c>
      <c r="BG67" s="121">
        <f>VLOOKUP(1,AS67:AW70,5,FALSE)</f>
        <v>3</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402">
        <v>2</v>
      </c>
      <c r="F68" s="405" t="s">
        <v>12</v>
      </c>
      <c r="G68" s="402">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2</v>
      </c>
      <c r="T68" s="182">
        <f>G68</f>
        <v>0</v>
      </c>
      <c r="U68" s="182"/>
      <c r="V68" s="182"/>
      <c r="W68" s="182">
        <f>G68</f>
        <v>0</v>
      </c>
      <c r="X68" s="182">
        <f>E68</f>
        <v>2</v>
      </c>
      <c r="Y68" s="182"/>
      <c r="Z68" s="182">
        <f>N73</f>
        <v>0</v>
      </c>
      <c r="AA68" s="182">
        <f>R73</f>
        <v>3</v>
      </c>
      <c r="AB68" s="182">
        <f>V73</f>
        <v>8</v>
      </c>
      <c r="AC68" s="182">
        <f>AA68-AB68</f>
        <v>-5</v>
      </c>
      <c r="AD68" s="182">
        <f>IF(Z68&gt;Z67,-1,0)</f>
        <v>0</v>
      </c>
      <c r="AE68" s="182">
        <f>IF(Z68&gt;Z69,-1,0)</f>
        <v>0</v>
      </c>
      <c r="AF68" s="182">
        <f>IF(Z68&gt;Z70,-1,0)</f>
        <v>0</v>
      </c>
      <c r="AG68" s="329">
        <f>10000-(AJ68*1000+AM68*10+AK68)</f>
        <v>10047</v>
      </c>
      <c r="AH68" s="330">
        <f>RANK(AG68,AG67:AG70,1)</f>
        <v>4</v>
      </c>
      <c r="AI68" s="281" t="str">
        <f>H67</f>
        <v>Ungarn</v>
      </c>
      <c r="AJ68" s="281">
        <f t="shared" si="21"/>
        <v>0</v>
      </c>
      <c r="AK68" s="281">
        <f t="shared" si="21"/>
        <v>3</v>
      </c>
      <c r="AL68" s="281">
        <f t="shared" si="21"/>
        <v>8</v>
      </c>
      <c r="AM68" s="281">
        <f>AK68-AL68</f>
        <v>-5</v>
      </c>
      <c r="AN68" s="329">
        <f>IF(Z67&lt;&gt;Z68,AG67,IF(E67&gt;G67,AG67-2000,AG67))</f>
        <v>2953</v>
      </c>
      <c r="AO68" s="337"/>
      <c r="AP68" s="329">
        <f>IF(Z68&lt;&gt;Z69,AG69,IF(G72&gt;E72,AG69-2000,AG69))</f>
        <v>2954</v>
      </c>
      <c r="AQ68" s="329">
        <f>IF(Z70&lt;&gt;Z68,AG70,IF(G70&gt;E70,AG70-2000,AG70))</f>
        <v>7027</v>
      </c>
      <c r="AR68" s="333">
        <f>AO71</f>
        <v>30141</v>
      </c>
      <c r="AS68" s="330">
        <f>RANK(AR68,AR67:AR70,1)</f>
        <v>4</v>
      </c>
      <c r="AT68" s="281" t="str">
        <f t="shared" si="22"/>
        <v>Ungarn</v>
      </c>
      <c r="AU68" s="281">
        <f t="shared" si="22"/>
        <v>0</v>
      </c>
      <c r="AV68" s="281">
        <f t="shared" si="22"/>
        <v>3</v>
      </c>
      <c r="AW68" s="281">
        <f t="shared" si="22"/>
        <v>8</v>
      </c>
      <c r="AX68" s="182"/>
      <c r="AY68" s="182"/>
      <c r="AZ68" s="182"/>
      <c r="BA68" s="119">
        <v>2</v>
      </c>
      <c r="BB68" s="117" t="str">
        <f>VLOOKUP(2,AS67:AT70,2,FALSE)</f>
        <v>Portugal</v>
      </c>
      <c r="BC68" s="118"/>
      <c r="BD68" s="120">
        <f>VLOOKUP(2,AS67:AW70,3,FALSE)</f>
        <v>7</v>
      </c>
      <c r="BE68" s="121">
        <f>VLOOKUP(2,AS67:AW70,4,FALSE)</f>
        <v>6</v>
      </c>
      <c r="BF68" s="199" t="s">
        <v>12</v>
      </c>
      <c r="BG68" s="121">
        <f>VLOOKUP(2,AS67:AW70,5,FALSE)</f>
        <v>2</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402">
        <v>2</v>
      </c>
      <c r="F69" s="405" t="s">
        <v>12</v>
      </c>
      <c r="G69" s="402">
        <v>2</v>
      </c>
      <c r="H69" s="117" t="str">
        <f>C68</f>
        <v>Portugal</v>
      </c>
      <c r="I69" s="118"/>
      <c r="J69" s="182"/>
      <c r="K69" s="182" t="s">
        <v>84</v>
      </c>
      <c r="L69" s="182">
        <f t="shared" si="20"/>
        <v>0</v>
      </c>
      <c r="M69" s="182">
        <f>IF($E69="",0,IF($E69&gt;$G69,3,IF($E69=G69,1,0)))</f>
        <v>1</v>
      </c>
      <c r="N69" s="182"/>
      <c r="O69" s="182">
        <f>IF($G69="",0,IF($E69&gt;$G69,0,IF($E69=$G69,1,3)))</f>
        <v>1</v>
      </c>
      <c r="P69" s="182"/>
      <c r="Q69" s="182">
        <f>E69</f>
        <v>2</v>
      </c>
      <c r="R69" s="182"/>
      <c r="S69" s="182">
        <f>G69</f>
        <v>2</v>
      </c>
      <c r="T69" s="182"/>
      <c r="U69" s="182">
        <f>G69</f>
        <v>2</v>
      </c>
      <c r="V69" s="182"/>
      <c r="W69" s="182">
        <f>E69</f>
        <v>2</v>
      </c>
      <c r="X69" s="182"/>
      <c r="Y69" s="182"/>
      <c r="Z69" s="182">
        <f>O73</f>
        <v>7</v>
      </c>
      <c r="AA69" s="182">
        <f>S73</f>
        <v>6</v>
      </c>
      <c r="AB69" s="182">
        <f>W73</f>
        <v>2</v>
      </c>
      <c r="AC69" s="182">
        <f>AA69-AB69</f>
        <v>4</v>
      </c>
      <c r="AD69" s="182">
        <f>IF(Z69&gt;Z67,-1,0)</f>
        <v>0</v>
      </c>
      <c r="AE69" s="182">
        <f>IF(Z69&gt;Z68,-1,0)</f>
        <v>-1</v>
      </c>
      <c r="AF69" s="182">
        <f>IF(Z69&gt;Z70,-1,0)</f>
        <v>-1</v>
      </c>
      <c r="AG69" s="329">
        <f>10000-(AJ69*1000+AM69*10+AK69)</f>
        <v>2954</v>
      </c>
      <c r="AH69" s="330">
        <f>RANK(AG69,AG67:AG70,1)</f>
        <v>2</v>
      </c>
      <c r="AI69" s="281" t="str">
        <f>C68</f>
        <v>Portugal</v>
      </c>
      <c r="AJ69" s="281">
        <f t="shared" si="21"/>
        <v>7</v>
      </c>
      <c r="AK69" s="281">
        <f t="shared" si="21"/>
        <v>6</v>
      </c>
      <c r="AL69" s="281">
        <f t="shared" si="21"/>
        <v>2</v>
      </c>
      <c r="AM69" s="281">
        <f>AK69-AL69</f>
        <v>4</v>
      </c>
      <c r="AN69" s="329">
        <f>IF(Z67&lt;&gt;Z69,AG67,IF(E69&gt;G69,AG67-2000,AG67))</f>
        <v>2953</v>
      </c>
      <c r="AO69" s="329">
        <f>IF(Z68&lt;&gt;Z69,AG68,IF(E72&gt;G72,AG68-2000,AG68))</f>
        <v>10047</v>
      </c>
      <c r="AP69" s="337"/>
      <c r="AQ69" s="329">
        <f>IF(Z70&lt;&gt;Z69,AG70,IF(G68&gt;E68,AG70-2000,AG70))</f>
        <v>7027</v>
      </c>
      <c r="AR69" s="333">
        <f>AP71</f>
        <v>8862</v>
      </c>
      <c r="AS69" s="330">
        <f>RANK(AR69,AR67:AR70,1)</f>
        <v>2</v>
      </c>
      <c r="AT69" s="281" t="str">
        <f t="shared" si="22"/>
        <v>Portugal</v>
      </c>
      <c r="AU69" s="281">
        <f t="shared" si="22"/>
        <v>7</v>
      </c>
      <c r="AV69" s="281">
        <f t="shared" si="22"/>
        <v>6</v>
      </c>
      <c r="AW69" s="281">
        <f t="shared" si="22"/>
        <v>2</v>
      </c>
      <c r="AX69" s="182"/>
      <c r="AY69" s="182"/>
      <c r="AZ69" s="182"/>
      <c r="BA69" s="162">
        <v>3</v>
      </c>
      <c r="BB69" s="175" t="str">
        <f>VLOOKUP(3,AS67:AT70,2,FALSE)</f>
        <v>Island</v>
      </c>
      <c r="BC69" s="163"/>
      <c r="BD69" s="145">
        <f>VLOOKUP(3,AS67:AW70,3,FALSE)</f>
        <v>3</v>
      </c>
      <c r="BE69" s="145">
        <f>VLOOKUP(3,AS67:AW70,4,FALSE)</f>
        <v>3</v>
      </c>
      <c r="BF69" s="199" t="s">
        <v>12</v>
      </c>
      <c r="BG69" s="145">
        <f>VLOOKUP(3,AS67:AW70,5,FALSE)</f>
        <v>6</v>
      </c>
      <c r="BH69" s="182"/>
      <c r="BI69" s="183"/>
      <c r="BJ69" s="61">
        <f>IF(E69&gt;G69,IF(Spielplan!E69&gt;Spielplan!G69,Punktemodus!$B$3,0),0)</f>
        <v>0</v>
      </c>
      <c r="BK69" s="61">
        <f>IF(E69=G69,IF(Spielplan!E69=Spielplan!G69,Punktemodus!$B$3,0),0)</f>
        <v>10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10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402">
        <v>2</v>
      </c>
      <c r="F70" s="405" t="s">
        <v>12</v>
      </c>
      <c r="G70" s="402">
        <v>3</v>
      </c>
      <c r="H70" s="123" t="str">
        <f>H68</f>
        <v>Island</v>
      </c>
      <c r="I70" s="124"/>
      <c r="J70" s="182"/>
      <c r="K70" s="182" t="s">
        <v>85</v>
      </c>
      <c r="L70" s="182">
        <f t="shared" si="20"/>
        <v>-1</v>
      </c>
      <c r="M70" s="182"/>
      <c r="N70" s="182">
        <f>IF($E70="",0,IF($E70&gt;$G70,3,IF($E70=$G70,1,0)))</f>
        <v>0</v>
      </c>
      <c r="O70" s="182"/>
      <c r="P70" s="182">
        <f>IF($G70="",0,IF($E70&gt;$G70,0,IF($E70=$G70,1,3)))</f>
        <v>3</v>
      </c>
      <c r="Q70" s="182"/>
      <c r="R70" s="182">
        <f>E70</f>
        <v>2</v>
      </c>
      <c r="S70" s="182"/>
      <c r="T70" s="182">
        <f>G70</f>
        <v>3</v>
      </c>
      <c r="U70" s="182"/>
      <c r="V70" s="182">
        <f>G70</f>
        <v>3</v>
      </c>
      <c r="W70" s="182"/>
      <c r="X70" s="182">
        <f>E70</f>
        <v>2</v>
      </c>
      <c r="Y70" s="182"/>
      <c r="Z70" s="182">
        <f>P73</f>
        <v>3</v>
      </c>
      <c r="AA70" s="182">
        <f>T73</f>
        <v>3</v>
      </c>
      <c r="AB70" s="182">
        <f>X73</f>
        <v>6</v>
      </c>
      <c r="AC70" s="182">
        <f>AA70-AB70</f>
        <v>-3</v>
      </c>
      <c r="AD70" s="182">
        <f>IF(Z70&gt;Z67,-1,0)</f>
        <v>0</v>
      </c>
      <c r="AE70" s="182">
        <f>IF(Z70&gt;Z68,-1,0)</f>
        <v>-1</v>
      </c>
      <c r="AF70" s="182">
        <f>IF(Z70&gt;Z69,-1,0)</f>
        <v>0</v>
      </c>
      <c r="AG70" s="329">
        <f>10000-(AJ70*1000+AM70*10+AK70)</f>
        <v>7027</v>
      </c>
      <c r="AH70" s="330">
        <f>RANK(AG70,AG67:AG70,1)</f>
        <v>3</v>
      </c>
      <c r="AI70" s="281" t="str">
        <f>H68</f>
        <v>Island</v>
      </c>
      <c r="AJ70" s="281">
        <f t="shared" si="21"/>
        <v>3</v>
      </c>
      <c r="AK70" s="281">
        <f t="shared" si="21"/>
        <v>3</v>
      </c>
      <c r="AL70" s="281">
        <f t="shared" si="21"/>
        <v>6</v>
      </c>
      <c r="AM70" s="281">
        <f>AK70-AL70</f>
        <v>-3</v>
      </c>
      <c r="AN70" s="329">
        <f>IF(Z67&lt;&gt;Z70,AG67,IF(E71&gt;G71,AG67-2000,AG67))</f>
        <v>2953</v>
      </c>
      <c r="AO70" s="329">
        <f>IF(Z68&lt;&gt;Z70,AG68,IF(E70&gt;G70,AG68-2000,AG68))</f>
        <v>10047</v>
      </c>
      <c r="AP70" s="329">
        <f>IF(Z69&lt;&gt;Z70,AG69,IF(E68&gt;G68,AG69-2000,AG69))</f>
        <v>2954</v>
      </c>
      <c r="AQ70" s="337"/>
      <c r="AR70" s="333">
        <f>AQ71</f>
        <v>21081</v>
      </c>
      <c r="AS70" s="330">
        <f>RANK(AR70,AR67:AR70,1)</f>
        <v>3</v>
      </c>
      <c r="AT70" s="281" t="str">
        <f t="shared" si="22"/>
        <v>Island</v>
      </c>
      <c r="AU70" s="281">
        <f t="shared" si="22"/>
        <v>3</v>
      </c>
      <c r="AV70" s="281">
        <f t="shared" si="22"/>
        <v>3</v>
      </c>
      <c r="AW70" s="281">
        <f t="shared" si="22"/>
        <v>6</v>
      </c>
      <c r="AX70" s="182"/>
      <c r="AY70" s="182"/>
      <c r="AZ70" s="182"/>
      <c r="BA70" s="68">
        <v>4</v>
      </c>
      <c r="BB70" s="69" t="str">
        <f>VLOOKUP(4,AS67:AT70,2,FALSE)</f>
        <v>Ungarn</v>
      </c>
      <c r="BC70" s="70"/>
      <c r="BD70" s="71">
        <f>VLOOKUP(4,AS67:AW70,3,FALSE)</f>
        <v>0</v>
      </c>
      <c r="BE70" s="71">
        <f>VLOOKUP(4,AS67:AW70,4,FALSE)</f>
        <v>3</v>
      </c>
      <c r="BF70" s="199" t="s">
        <v>12</v>
      </c>
      <c r="BG70" s="71">
        <f>VLOOKUP(4,AS67:AW70,5,FALSE)</f>
        <v>8</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402">
        <v>2</v>
      </c>
      <c r="F71" s="405" t="s">
        <v>12</v>
      </c>
      <c r="G71" s="402">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8859</v>
      </c>
      <c r="AO71" s="335">
        <f>SUM(AO67:AO70)</f>
        <v>30141</v>
      </c>
      <c r="AP71" s="335">
        <f>SUM(AP67:AP70)</f>
        <v>8862</v>
      </c>
      <c r="AQ71" s="335">
        <f>SUM(AQ67:AQ70)</f>
        <v>21081</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402">
        <v>0</v>
      </c>
      <c r="F72" s="405" t="s">
        <v>12</v>
      </c>
      <c r="G72" s="402">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7</v>
      </c>
      <c r="N73" s="182">
        <f t="shared" si="23"/>
        <v>0</v>
      </c>
      <c r="O73" s="182">
        <f t="shared" si="23"/>
        <v>7</v>
      </c>
      <c r="P73" s="182">
        <f t="shared" si="23"/>
        <v>3</v>
      </c>
      <c r="Q73" s="182">
        <f t="shared" si="23"/>
        <v>7</v>
      </c>
      <c r="R73" s="182">
        <f t="shared" si="23"/>
        <v>3</v>
      </c>
      <c r="S73" s="182">
        <f t="shared" si="23"/>
        <v>6</v>
      </c>
      <c r="T73" s="182">
        <f t="shared" si="23"/>
        <v>3</v>
      </c>
      <c r="U73" s="182">
        <f t="shared" si="23"/>
        <v>3</v>
      </c>
      <c r="V73" s="182">
        <f t="shared" si="23"/>
        <v>8</v>
      </c>
      <c r="W73" s="182">
        <f t="shared" si="23"/>
        <v>2</v>
      </c>
      <c r="X73" s="182">
        <f t="shared" si="23"/>
        <v>6</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10</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11</v>
      </c>
      <c r="N74" s="182">
        <f t="shared" si="23"/>
        <v>0</v>
      </c>
      <c r="O74" s="182">
        <f t="shared" si="23"/>
        <v>14</v>
      </c>
      <c r="P74" s="182">
        <f t="shared" si="23"/>
        <v>6</v>
      </c>
      <c r="Q74" s="182">
        <f t="shared" si="23"/>
        <v>11</v>
      </c>
      <c r="R74" s="182">
        <f t="shared" si="23"/>
        <v>5</v>
      </c>
      <c r="S74" s="182">
        <f t="shared" si="23"/>
        <v>12</v>
      </c>
      <c r="T74" s="182">
        <f t="shared" si="23"/>
        <v>6</v>
      </c>
      <c r="U74" s="182">
        <f t="shared" si="23"/>
        <v>5</v>
      </c>
      <c r="V74" s="182">
        <f t="shared" si="23"/>
        <v>13</v>
      </c>
      <c r="W74" s="182">
        <f t="shared" si="23"/>
        <v>4</v>
      </c>
      <c r="X74" s="182">
        <f t="shared" si="23"/>
        <v>12</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137</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10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Rumänien</v>
      </c>
      <c r="D78" s="160">
        <f>BD14</f>
        <v>4</v>
      </c>
      <c r="E78" s="160">
        <f>BE14</f>
        <v>5</v>
      </c>
      <c r="F78" s="199" t="s">
        <v>12</v>
      </c>
      <c r="G78" s="160">
        <f>BG14</f>
        <v>5</v>
      </c>
      <c r="H78" s="161">
        <f>D78*1000+(E78-G78)*10+E78</f>
        <v>4005</v>
      </c>
      <c r="I78" s="249" t="s">
        <v>254</v>
      </c>
      <c r="J78" s="164">
        <f t="shared" ref="J78:J83" si="24">IF(H78="","",RANK(H78,H$78:H$83,0)+ROW(A1)%%)</f>
        <v>1.0001</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1.0001</v>
      </c>
      <c r="BB78" s="159" t="str">
        <f>IF($BA78="","",INDEX(C$78:C$83,MATCH($BA78,$J$78:$J$83,0)))</f>
        <v>Rumänien</v>
      </c>
      <c r="BC78" s="201"/>
      <c r="BD78" s="202">
        <f>IF($BA78="","",INDEX(D$78:D$83,MATCH($BA78,$J$78:$J$83,0)))</f>
        <v>4</v>
      </c>
      <c r="BE78" s="150">
        <f>IF($BA78="","",INDEX(E$78:E$83,MATCH($BA78,$J$78:$J$83,0)))</f>
        <v>5</v>
      </c>
      <c r="BF78" s="199" t="s">
        <v>12</v>
      </c>
      <c r="BG78" s="202">
        <f t="shared" ref="BG78:BG83" si="26">IF($BA78="","",INDEX(G$78:G$83,MATCH($BA78,$J$78:$J$83,0)))</f>
        <v>5</v>
      </c>
      <c r="BH78" s="150" t="str">
        <f>IF($BA78="","",INDEX(I$78:I$83,MATCH($BA78,$J$78:$J$83,0)))</f>
        <v>A</v>
      </c>
      <c r="BI78" s="231">
        <f>IF(BH78="A",0,IF(BH78="B",1,IF(BH78="C",2,IF(BH78="D",4,IF(BH78="E",8,IF(BH78="F",16,777777777))))))</f>
        <v>0</v>
      </c>
      <c r="BJ78" s="61">
        <f>IF(E78&gt;G78,IF(Spielplan!E78&gt;Spielplan!G78,Punktemodus!$B$3,0),0)</f>
        <v>0</v>
      </c>
      <c r="BK78" s="61">
        <f>IF(E78=G78,IF(Spielplan!E78=Spielplan!G78,Punktemodus!$B$3,0),0)</f>
        <v>0</v>
      </c>
      <c r="BL78" s="61">
        <f>IF(E78&lt;G78,IF(Spielplan!E78&lt;Spielplan!G78,Punktemodus!$B$3,0),0)</f>
        <v>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3</v>
      </c>
      <c r="E79" s="160">
        <f>BE25</f>
        <v>4</v>
      </c>
      <c r="F79" s="199" t="s">
        <v>12</v>
      </c>
      <c r="G79" s="160">
        <f>BG25</f>
        <v>6</v>
      </c>
      <c r="H79" s="161">
        <f t="shared" ref="H79:H83" si="27">D79*1000+(E79-G79)*10+E79</f>
        <v>2984</v>
      </c>
      <c r="I79" s="250" t="s">
        <v>255</v>
      </c>
      <c r="J79" s="164">
        <f t="shared" si="24"/>
        <v>2.0002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2.0002</v>
      </c>
      <c r="BB79" s="159" t="str">
        <f t="shared" ref="BB79:BB83" si="28">IF($BA79="","",INDEX(C$78:C$83,MATCH($BA79,$J$78:$J$83,0)))</f>
        <v>Slowakei</v>
      </c>
      <c r="BC79" s="201"/>
      <c r="BD79" s="202">
        <f t="shared" ref="BD79:BD83" si="29">IF($BA79="","",INDEX(D$78:D$83,MATCH($BA79,$J$78:$J$83,0)))</f>
        <v>3</v>
      </c>
      <c r="BE79" s="150">
        <f>IF($BA79="","",INDEX(E$78:E$83,MATCH($BA79,$J$78:$J$83,0)))</f>
        <v>4</v>
      </c>
      <c r="BF79" s="199" t="s">
        <v>12</v>
      </c>
      <c r="BG79" s="202">
        <f t="shared" si="26"/>
        <v>6</v>
      </c>
      <c r="BH79" s="150" t="str">
        <f t="shared" ref="BH79:BH83" si="30">IF($BA79="","",INDEX(I$78:I$83,MATCH($BA79,$J$78:$J$83,0)))</f>
        <v>B</v>
      </c>
      <c r="BI79" s="231">
        <f t="shared" ref="BI79:BI81" si="31">IF(BH79="A",0,IF(BH79="B",1,IF(BH79="C",2,IF(BH79="D",4,IF(BH79="E",8,IF(BH79="F",16,777777777))))))</f>
        <v>1</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0</v>
      </c>
      <c r="BO79" s="61">
        <f>IF(G79=Spielplan!G79,Punktemodus!$B$7,0)</f>
        <v>0</v>
      </c>
      <c r="BP79" s="182"/>
      <c r="BQ79" s="183"/>
      <c r="BR79" s="85"/>
      <c r="BS79" s="462" t="s">
        <v>109</v>
      </c>
      <c r="BT79" s="463"/>
      <c r="BU79" s="464"/>
      <c r="BV79" s="465"/>
      <c r="BW79" s="80"/>
      <c r="BX79" s="80"/>
      <c r="BY79" s="80"/>
      <c r="BZ79" s="361">
        <f>SUM(BX48:BX77)</f>
        <v>110</v>
      </c>
      <c r="CA79" s="80"/>
      <c r="CB79" s="80"/>
      <c r="CC79" s="80"/>
      <c r="CD79" s="80"/>
      <c r="CE79" s="361">
        <f>SUM(CE50:CE75)</f>
        <v>120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Nordirland</v>
      </c>
      <c r="D80" s="160">
        <f>BD36</f>
        <v>2</v>
      </c>
      <c r="E80" s="160">
        <f>BE36</f>
        <v>5</v>
      </c>
      <c r="F80" s="199" t="s">
        <v>12</v>
      </c>
      <c r="G80" s="160">
        <f>BG36</f>
        <v>7</v>
      </c>
      <c r="H80" s="161">
        <f t="shared" si="27"/>
        <v>1985</v>
      </c>
      <c r="I80" s="250" t="s">
        <v>256</v>
      </c>
      <c r="J80" s="164">
        <f t="shared" si="24"/>
        <v>5.0003000000000002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3.0005999999999999</v>
      </c>
      <c r="BB80" s="159" t="str">
        <f t="shared" si="28"/>
        <v>Island</v>
      </c>
      <c r="BC80" s="201"/>
      <c r="BD80" s="202">
        <f t="shared" si="29"/>
        <v>3</v>
      </c>
      <c r="BE80" s="150">
        <f>IF($BA80="","",INDEX(E$78:E$83,MATCH($BA80,$J$78:$J$83,0)))</f>
        <v>3</v>
      </c>
      <c r="BF80" s="199" t="s">
        <v>12</v>
      </c>
      <c r="BG80" s="202">
        <f t="shared" si="26"/>
        <v>6</v>
      </c>
      <c r="BH80" s="150" t="str">
        <f t="shared" si="30"/>
        <v>F</v>
      </c>
      <c r="BI80" s="231">
        <f t="shared" si="31"/>
        <v>16</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2</v>
      </c>
      <c r="E81" s="160">
        <f>BE47</f>
        <v>4</v>
      </c>
      <c r="F81" s="199" t="s">
        <v>12</v>
      </c>
      <c r="G81" s="160">
        <f>BG47</f>
        <v>6</v>
      </c>
      <c r="H81" s="161">
        <f t="shared" si="27"/>
        <v>1984</v>
      </c>
      <c r="I81" s="250" t="s">
        <v>257</v>
      </c>
      <c r="J81" s="164">
        <f t="shared" si="24"/>
        <v>6.0004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4.0004999999999997</v>
      </c>
      <c r="BB81" s="159" t="str">
        <f t="shared" si="28"/>
        <v>Schweden</v>
      </c>
      <c r="BC81" s="201"/>
      <c r="BD81" s="202">
        <f t="shared" si="29"/>
        <v>2</v>
      </c>
      <c r="BE81" s="150">
        <f>IF($BA81="","",INDEX(E$78:E$83,MATCH($BA81,$J$78:$J$83,0)))</f>
        <v>3</v>
      </c>
      <c r="BF81" s="199" t="s">
        <v>12</v>
      </c>
      <c r="BG81" s="202">
        <f t="shared" si="26"/>
        <v>4</v>
      </c>
      <c r="BH81" s="150" t="str">
        <f t="shared" si="30"/>
        <v>E</v>
      </c>
      <c r="BI81" s="231">
        <f t="shared" si="31"/>
        <v>8</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2</v>
      </c>
      <c r="E82" s="160">
        <f>BE58</f>
        <v>3</v>
      </c>
      <c r="F82" s="199" t="s">
        <v>12</v>
      </c>
      <c r="G82" s="160">
        <f>BG58</f>
        <v>4</v>
      </c>
      <c r="H82" s="161">
        <f t="shared" si="27"/>
        <v>1993</v>
      </c>
      <c r="I82" s="250" t="s">
        <v>258</v>
      </c>
      <c r="J82" s="164">
        <f t="shared" si="24"/>
        <v>4.0004999999999997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5.0003000000000002</v>
      </c>
      <c r="BB82" s="175" t="str">
        <f t="shared" si="28"/>
        <v>Nordirland</v>
      </c>
      <c r="BC82" s="163"/>
      <c r="BD82" s="145">
        <f t="shared" si="29"/>
        <v>2</v>
      </c>
      <c r="BE82" s="145">
        <f>IF($BA82="","",INDEX(E$78:E$83,MATCH($BA82,$J$78:$J$83,0)))</f>
        <v>5</v>
      </c>
      <c r="BF82" s="199" t="s">
        <v>12</v>
      </c>
      <c r="BG82" s="145">
        <f t="shared" si="26"/>
        <v>7</v>
      </c>
      <c r="BH82" s="145" t="str">
        <f t="shared" si="30"/>
        <v>C</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3</v>
      </c>
      <c r="E83" s="160">
        <f>BE69</f>
        <v>3</v>
      </c>
      <c r="F83" s="199" t="s">
        <v>12</v>
      </c>
      <c r="G83" s="160">
        <f>BG69</f>
        <v>6</v>
      </c>
      <c r="H83" s="161">
        <f t="shared" si="27"/>
        <v>2973</v>
      </c>
      <c r="I83" s="181" t="s">
        <v>259</v>
      </c>
      <c r="J83" s="164">
        <f t="shared" si="24"/>
        <v>3.0005999999999999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v>
      </c>
      <c r="BB83" s="175" t="str">
        <f t="shared" si="28"/>
        <v>Kroatien</v>
      </c>
      <c r="BC83" s="163"/>
      <c r="BD83" s="145">
        <f t="shared" si="29"/>
        <v>2</v>
      </c>
      <c r="BE83" s="145">
        <f>IF($BA83="","",INDEX(E$78:E$83,MATCH($BA83,$J$78:$J$83,0)))</f>
        <v>4</v>
      </c>
      <c r="BF83" s="199" t="s">
        <v>12</v>
      </c>
      <c r="BG83" s="145">
        <f t="shared" si="26"/>
        <v>6</v>
      </c>
      <c r="BH83" s="145" t="str">
        <f t="shared" si="30"/>
        <v>D</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25</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Nordirland</v>
      </c>
      <c r="D86" s="458" t="str">
        <f>$C$81</f>
        <v>Kroatien</v>
      </c>
      <c r="E86" s="459"/>
      <c r="F86" s="479" t="str">
        <f>$C$78</f>
        <v>Rumänien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137</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Nordirland</v>
      </c>
      <c r="D87" s="471" t="str">
        <f>$C$78</f>
        <v>Rumänien</v>
      </c>
      <c r="E87" s="461"/>
      <c r="F87" s="470" t="str">
        <f>$C$79</f>
        <v>Slowakei</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Schweden</v>
      </c>
      <c r="BC87" s="201"/>
      <c r="BD87" s="150" t="str">
        <f t="shared" ref="BD87:BD89" si="32">VLOOKUP(BB87,$BB$78:$BH$81,7,FALSE)</f>
        <v>E</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Nordirland</v>
      </c>
      <c r="D88" s="471" t="str">
        <f>$C$78</f>
        <v>Rumänien</v>
      </c>
      <c r="E88" s="461"/>
      <c r="F88" s="470" t="str">
        <f>$C$79</f>
        <v>Slowakei</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Rumänien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Rumänien</v>
      </c>
      <c r="E89" s="461"/>
      <c r="F89" s="470" t="str">
        <f>$C$79</f>
        <v>Slowakei</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290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Rumänien</v>
      </c>
      <c r="E90" s="461"/>
      <c r="F90" s="470" t="str">
        <f>$C$79</f>
        <v>Slowakei</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Island</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Rumänien</v>
      </c>
      <c r="E91" s="461"/>
      <c r="F91" s="470" t="str">
        <f>$C$79</f>
        <v>Slowakei</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Nordirland</v>
      </c>
      <c r="D92" s="458" t="str">
        <f>$C$81</f>
        <v>Kroatien</v>
      </c>
      <c r="E92" s="459"/>
      <c r="F92" s="471" t="str">
        <f>$C$78</f>
        <v>Rumänien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427</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Nordirland</v>
      </c>
      <c r="D93" s="458" t="str">
        <f>$C$81</f>
        <v>Kroatien</v>
      </c>
      <c r="E93" s="459"/>
      <c r="F93" s="471" t="str">
        <f>$C$78</f>
        <v>Rumänien</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Nordirland</v>
      </c>
      <c r="D94" s="471" t="str">
        <f>$C$78</f>
        <v>Rumänien</v>
      </c>
      <c r="E94" s="461"/>
      <c r="F94" s="460" t="str">
        <f>$C$83</f>
        <v>Island</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Rumänien</v>
      </c>
      <c r="E95" s="461"/>
      <c r="F95" s="460" t="str">
        <f>$C$83</f>
        <v>Island</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Nordirland</v>
      </c>
      <c r="D96" s="458" t="str">
        <f>$C$81</f>
        <v>Kroatien</v>
      </c>
      <c r="E96" s="459"/>
      <c r="F96" s="470" t="str">
        <f>$C$79</f>
        <v>Slowakei</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Nordirland</v>
      </c>
      <c r="D97" s="458" t="str">
        <f>$C$81</f>
        <v>Kroatien</v>
      </c>
      <c r="E97" s="459"/>
      <c r="F97" s="470" t="str">
        <f>$C$79</f>
        <v>Slowakei</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Nordirland</v>
      </c>
      <c r="E98" s="461"/>
      <c r="F98" s="470" t="str">
        <f>$C$79</f>
        <v>Slowakei</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Kroatien</v>
      </c>
      <c r="E99" s="459"/>
      <c r="F99" s="470" t="str">
        <f>$C$79</f>
        <v>Slowakei</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Nordirland</v>
      </c>
      <c r="D100" s="458" t="str">
        <f>$C$81</f>
        <v>Kroatien</v>
      </c>
      <c r="E100" s="459"/>
      <c r="F100" s="460" t="str">
        <f>$C$83</f>
        <v>Island</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357</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534</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7</v>
      </c>
      <c r="AA12" s="182">
        <f>Q18</f>
        <v>6</v>
      </c>
      <c r="AB12" s="182">
        <f>U18</f>
        <v>2</v>
      </c>
      <c r="AC12" s="182">
        <f>AA12-AB12</f>
        <v>4</v>
      </c>
      <c r="AD12" s="182">
        <f>IF(Z12&gt;Z13,-1,0)</f>
        <v>-1</v>
      </c>
      <c r="AE12" s="182">
        <f>IF(Z12&gt;Z14,-1,0)</f>
        <v>-1</v>
      </c>
      <c r="AF12" s="182">
        <f>IF(Z12&gt;Z15,-1,0)</f>
        <v>-1</v>
      </c>
      <c r="AG12" s="329">
        <f>10000-(AJ12*1000+AM12*10+AK12)</f>
        <v>2954</v>
      </c>
      <c r="AH12" s="330">
        <f>RANK(AG12,AG12:AG15,1)</f>
        <v>1</v>
      </c>
      <c r="AI12" s="281" t="str">
        <f>C12</f>
        <v>Frankreich</v>
      </c>
      <c r="AJ12" s="281">
        <f t="shared" ref="AJ12:AL15" si="1">Z12</f>
        <v>7</v>
      </c>
      <c r="AK12" s="281">
        <f t="shared" si="1"/>
        <v>6</v>
      </c>
      <c r="AL12" s="281">
        <f t="shared" si="1"/>
        <v>2</v>
      </c>
      <c r="AM12" s="281">
        <f>AK12-AL12</f>
        <v>4</v>
      </c>
      <c r="AN12" s="337"/>
      <c r="AO12" s="329">
        <f>IF(Z13&lt;&gt;Z12,AG13,IF(G12&gt;E12,AG13-2000,AG13))</f>
        <v>9030</v>
      </c>
      <c r="AP12" s="329">
        <f>IF(Z14&lt;&gt;Z12,AG14,IF(G14&gt;E14,AG14-2000,AG14))</f>
        <v>8018</v>
      </c>
      <c r="AQ12" s="329">
        <f>IF(Z15&lt;&gt;Z12,AG15,IF(G16&gt;E16,AG15-2000,AG15))</f>
        <v>4987</v>
      </c>
      <c r="AR12" s="332">
        <f>AN16</f>
        <v>8862</v>
      </c>
      <c r="AS12" s="330">
        <f>RANK(AR12,AR12:AR15,1)</f>
        <v>1</v>
      </c>
      <c r="AT12" s="281" t="str">
        <f t="shared" ref="AT12:AW15" si="2">AI12</f>
        <v>Frankreich</v>
      </c>
      <c r="AU12" s="281">
        <f t="shared" si="2"/>
        <v>7</v>
      </c>
      <c r="AV12" s="281">
        <f t="shared" si="2"/>
        <v>6</v>
      </c>
      <c r="AW12" s="281">
        <f t="shared" si="2"/>
        <v>2</v>
      </c>
      <c r="AX12" s="182"/>
      <c r="AY12" s="182"/>
      <c r="AZ12" s="182"/>
      <c r="BA12" s="3">
        <v>1</v>
      </c>
      <c r="BB12" s="6" t="str">
        <f>VLOOKUP(1,AS12:AT15,2,FALSE)</f>
        <v>Frankreich</v>
      </c>
      <c r="BC12" s="2"/>
      <c r="BD12" s="5">
        <f>VLOOKUP(1,AS12:AW15,3,FALSE)</f>
        <v>7</v>
      </c>
      <c r="BE12" s="4">
        <f>VLOOKUP(1,AS12:AW15,4,FALSE)</f>
        <v>6</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63">
        <v>1</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1</v>
      </c>
      <c r="AA13" s="182">
        <f>R18</f>
        <v>0</v>
      </c>
      <c r="AB13" s="182">
        <f>V18</f>
        <v>3</v>
      </c>
      <c r="AC13" s="182">
        <f>AA13-AB13</f>
        <v>-3</v>
      </c>
      <c r="AD13" s="182">
        <f>IF(Z13&gt;Z12,-1,0)</f>
        <v>0</v>
      </c>
      <c r="AE13" s="182">
        <f>IF(Z13&gt;Z14,-1,0)</f>
        <v>0</v>
      </c>
      <c r="AF13" s="182">
        <f>IF(Z13&gt;Z15,-1,0)</f>
        <v>0</v>
      </c>
      <c r="AG13" s="329">
        <f>10000-(AJ13*1000+AM13*10+AK13)</f>
        <v>9030</v>
      </c>
      <c r="AH13" s="330">
        <f>RANK(AG13,AG12:AG15,1)</f>
        <v>4</v>
      </c>
      <c r="AI13" s="281" t="str">
        <f>H12</f>
        <v>Rumänien</v>
      </c>
      <c r="AJ13" s="281">
        <f t="shared" si="1"/>
        <v>1</v>
      </c>
      <c r="AK13" s="281">
        <f t="shared" si="1"/>
        <v>0</v>
      </c>
      <c r="AL13" s="281">
        <f t="shared" si="1"/>
        <v>3</v>
      </c>
      <c r="AM13" s="281">
        <f>AK13-AL13</f>
        <v>-3</v>
      </c>
      <c r="AN13" s="329">
        <f>IF(Z12&lt;&gt;Z13,AG12,IF(E12&gt;G12,AG12-2000,AG12))</f>
        <v>2954</v>
      </c>
      <c r="AO13" s="337"/>
      <c r="AP13" s="329">
        <f>IF(Z13&lt;&gt;Z14,AG14,IF(G17&gt;E17,AG14-2000,AG14))</f>
        <v>8018</v>
      </c>
      <c r="AQ13" s="329">
        <f>IF(Z15&lt;&gt;Z13,AG15,IF(G15&gt;E15,AG15-2000,AG15))</f>
        <v>4987</v>
      </c>
      <c r="AR13" s="333">
        <f>AO16</f>
        <v>27090</v>
      </c>
      <c r="AS13" s="330">
        <f>RANK(AR13,AR12:AR15,1)</f>
        <v>4</v>
      </c>
      <c r="AT13" s="281" t="str">
        <f t="shared" si="2"/>
        <v>Rumänien</v>
      </c>
      <c r="AU13" s="281">
        <f t="shared" si="2"/>
        <v>1</v>
      </c>
      <c r="AV13" s="281">
        <f t="shared" si="2"/>
        <v>0</v>
      </c>
      <c r="AW13" s="281">
        <f t="shared" si="2"/>
        <v>3</v>
      </c>
      <c r="AX13" s="182"/>
      <c r="AY13" s="182"/>
      <c r="AZ13" s="182"/>
      <c r="BA13" s="3">
        <v>2</v>
      </c>
      <c r="BB13" s="6" t="str">
        <f>VLOOKUP(2,AS12:AT15,2,FALSE)</f>
        <v>Schweiz</v>
      </c>
      <c r="BC13" s="2"/>
      <c r="BD13" s="5">
        <f>VLOOKUP(2,AS12:AW15,3,FALSE)</f>
        <v>5</v>
      </c>
      <c r="BE13" s="4">
        <f>VLOOKUP(2,AS12:AW15,4,FALSE)</f>
        <v>3</v>
      </c>
      <c r="BF13" s="199" t="s">
        <v>12</v>
      </c>
      <c r="BG13" s="4">
        <f>VLOOKUP(2,AS12:AW15,5,FALSE)</f>
        <v>2</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63">
        <v>0</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3</v>
      </c>
      <c r="F14" s="401" t="s">
        <v>12</v>
      </c>
      <c r="G14" s="398">
        <v>1</v>
      </c>
      <c r="H14" s="6" t="str">
        <f>C13</f>
        <v>Albanien</v>
      </c>
      <c r="I14" s="32"/>
      <c r="J14" s="182"/>
      <c r="K14" s="182" t="s">
        <v>52</v>
      </c>
      <c r="L14" s="182">
        <f t="shared" si="0"/>
        <v>1</v>
      </c>
      <c r="M14" s="182">
        <f>IF($E14="",0,IF($E14&gt;$G14,3,IF($E14=G14,1,0)))</f>
        <v>3</v>
      </c>
      <c r="N14" s="182"/>
      <c r="O14" s="182">
        <f>IF($G14="",0,IF($E14&gt;$G14,0,IF($E14=$G14,1,3)))</f>
        <v>0</v>
      </c>
      <c r="P14" s="182"/>
      <c r="Q14" s="182">
        <f>E14</f>
        <v>3</v>
      </c>
      <c r="R14" s="182"/>
      <c r="S14" s="182">
        <f>G14</f>
        <v>1</v>
      </c>
      <c r="T14" s="182"/>
      <c r="U14" s="182">
        <f>G14</f>
        <v>1</v>
      </c>
      <c r="V14" s="182"/>
      <c r="W14" s="182">
        <f>E14</f>
        <v>3</v>
      </c>
      <c r="X14" s="182"/>
      <c r="Y14" s="182"/>
      <c r="Z14" s="182">
        <f>O18</f>
        <v>2</v>
      </c>
      <c r="AA14" s="182">
        <f>S18</f>
        <v>2</v>
      </c>
      <c r="AB14" s="182">
        <f>W18</f>
        <v>4</v>
      </c>
      <c r="AC14" s="182">
        <f>AA14-AB14</f>
        <v>-2</v>
      </c>
      <c r="AD14" s="182">
        <f>IF(Z14&gt;Z12,-1,0)</f>
        <v>0</v>
      </c>
      <c r="AE14" s="182">
        <f>IF(Z14&gt;Z13,-1,0)</f>
        <v>-1</v>
      </c>
      <c r="AF14" s="182">
        <f>IF(Z14&gt;Z15,-1,0)</f>
        <v>0</v>
      </c>
      <c r="AG14" s="329">
        <f>10000-(AJ14*1000+AM14*10+AK14)</f>
        <v>8018</v>
      </c>
      <c r="AH14" s="330">
        <f>RANK(AG14,AG12:AG15,1)</f>
        <v>3</v>
      </c>
      <c r="AI14" s="281" t="str">
        <f>C13</f>
        <v>Albanien</v>
      </c>
      <c r="AJ14" s="281">
        <f t="shared" si="1"/>
        <v>2</v>
      </c>
      <c r="AK14" s="281">
        <f t="shared" si="1"/>
        <v>2</v>
      </c>
      <c r="AL14" s="281">
        <f t="shared" si="1"/>
        <v>4</v>
      </c>
      <c r="AM14" s="281">
        <f>AK14-AL14</f>
        <v>-2</v>
      </c>
      <c r="AN14" s="329">
        <f>IF(Z12&lt;&gt;Z14,AG12,IF(E14&gt;G14,AG12-2000,AG12))</f>
        <v>2954</v>
      </c>
      <c r="AO14" s="329">
        <f>IF(Z13&lt;&gt;Z14,AG13,IF(E17&gt;G17,AG13-2000,AG13))</f>
        <v>9030</v>
      </c>
      <c r="AP14" s="337"/>
      <c r="AQ14" s="329">
        <f>IF(Z15&lt;&gt;Z14,AG15,IF(G13&gt;E13,AG15-2000,AG15))</f>
        <v>4987</v>
      </c>
      <c r="AR14" s="333">
        <f>AP16</f>
        <v>24054</v>
      </c>
      <c r="AS14" s="330">
        <f>RANK(AR14,AR12:AR15,1)</f>
        <v>3</v>
      </c>
      <c r="AT14" s="281" t="str">
        <f t="shared" si="2"/>
        <v>Albanien</v>
      </c>
      <c r="AU14" s="281">
        <f t="shared" si="2"/>
        <v>2</v>
      </c>
      <c r="AV14" s="281">
        <f t="shared" si="2"/>
        <v>2</v>
      </c>
      <c r="AW14" s="281">
        <f t="shared" si="2"/>
        <v>4</v>
      </c>
      <c r="AX14" s="182"/>
      <c r="AY14" s="182"/>
      <c r="AZ14" s="182"/>
      <c r="BA14" s="162">
        <v>3</v>
      </c>
      <c r="BB14" s="175" t="str">
        <f>VLOOKUP(3,AS12:AT15,2,FALSE)</f>
        <v>Albanien</v>
      </c>
      <c r="BC14" s="163"/>
      <c r="BD14" s="145">
        <f>VLOOKUP(3,AS12:AW15,3,FALSE)</f>
        <v>2</v>
      </c>
      <c r="BE14" s="145">
        <f>VLOOKUP(3,AS12:AW15,4,FALSE)</f>
        <v>2</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10</v>
      </c>
      <c r="BQ14" s="182"/>
      <c r="BR14" s="213"/>
      <c r="BS14" s="182"/>
      <c r="BT14" s="182"/>
      <c r="BU14" s="182"/>
      <c r="BV14" s="182"/>
      <c r="BW14" s="182"/>
      <c r="BX14" s="182"/>
      <c r="BY14" s="182"/>
      <c r="BZ14" s="144">
        <v>49</v>
      </c>
      <c r="CA14" s="158" t="str">
        <f>IF(BX12="",IF(BV12&gt;BV13,BT12,BT13),IF(BX12&gt;BX13,BT12,BT13))</f>
        <v>Schweiz</v>
      </c>
      <c r="CB14" s="163"/>
      <c r="CC14" s="39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1</v>
      </c>
      <c r="H15" s="38" t="str">
        <f>H13</f>
        <v>Schweiz</v>
      </c>
      <c r="I15" s="39"/>
      <c r="J15" s="182"/>
      <c r="K15" s="182" t="s">
        <v>53</v>
      </c>
      <c r="L15" s="182">
        <f t="shared" si="0"/>
        <v>-1</v>
      </c>
      <c r="M15" s="182"/>
      <c r="N15" s="182">
        <f>IF($E15="",0,IF($E15&gt;$G15,3,IF($E15=$G15,1,0)))</f>
        <v>0</v>
      </c>
      <c r="O15" s="182"/>
      <c r="P15" s="182">
        <f>IF($G15="",0,IF($E15&gt;$G15,0,IF($E15=$G15,1,3)))</f>
        <v>3</v>
      </c>
      <c r="Q15" s="182"/>
      <c r="R15" s="182">
        <f>E15</f>
        <v>0</v>
      </c>
      <c r="S15" s="182"/>
      <c r="T15" s="182">
        <f>G15</f>
        <v>1</v>
      </c>
      <c r="U15" s="182"/>
      <c r="V15" s="182">
        <f>G15</f>
        <v>1</v>
      </c>
      <c r="W15" s="182"/>
      <c r="X15" s="182">
        <f>E15</f>
        <v>0</v>
      </c>
      <c r="Y15" s="182"/>
      <c r="Z15" s="182">
        <f>P18</f>
        <v>5</v>
      </c>
      <c r="AA15" s="182">
        <f>T18</f>
        <v>3</v>
      </c>
      <c r="AB15" s="182">
        <f>X18</f>
        <v>2</v>
      </c>
      <c r="AC15" s="182">
        <f>AA15-AB15</f>
        <v>1</v>
      </c>
      <c r="AD15" s="182">
        <f>IF(Z15&gt;Z12,-1,0)</f>
        <v>0</v>
      </c>
      <c r="AE15" s="182">
        <f>IF(Z15&gt;Z13,-1,0)</f>
        <v>-1</v>
      </c>
      <c r="AF15" s="182">
        <f>IF(Z15&gt;Z14,-1,0)</f>
        <v>-1</v>
      </c>
      <c r="AG15" s="329">
        <f>10000-(AJ15*1000+AM15*10+AK15)</f>
        <v>4987</v>
      </c>
      <c r="AH15" s="330">
        <f>RANK(AG15,AG12:AG15,1)</f>
        <v>2</v>
      </c>
      <c r="AI15" s="281" t="str">
        <f>H13</f>
        <v>Schweiz</v>
      </c>
      <c r="AJ15" s="281">
        <f t="shared" si="1"/>
        <v>5</v>
      </c>
      <c r="AK15" s="281">
        <f t="shared" si="1"/>
        <v>3</v>
      </c>
      <c r="AL15" s="281">
        <f t="shared" si="1"/>
        <v>2</v>
      </c>
      <c r="AM15" s="281">
        <f>AK15-AL15</f>
        <v>1</v>
      </c>
      <c r="AN15" s="329">
        <f>IF(Z12&lt;&gt;Z15,AG12,IF(E16&gt;G16,AG12-2000,AG12))</f>
        <v>2954</v>
      </c>
      <c r="AO15" s="329">
        <f>IF(Z13&lt;&gt;Z15,AG13,IF(E15&gt;G15,AG13-2000,AG13))</f>
        <v>9030</v>
      </c>
      <c r="AP15" s="329">
        <f>IF(Z14&lt;&gt;Z15,AG14,IF(E13&gt;G13,AG14-2000,AG14))</f>
        <v>8018</v>
      </c>
      <c r="AQ15" s="337"/>
      <c r="AR15" s="333">
        <f>AQ16</f>
        <v>14961</v>
      </c>
      <c r="AS15" s="330">
        <f>RANK(AR15,AR12:AR15,1)</f>
        <v>2</v>
      </c>
      <c r="AT15" s="281" t="str">
        <f t="shared" si="2"/>
        <v>Schweiz</v>
      </c>
      <c r="AU15" s="281">
        <f t="shared" si="2"/>
        <v>5</v>
      </c>
      <c r="AV15" s="281">
        <f t="shared" si="2"/>
        <v>3</v>
      </c>
      <c r="AW15" s="281">
        <f t="shared" si="2"/>
        <v>2</v>
      </c>
      <c r="AX15" s="182"/>
      <c r="AY15" s="182"/>
      <c r="AZ15" s="182"/>
      <c r="BA15" s="68">
        <v>4</v>
      </c>
      <c r="BB15" s="69" t="str">
        <f>VLOOKUP(4,AS12:AT15,2,FALSE)</f>
        <v>Rumänien</v>
      </c>
      <c r="BC15" s="70"/>
      <c r="BD15" s="71">
        <f>VLOOKUP(4,AS12:AW15,3,FALSE)</f>
        <v>1</v>
      </c>
      <c r="BE15" s="71">
        <f>VLOOKUP(4,AS12:AW15,4,FALSE)</f>
        <v>0</v>
      </c>
      <c r="BF15" s="199" t="s">
        <v>12</v>
      </c>
      <c r="BG15" s="71">
        <f>VLOOKUP(4,AS12:AW15,5,FALSE)</f>
        <v>3</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0</v>
      </c>
      <c r="BO15" s="61">
        <f>IF(G15=Spielplan!G15,Punktemodus!$B$7,0)</f>
        <v>1</v>
      </c>
      <c r="BP15" s="81">
        <f>IF(Spielplan!E15="",0,SUM(BJ15:BO15))</f>
        <v>1</v>
      </c>
      <c r="BQ15" s="182"/>
      <c r="BR15" s="213"/>
      <c r="BS15" s="182"/>
      <c r="BT15" s="182"/>
      <c r="BU15" s="182"/>
      <c r="BV15" s="182"/>
      <c r="BW15" s="182"/>
      <c r="BX15" s="182"/>
      <c r="BY15" s="182"/>
      <c r="BZ15" s="144">
        <v>50</v>
      </c>
      <c r="CA15" s="158" t="str">
        <f>IF(BX16="",IF(BV16&gt;BV17,BT16,BT17),IF(BX16&gt;BX17,BT16,BT17))</f>
        <v>Spanien</v>
      </c>
      <c r="CB15" s="163"/>
      <c r="CC15" s="39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1</v>
      </c>
      <c r="F16" s="401" t="s">
        <v>12</v>
      </c>
      <c r="G16" s="398">
        <v>1</v>
      </c>
      <c r="H16" s="6" t="str">
        <f>H13</f>
        <v>Schweiz</v>
      </c>
      <c r="I16" s="32"/>
      <c r="J16" s="182"/>
      <c r="K16" s="182" t="s">
        <v>54</v>
      </c>
      <c r="L16" s="182">
        <f t="shared" si="0"/>
        <v>0</v>
      </c>
      <c r="M16" s="182">
        <f>IF($E16="",0,IF($E16&gt;$G16,3,IF($E16=G16,1,0)))</f>
        <v>1</v>
      </c>
      <c r="N16" s="182"/>
      <c r="O16" s="182"/>
      <c r="P16" s="182">
        <f>IF($G16="",0,IF($E16&gt;$G16,0,IF($E16=$G16,1,3)))</f>
        <v>1</v>
      </c>
      <c r="Q16" s="182">
        <f>E16</f>
        <v>1</v>
      </c>
      <c r="R16" s="182"/>
      <c r="S16" s="182"/>
      <c r="T16" s="182">
        <f>G16</f>
        <v>1</v>
      </c>
      <c r="U16" s="182">
        <f>G16</f>
        <v>1</v>
      </c>
      <c r="V16" s="182"/>
      <c r="W16" s="182"/>
      <c r="X16" s="182">
        <f>E16</f>
        <v>1</v>
      </c>
      <c r="Y16" s="182"/>
      <c r="Z16" s="182"/>
      <c r="AA16" s="182"/>
      <c r="AB16" s="182"/>
      <c r="AC16" s="182"/>
      <c r="AD16" s="182"/>
      <c r="AE16" s="182"/>
      <c r="AF16" s="182"/>
      <c r="AG16" s="281"/>
      <c r="AH16" s="281"/>
      <c r="AI16" s="281"/>
      <c r="AJ16" s="281"/>
      <c r="AK16" s="281"/>
      <c r="AL16" s="281"/>
      <c r="AM16" s="281"/>
      <c r="AN16" s="334">
        <f>SUM(AN12:AN15)</f>
        <v>8862</v>
      </c>
      <c r="AO16" s="335">
        <f>SUM(AO12:AO15)</f>
        <v>27090</v>
      </c>
      <c r="AP16" s="335">
        <f>SUM(AP12:AP15)</f>
        <v>24054</v>
      </c>
      <c r="AQ16" s="335">
        <f>SUM(AQ12:AQ15)</f>
        <v>14961</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10</v>
      </c>
      <c r="BQ16" s="182"/>
      <c r="BR16" s="213"/>
      <c r="BS16" s="176" t="s">
        <v>241</v>
      </c>
      <c r="BT16" s="158" t="str">
        <f>BB45</f>
        <v>Spanien</v>
      </c>
      <c r="BU16" s="163"/>
      <c r="BV16" s="63">
        <v>1</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0</v>
      </c>
      <c r="F17" s="401" t="s">
        <v>12</v>
      </c>
      <c r="G17" s="398">
        <v>0</v>
      </c>
      <c r="H17" s="38" t="str">
        <f>C13</f>
        <v>Albanien</v>
      </c>
      <c r="I17" s="39"/>
      <c r="J17" s="182"/>
      <c r="K17" s="182" t="s">
        <v>54</v>
      </c>
      <c r="L17" s="182">
        <f t="shared" si="0"/>
        <v>0</v>
      </c>
      <c r="M17" s="182"/>
      <c r="N17" s="182">
        <f>IF($E17="",0,IF($E17&gt;$G17,3,IF($E17=$G17,1,0)))</f>
        <v>1</v>
      </c>
      <c r="O17" s="182">
        <f>IF($G17="",0,IF($E17&gt;$G17,0,IF($E17=$G17,1,3)))</f>
        <v>1</v>
      </c>
      <c r="P17" s="182"/>
      <c r="Q17" s="182"/>
      <c r="R17" s="182">
        <f>E17</f>
        <v>0</v>
      </c>
      <c r="S17" s="182">
        <f>G17</f>
        <v>0</v>
      </c>
      <c r="T17" s="182"/>
      <c r="U17" s="182"/>
      <c r="V17" s="182">
        <f>G17</f>
        <v>0</v>
      </c>
      <c r="W17" s="182">
        <f>E17</f>
        <v>0</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0</v>
      </c>
      <c r="BM17" s="61">
        <f>IF(E17=Spielplan!E17,IF(G17=Spielplan!G17,Punktemodus!$B$5,0),0)</f>
        <v>0</v>
      </c>
      <c r="BN17" s="61">
        <f>IF(E17=Spielplan!E17,Punktemodus!$B$7,0)</f>
        <v>1</v>
      </c>
      <c r="BO17" s="61">
        <f>IF(G17=Spielplan!G17,Punktemodus!$B$7,0)</f>
        <v>0</v>
      </c>
      <c r="BP17" s="81">
        <f>IF(Spielplan!E17="",0,SUM(BJ17:BO17))</f>
        <v>1</v>
      </c>
      <c r="BQ17" s="182"/>
      <c r="BR17" s="213"/>
      <c r="BS17" s="150" t="str">
        <f>"3"&amp;BD90</f>
        <v>3E</v>
      </c>
      <c r="BT17" s="158" t="str">
        <f>BB90</f>
        <v>Irland</v>
      </c>
      <c r="BU17" s="163"/>
      <c r="BV17" s="63">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7</v>
      </c>
      <c r="N18" s="182">
        <f t="shared" si="3"/>
        <v>1</v>
      </c>
      <c r="O18" s="182">
        <f t="shared" si="3"/>
        <v>2</v>
      </c>
      <c r="P18" s="182">
        <f t="shared" si="3"/>
        <v>5</v>
      </c>
      <c r="Q18" s="182">
        <f t="shared" si="3"/>
        <v>6</v>
      </c>
      <c r="R18" s="182">
        <f t="shared" si="3"/>
        <v>0</v>
      </c>
      <c r="S18" s="182">
        <f t="shared" si="3"/>
        <v>2</v>
      </c>
      <c r="T18" s="182">
        <f t="shared" si="3"/>
        <v>3</v>
      </c>
      <c r="U18" s="182">
        <f t="shared" si="3"/>
        <v>2</v>
      </c>
      <c r="V18" s="182">
        <f t="shared" si="3"/>
        <v>3</v>
      </c>
      <c r="W18" s="182">
        <f t="shared" si="3"/>
        <v>4</v>
      </c>
      <c r="X18" s="182">
        <f t="shared" si="3"/>
        <v>2</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34</v>
      </c>
      <c r="BQ18" s="182"/>
      <c r="BR18" s="213"/>
      <c r="BS18" s="182"/>
      <c r="BT18" s="182"/>
      <c r="BU18" s="182"/>
      <c r="BV18" s="182"/>
      <c r="BW18" s="182"/>
      <c r="BX18" s="182"/>
      <c r="BY18" s="182"/>
      <c r="BZ18" s="182"/>
      <c r="CA18" s="182"/>
      <c r="CB18" s="182"/>
      <c r="CC18" s="399"/>
      <c r="CD18" s="182"/>
      <c r="CE18" s="144">
        <v>58</v>
      </c>
      <c r="CF18" s="158" t="str">
        <f>IF(CE14="",IF(CC14&gt;CC15,CA14,CA15),IF(CE14&gt;CE15,CA14,CA15))</f>
        <v>Spanien</v>
      </c>
      <c r="CG18" s="163"/>
      <c r="CH18" s="398">
        <v>2</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182"/>
      <c r="BW19" s="182"/>
      <c r="BX19" s="182"/>
      <c r="BY19" s="182"/>
      <c r="BZ19" s="182"/>
      <c r="CA19" s="182"/>
      <c r="CB19" s="182"/>
      <c r="CC19" s="399"/>
      <c r="CD19" s="182"/>
      <c r="CE19" s="144">
        <v>57</v>
      </c>
      <c r="CF19" s="158" t="str">
        <f>IF(CE22="",IF(CC22&gt;CC23,CA22,CA23),IF(CE22&gt;CE23,CA22,CA23))</f>
        <v>Portugal</v>
      </c>
      <c r="CG19" s="163"/>
      <c r="CH19" s="39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63">
        <v>1</v>
      </c>
      <c r="BW20" s="182"/>
      <c r="BX20" s="63"/>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Albanien</v>
      </c>
      <c r="BU21" s="163"/>
      <c r="BV21" s="63">
        <v>0</v>
      </c>
      <c r="BW21" s="182"/>
      <c r="BX21" s="63"/>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182"/>
      <c r="BW22" s="182"/>
      <c r="BX22" s="182"/>
      <c r="BY22" s="182"/>
      <c r="BZ22" s="144">
        <v>53</v>
      </c>
      <c r="CA22" s="158" t="str">
        <f>IF(BX20="",IF(BV20&gt;BV21,BT20,BT21),IF(BX20&gt;BX21,BT20,BT21))</f>
        <v>England</v>
      </c>
      <c r="CB22" s="163"/>
      <c r="CC22" s="398">
        <v>0</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2</v>
      </c>
      <c r="F23" s="401" t="s">
        <v>12</v>
      </c>
      <c r="G23" s="398">
        <v>2</v>
      </c>
      <c r="H23" s="52" t="str">
        <f>Spielplan!$H$23</f>
        <v>Slowakei</v>
      </c>
      <c r="I23" s="53"/>
      <c r="J23" s="182"/>
      <c r="K23" s="182" t="s">
        <v>57</v>
      </c>
      <c r="L23" s="182">
        <f t="shared" ref="L23:L28" si="4">IF(E23-G23&gt;0,1,IF(G23=E23,0,-1))</f>
        <v>0</v>
      </c>
      <c r="M23" s="182">
        <f>IF($E23="",0,IF($E23&gt;$G23,3,IF($E23=G23,1,0)))</f>
        <v>1</v>
      </c>
      <c r="N23" s="182">
        <f>IF($G23="",0,IF($E23&gt;$G23,0,IF($E23=G23,1,3)))</f>
        <v>1</v>
      </c>
      <c r="O23" s="182"/>
      <c r="P23" s="182"/>
      <c r="Q23" s="182">
        <f>E23</f>
        <v>2</v>
      </c>
      <c r="R23" s="182">
        <f>G23</f>
        <v>2</v>
      </c>
      <c r="S23" s="182"/>
      <c r="T23" s="182"/>
      <c r="U23" s="182">
        <f>G23</f>
        <v>2</v>
      </c>
      <c r="V23" s="182">
        <f>E23</f>
        <v>2</v>
      </c>
      <c r="W23" s="182"/>
      <c r="X23" s="182"/>
      <c r="Y23" s="182"/>
      <c r="Z23" s="182">
        <f>M29</f>
        <v>1</v>
      </c>
      <c r="AA23" s="182">
        <f>Q29</f>
        <v>3</v>
      </c>
      <c r="AB23" s="182">
        <f>U29</f>
        <v>6</v>
      </c>
      <c r="AC23" s="182">
        <f>AA23-AB23</f>
        <v>-3</v>
      </c>
      <c r="AD23" s="182">
        <f>IF(Z23&gt;Z24,-1,0)</f>
        <v>0</v>
      </c>
      <c r="AE23" s="182">
        <f>IF(Z23&gt;Z25,-1,0)</f>
        <v>0</v>
      </c>
      <c r="AF23" s="182">
        <f>IF(Z23&gt;Z26,-1,0)</f>
        <v>0</v>
      </c>
      <c r="AG23" s="329">
        <f>10000-(AJ23*1000+AM23*10+AK23)</f>
        <v>9027</v>
      </c>
      <c r="AH23" s="330">
        <f>RANK(AG23,AG23:AG26,1)</f>
        <v>4</v>
      </c>
      <c r="AI23" s="281" t="str">
        <f>C23</f>
        <v>Wales</v>
      </c>
      <c r="AJ23" s="281">
        <f t="shared" ref="AJ23:AL26" si="5">Z23</f>
        <v>1</v>
      </c>
      <c r="AK23" s="281">
        <f t="shared" si="5"/>
        <v>3</v>
      </c>
      <c r="AL23" s="281">
        <f t="shared" si="5"/>
        <v>6</v>
      </c>
      <c r="AM23" s="281">
        <f>AK23-AL23</f>
        <v>-3</v>
      </c>
      <c r="AN23" s="337"/>
      <c r="AO23" s="329">
        <f>IF(Z24&lt;&gt;Z23,AG24,IF(G23&gt;E23,AG24-2000,AG24))</f>
        <v>8017</v>
      </c>
      <c r="AP23" s="329">
        <f>IF(Z25&lt;&gt;Z23,AG25,IF(G25&gt;E25,AG25-2000,AG25))</f>
        <v>954</v>
      </c>
      <c r="AQ23" s="329">
        <f>IF(Z26&lt;&gt;Z23,AG26,IF(G27&gt;E27,AG26-2000,AG26))</f>
        <v>5988</v>
      </c>
      <c r="AR23" s="332">
        <f>AN27</f>
        <v>27081</v>
      </c>
      <c r="AS23" s="330">
        <f>RANK(AR23,AR23:AR26,1)</f>
        <v>4</v>
      </c>
      <c r="AT23" s="281" t="str">
        <f t="shared" ref="AT23:AW26" si="6">AI23</f>
        <v>Wales</v>
      </c>
      <c r="AU23" s="281">
        <f t="shared" si="6"/>
        <v>1</v>
      </c>
      <c r="AV23" s="281">
        <f t="shared" si="6"/>
        <v>3</v>
      </c>
      <c r="AW23" s="281">
        <f t="shared" si="6"/>
        <v>6</v>
      </c>
      <c r="AX23" s="182"/>
      <c r="AY23" s="182"/>
      <c r="AZ23" s="182"/>
      <c r="BA23" s="54">
        <v>1</v>
      </c>
      <c r="BB23" s="52" t="str">
        <f>VLOOKUP(1,AS23:AT26,2,FALSE)</f>
        <v>England</v>
      </c>
      <c r="BC23" s="53"/>
      <c r="BD23" s="55">
        <f>VLOOKUP(1,AS23:AW26,3,FALSE)</f>
        <v>9</v>
      </c>
      <c r="BE23" s="56">
        <f>VLOOKUP(1,AS23:AW26,4,FALSE)</f>
        <v>6</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1</v>
      </c>
      <c r="BO23" s="61">
        <f>IF(G23=Spielplan!G23,Punktemodus!$B$7,0)</f>
        <v>0</v>
      </c>
      <c r="BP23" s="81">
        <f>IF(Spielplan!E23="",0,SUM(BJ23:BO23))</f>
        <v>1</v>
      </c>
      <c r="BQ23" s="182"/>
      <c r="BR23" s="213"/>
      <c r="BS23" s="182"/>
      <c r="BT23" s="182"/>
      <c r="BU23" s="182"/>
      <c r="BV23" s="182"/>
      <c r="BW23" s="182"/>
      <c r="BX23" s="182"/>
      <c r="BY23" s="182"/>
      <c r="BZ23" s="144">
        <v>54</v>
      </c>
      <c r="CA23" s="158" t="str">
        <f>IF(BX24="",IF(BV24&gt;BV25,BT24,BT25),IF(BX24&gt;BX25,BT24,BT25))</f>
        <v>Portugal</v>
      </c>
      <c r="CB23" s="163"/>
      <c r="CC23" s="398">
        <v>1</v>
      </c>
      <c r="CD23" s="182"/>
      <c r="CE23" s="63"/>
      <c r="CF23" s="182"/>
      <c r="CG23" s="182"/>
      <c r="CH23" s="399"/>
      <c r="CI23" s="182"/>
      <c r="CJ23" s="144" t="s">
        <v>93</v>
      </c>
      <c r="CK23" s="158" t="str">
        <f>IF(CJ18="",IF(CH18&gt;CH19,CF18,CF19),IF(CJ18&gt;CJ19,CF18,CF19))</f>
        <v>Spanien</v>
      </c>
      <c r="CL23" s="163"/>
      <c r="CM23" s="63">
        <v>2</v>
      </c>
      <c r="CN23" s="182"/>
      <c r="CO23" s="63">
        <v>3</v>
      </c>
      <c r="CP23" s="182"/>
      <c r="CQ23" s="511" t="str">
        <f>IF(CO23="",IF(CM23&gt;CM24,CK23,CK24),IF(CO23&gt;CO24,CK23,CK24))</f>
        <v>Frankreich</v>
      </c>
      <c r="CR23" s="512"/>
      <c r="CS23" s="512"/>
      <c r="CT23" s="512"/>
      <c r="CU23" s="512"/>
      <c r="CV23" s="513"/>
      <c r="CW23" s="182"/>
    </row>
    <row r="24" spans="1:101" ht="18.75" customHeight="1" thickBot="1" x14ac:dyDescent="0.3">
      <c r="A24" s="182"/>
      <c r="B24" s="182"/>
      <c r="C24" s="45" t="str">
        <f>Spielplan!$C$24</f>
        <v>England</v>
      </c>
      <c r="D24" s="51"/>
      <c r="E24" s="398">
        <v>1</v>
      </c>
      <c r="F24" s="401" t="s">
        <v>12</v>
      </c>
      <c r="G24" s="398">
        <v>0</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1</v>
      </c>
      <c r="T24" s="182">
        <f>G24</f>
        <v>0</v>
      </c>
      <c r="U24" s="182"/>
      <c r="V24" s="182"/>
      <c r="W24" s="182">
        <f>G24</f>
        <v>0</v>
      </c>
      <c r="X24" s="182">
        <f>E24</f>
        <v>1</v>
      </c>
      <c r="Y24" s="182"/>
      <c r="Z24" s="182">
        <f>N29</f>
        <v>2</v>
      </c>
      <c r="AA24" s="182">
        <f>R29</f>
        <v>3</v>
      </c>
      <c r="AB24" s="182">
        <f>V29</f>
        <v>5</v>
      </c>
      <c r="AC24" s="182">
        <f>AA24-AB24</f>
        <v>-2</v>
      </c>
      <c r="AD24" s="182">
        <f>IF(Z24&gt;Z23,-1,0)</f>
        <v>-1</v>
      </c>
      <c r="AE24" s="182">
        <f>IF(Z24&gt;Z25,-1,0)</f>
        <v>0</v>
      </c>
      <c r="AF24" s="182">
        <f>IF(Z24&gt;Z26,-1,0)</f>
        <v>0</v>
      </c>
      <c r="AG24" s="329">
        <f>10000-(AJ24*1000+AM24*10+AK24)</f>
        <v>8017</v>
      </c>
      <c r="AH24" s="330">
        <f>RANK(AG24,AG23:AG26,1)</f>
        <v>3</v>
      </c>
      <c r="AI24" s="281" t="str">
        <f>H23</f>
        <v>Slowakei</v>
      </c>
      <c r="AJ24" s="281">
        <f t="shared" si="5"/>
        <v>2</v>
      </c>
      <c r="AK24" s="281">
        <f t="shared" si="5"/>
        <v>3</v>
      </c>
      <c r="AL24" s="281">
        <f t="shared" si="5"/>
        <v>5</v>
      </c>
      <c r="AM24" s="281">
        <f>AK24-AL24</f>
        <v>-2</v>
      </c>
      <c r="AN24" s="329">
        <f>IF(Z23&lt;&gt;Z24,AG23,IF(E23&gt;G23,AG23-2000,AG23))</f>
        <v>9027</v>
      </c>
      <c r="AO24" s="337"/>
      <c r="AP24" s="329">
        <f>IF(Z24&lt;&gt;Z25,AG25,IF(G28&gt;E28,AG25-2000,AG25))</f>
        <v>954</v>
      </c>
      <c r="AQ24" s="329">
        <f>IF(Z26&lt;&gt;Z24,AG26,IF(G26&gt;E26,AG26-2000,AG26))</f>
        <v>5988</v>
      </c>
      <c r="AR24" s="333">
        <f>AO27</f>
        <v>24051</v>
      </c>
      <c r="AS24" s="330">
        <f>RANK(AR24,AR23:AR26,1)</f>
        <v>3</v>
      </c>
      <c r="AT24" s="281" t="str">
        <f t="shared" si="6"/>
        <v>Slowakei</v>
      </c>
      <c r="AU24" s="281">
        <f t="shared" si="6"/>
        <v>2</v>
      </c>
      <c r="AV24" s="281">
        <f t="shared" si="6"/>
        <v>3</v>
      </c>
      <c r="AW24" s="281">
        <f t="shared" si="6"/>
        <v>5</v>
      </c>
      <c r="AX24" s="182"/>
      <c r="AY24" s="182"/>
      <c r="AZ24" s="182"/>
      <c r="BA24" s="54">
        <v>2</v>
      </c>
      <c r="BB24" s="52" t="str">
        <f>VLOOKUP(2,AS23:AT26,2,FALSE)</f>
        <v>Russland</v>
      </c>
      <c r="BC24" s="53"/>
      <c r="BD24" s="55">
        <f>VLOOKUP(2,AS23:AW26,3,FALSE)</f>
        <v>4</v>
      </c>
      <c r="BE24" s="56">
        <f>VLOOKUP(2,AS23:AW26,4,FALSE)</f>
        <v>2</v>
      </c>
      <c r="BF24" s="199" t="s">
        <v>12</v>
      </c>
      <c r="BG24" s="56">
        <f>VLOOKUP(2,AS23:AW26,5,FALSE)</f>
        <v>1</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1</v>
      </c>
      <c r="BO24" s="61">
        <f>IF(G24=Spielplan!G24,Punktemodus!$B$7,0)</f>
        <v>0</v>
      </c>
      <c r="BP24" s="81">
        <f>IF(Spielplan!E24="",0,SUM(BJ24:BO24))</f>
        <v>1</v>
      </c>
      <c r="BQ24" s="182"/>
      <c r="BR24" s="213"/>
      <c r="BS24" s="152" t="s">
        <v>245</v>
      </c>
      <c r="BT24" s="158" t="str">
        <f>BB67</f>
        <v>Portugal</v>
      </c>
      <c r="BU24" s="163"/>
      <c r="BV24" s="63">
        <v>1</v>
      </c>
      <c r="BW24" s="182"/>
      <c r="BX24" s="63"/>
      <c r="BY24" s="182"/>
      <c r="BZ24" s="182"/>
      <c r="CA24" s="182"/>
      <c r="CB24" s="182"/>
      <c r="CC24" s="399"/>
      <c r="CD24" s="182"/>
      <c r="CE24" s="182"/>
      <c r="CF24" s="182"/>
      <c r="CG24" s="182"/>
      <c r="CH24" s="399"/>
      <c r="CI24" s="182"/>
      <c r="CJ24" s="144" t="s">
        <v>94</v>
      </c>
      <c r="CK24" s="158" t="str">
        <f>IF(CJ34="",IF(CH34&gt;CH35,CF34,CF35),IF(CJ34&gt;CJ35,CF34,CF35))</f>
        <v>Frankreich</v>
      </c>
      <c r="CL24" s="163"/>
      <c r="CM24" s="63">
        <v>2</v>
      </c>
      <c r="CN24" s="182"/>
      <c r="CO24" s="63">
        <v>4</v>
      </c>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2</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2</v>
      </c>
      <c r="T25" s="182"/>
      <c r="U25" s="182">
        <f>G25</f>
        <v>2</v>
      </c>
      <c r="V25" s="182"/>
      <c r="W25" s="182">
        <f>E25</f>
        <v>1</v>
      </c>
      <c r="X25" s="182"/>
      <c r="Y25" s="182"/>
      <c r="Z25" s="182">
        <f>O29</f>
        <v>9</v>
      </c>
      <c r="AA25" s="182">
        <f>S29</f>
        <v>6</v>
      </c>
      <c r="AB25" s="182">
        <f>W29</f>
        <v>2</v>
      </c>
      <c r="AC25" s="182">
        <f>AA25-AB25</f>
        <v>4</v>
      </c>
      <c r="AD25" s="182">
        <f>IF(Z25&gt;Z23,-1,0)</f>
        <v>-1</v>
      </c>
      <c r="AE25" s="182">
        <f>IF(Z25&gt;Z24,-1,0)</f>
        <v>-1</v>
      </c>
      <c r="AF25" s="182">
        <f>IF(Z25&gt;Z26,-1,0)</f>
        <v>-1</v>
      </c>
      <c r="AG25" s="329">
        <f>10000-(AJ25*1000+AM25*10+AK25)</f>
        <v>954</v>
      </c>
      <c r="AH25" s="330">
        <f>RANK(AG25,AG23:AG26,1)</f>
        <v>1</v>
      </c>
      <c r="AI25" s="281" t="str">
        <f>C24</f>
        <v>England</v>
      </c>
      <c r="AJ25" s="281">
        <f t="shared" si="5"/>
        <v>9</v>
      </c>
      <c r="AK25" s="281">
        <f t="shared" si="5"/>
        <v>6</v>
      </c>
      <c r="AL25" s="281">
        <f t="shared" si="5"/>
        <v>2</v>
      </c>
      <c r="AM25" s="281">
        <f>AK25-AL25</f>
        <v>4</v>
      </c>
      <c r="AN25" s="329">
        <f>IF(Z23&lt;&gt;Z25,AG23,IF(E25&gt;G25,AG23-2000,AG23))</f>
        <v>9027</v>
      </c>
      <c r="AO25" s="329">
        <f>IF(Z24&lt;&gt;Z25,AG24,IF(E28&gt;G28,AG24-2000,AG24))</f>
        <v>8017</v>
      </c>
      <c r="AP25" s="337"/>
      <c r="AQ25" s="329">
        <f>IF(Z26&lt;&gt;Z25,AG26,IF(G24&gt;E24,AG26-2000,AG26))</f>
        <v>5988</v>
      </c>
      <c r="AR25" s="333">
        <f>AP27</f>
        <v>2862</v>
      </c>
      <c r="AS25" s="330">
        <f>RANK(AR25,AR23:AR26,1)</f>
        <v>1</v>
      </c>
      <c r="AT25" s="281" t="str">
        <f t="shared" si="6"/>
        <v>England</v>
      </c>
      <c r="AU25" s="281">
        <f t="shared" si="6"/>
        <v>9</v>
      </c>
      <c r="AV25" s="281">
        <f t="shared" si="6"/>
        <v>6</v>
      </c>
      <c r="AW25" s="281">
        <f t="shared" si="6"/>
        <v>2</v>
      </c>
      <c r="AX25" s="182"/>
      <c r="AY25" s="182"/>
      <c r="AZ25" s="182"/>
      <c r="BA25" s="162">
        <v>3</v>
      </c>
      <c r="BB25" s="175" t="str">
        <f>VLOOKUP(3,AS23:AT26,2,FALSE)</f>
        <v>Slowakei</v>
      </c>
      <c r="BC25" s="163"/>
      <c r="BD25" s="145">
        <f>VLOOKUP(3,AS23:AW26,3,FALSE)</f>
        <v>2</v>
      </c>
      <c r="BE25" s="145">
        <f>VLOOKUP(3,AS23:AW26,4,FALSE)</f>
        <v>3</v>
      </c>
      <c r="BF25" s="199" t="s">
        <v>12</v>
      </c>
      <c r="BG25" s="145">
        <f>VLOOKUP(3,AS23:AW26,5,FALSE)</f>
        <v>5</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3</v>
      </c>
      <c r="BN25" s="61">
        <f>IF(E25=Spielplan!E25,Punktemodus!$B$7,0)</f>
        <v>1</v>
      </c>
      <c r="BO25" s="61">
        <f>IF(G25=Spielplan!G25,Punktemodus!$B$7,0)</f>
        <v>1</v>
      </c>
      <c r="BP25" s="81">
        <f>IF(Spielplan!E25="",0,SUM(BJ25:BO25))</f>
        <v>15</v>
      </c>
      <c r="BQ25" s="182"/>
      <c r="BR25" s="213"/>
      <c r="BS25" s="153" t="s">
        <v>246</v>
      </c>
      <c r="BT25" s="158" t="str">
        <f>BB57</f>
        <v>Italien</v>
      </c>
      <c r="BU25" s="163"/>
      <c r="BV25" s="63">
        <v>0</v>
      </c>
      <c r="BW25" s="182"/>
      <c r="BX25" s="63"/>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0</v>
      </c>
      <c r="H26" s="45" t="str">
        <f>H24</f>
        <v>Russland</v>
      </c>
      <c r="I26" s="51"/>
      <c r="J26" s="182"/>
      <c r="K26" s="182" t="s">
        <v>60</v>
      </c>
      <c r="L26" s="182">
        <f t="shared" si="4"/>
        <v>0</v>
      </c>
      <c r="M26" s="182"/>
      <c r="N26" s="182">
        <f>IF($E26="",0,IF($E26&gt;$G26,3,IF($E26=$G26,1,0)))</f>
        <v>1</v>
      </c>
      <c r="O26" s="182"/>
      <c r="P26" s="182">
        <f>IF($G26="",0,IF($E26&gt;$G26,0,IF($E26=$G26,1,3)))</f>
        <v>1</v>
      </c>
      <c r="Q26" s="182"/>
      <c r="R26" s="182">
        <f>E26</f>
        <v>0</v>
      </c>
      <c r="S26" s="182"/>
      <c r="T26" s="182">
        <f>G26</f>
        <v>0</v>
      </c>
      <c r="U26" s="182"/>
      <c r="V26" s="182">
        <f>G26</f>
        <v>0</v>
      </c>
      <c r="W26" s="182"/>
      <c r="X26" s="182">
        <f>E26</f>
        <v>0</v>
      </c>
      <c r="Y26" s="182"/>
      <c r="Z26" s="182">
        <f>P29</f>
        <v>4</v>
      </c>
      <c r="AA26" s="182">
        <f>T29</f>
        <v>2</v>
      </c>
      <c r="AB26" s="182">
        <f>X29</f>
        <v>1</v>
      </c>
      <c r="AC26" s="182">
        <f>AA26-AB26</f>
        <v>1</v>
      </c>
      <c r="AD26" s="182">
        <f>IF(Z26&gt;Z23,-1,0)</f>
        <v>-1</v>
      </c>
      <c r="AE26" s="182">
        <f>IF(Z26&gt;Z24,-1,0)</f>
        <v>-1</v>
      </c>
      <c r="AF26" s="182">
        <f>IF(Z26&gt;Z25,-1,0)</f>
        <v>0</v>
      </c>
      <c r="AG26" s="329">
        <f>10000-(AJ26*1000+AM26*10+AK26)</f>
        <v>5988</v>
      </c>
      <c r="AH26" s="330">
        <f>RANK(AG26,AG23:AG26,1)</f>
        <v>2</v>
      </c>
      <c r="AI26" s="281" t="str">
        <f>H24</f>
        <v>Russland</v>
      </c>
      <c r="AJ26" s="281">
        <f t="shared" si="5"/>
        <v>4</v>
      </c>
      <c r="AK26" s="281">
        <f t="shared" si="5"/>
        <v>2</v>
      </c>
      <c r="AL26" s="281">
        <f t="shared" si="5"/>
        <v>1</v>
      </c>
      <c r="AM26" s="281">
        <f>AK26-AL26</f>
        <v>1</v>
      </c>
      <c r="AN26" s="329">
        <f>IF(Z23&lt;&gt;Z26,AG23,IF(E27&gt;G27,AG23-2000,AG23))</f>
        <v>9027</v>
      </c>
      <c r="AO26" s="329">
        <f>IF(Z24&lt;&gt;Z26,AG24,IF(E26&gt;G26,AG24-2000,AG24))</f>
        <v>8017</v>
      </c>
      <c r="AP26" s="329">
        <f>IF(Z25&lt;&gt;Z26,AG25,IF(E24&gt;G24,AG25-2000,AG25))</f>
        <v>954</v>
      </c>
      <c r="AQ26" s="337"/>
      <c r="AR26" s="333">
        <f>AQ27</f>
        <v>17964</v>
      </c>
      <c r="AS26" s="330">
        <f>RANK(AR26,AR23:AR26,1)</f>
        <v>2</v>
      </c>
      <c r="AT26" s="281" t="str">
        <f t="shared" si="6"/>
        <v>Russland</v>
      </c>
      <c r="AU26" s="281">
        <f t="shared" si="6"/>
        <v>4</v>
      </c>
      <c r="AV26" s="281">
        <f t="shared" si="6"/>
        <v>2</v>
      </c>
      <c r="AW26" s="281">
        <f t="shared" si="6"/>
        <v>1</v>
      </c>
      <c r="AX26" s="182"/>
      <c r="AY26" s="182"/>
      <c r="AZ26" s="182"/>
      <c r="BA26" s="68">
        <v>4</v>
      </c>
      <c r="BB26" s="69" t="str">
        <f>VLOOKUP(4,AS23:AT26,2,FALSE)</f>
        <v>Wales</v>
      </c>
      <c r="BC26" s="70"/>
      <c r="BD26" s="71">
        <f>VLOOKUP(4,AS23:AW26,3,FALSE)</f>
        <v>1</v>
      </c>
      <c r="BE26" s="71">
        <f>VLOOKUP(4,AS23:AW26,4,FALSE)</f>
        <v>3</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182"/>
      <c r="BW26" s="182"/>
      <c r="BX26" s="182"/>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0</v>
      </c>
      <c r="F27" s="401" t="s">
        <v>12</v>
      </c>
      <c r="G27" s="398">
        <v>2</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2</v>
      </c>
      <c r="U27" s="182">
        <f>G27</f>
        <v>2</v>
      </c>
      <c r="V27" s="182"/>
      <c r="W27" s="182"/>
      <c r="X27" s="182">
        <f>E27</f>
        <v>0</v>
      </c>
      <c r="Y27" s="182"/>
      <c r="Z27" s="182"/>
      <c r="AA27" s="182"/>
      <c r="AB27" s="182"/>
      <c r="AC27" s="182"/>
      <c r="AD27" s="182"/>
      <c r="AE27" s="182"/>
      <c r="AF27" s="182"/>
      <c r="AG27" s="281"/>
      <c r="AH27" s="281"/>
      <c r="AI27" s="281"/>
      <c r="AJ27" s="281"/>
      <c r="AK27" s="281"/>
      <c r="AL27" s="281"/>
      <c r="AM27" s="281"/>
      <c r="AN27" s="334">
        <f>SUM(AN23:AN26)</f>
        <v>27081</v>
      </c>
      <c r="AO27" s="335">
        <f>SUM(AO23:AO26)</f>
        <v>24051</v>
      </c>
      <c r="AP27" s="335">
        <f>SUM(AP23:AP26)</f>
        <v>2862</v>
      </c>
      <c r="AQ27" s="335">
        <f>SUM(AQ23:AQ26)</f>
        <v>17964</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182"/>
      <c r="BW27" s="182"/>
      <c r="BX27" s="182"/>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1</v>
      </c>
      <c r="F28" s="401" t="s">
        <v>12</v>
      </c>
      <c r="G28" s="398">
        <v>3</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3</v>
      </c>
      <c r="T28" s="182"/>
      <c r="U28" s="182"/>
      <c r="V28" s="182">
        <f>G28</f>
        <v>3</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63">
        <v>1</v>
      </c>
      <c r="BW28" s="182"/>
      <c r="BX28" s="63"/>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1</v>
      </c>
      <c r="N29" s="182">
        <f t="shared" si="7"/>
        <v>2</v>
      </c>
      <c r="O29" s="182">
        <f t="shared" si="7"/>
        <v>9</v>
      </c>
      <c r="P29" s="182">
        <f t="shared" si="7"/>
        <v>4</v>
      </c>
      <c r="Q29" s="182">
        <f t="shared" si="7"/>
        <v>3</v>
      </c>
      <c r="R29" s="182">
        <f t="shared" si="7"/>
        <v>3</v>
      </c>
      <c r="S29" s="182">
        <f t="shared" si="7"/>
        <v>6</v>
      </c>
      <c r="T29" s="182">
        <f t="shared" si="7"/>
        <v>2</v>
      </c>
      <c r="U29" s="182">
        <f t="shared" si="7"/>
        <v>6</v>
      </c>
      <c r="V29" s="182">
        <f t="shared" si="7"/>
        <v>5</v>
      </c>
      <c r="W29" s="182">
        <f t="shared" si="7"/>
        <v>2</v>
      </c>
      <c r="X29" s="182">
        <f t="shared" si="7"/>
        <v>1</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17</v>
      </c>
      <c r="BQ29" s="182"/>
      <c r="BR29" s="213"/>
      <c r="BS29" s="150" t="str">
        <f>"3"&amp;BD89</f>
        <v>3B</v>
      </c>
      <c r="BT29" s="158" t="str">
        <f>BB89</f>
        <v>Slowakei</v>
      </c>
      <c r="BU29" s="163"/>
      <c r="BV29" s="63">
        <v>0</v>
      </c>
      <c r="BW29" s="182"/>
      <c r="BX29" s="63"/>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182"/>
      <c r="BW30" s="182"/>
      <c r="BX30" s="182"/>
      <c r="BY30" s="182"/>
      <c r="BZ30" s="144">
        <v>52</v>
      </c>
      <c r="CA30" s="158" t="str">
        <f>IF(BX28="",IF(BV28&gt;BV29,BT28,BT29),IF(BX28&gt;BX29,BT28,BT29))</f>
        <v>Deutschland</v>
      </c>
      <c r="CB30" s="163"/>
      <c r="CC30" s="398">
        <v>2</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182"/>
      <c r="BW31" s="182"/>
      <c r="BX31" s="182"/>
      <c r="BY31" s="182"/>
      <c r="BZ31" s="144">
        <v>51</v>
      </c>
      <c r="CA31" s="158" t="str">
        <f>IF(BX32="",IF(BV32&gt;BV33,BT32,BT33),IF(BX32&gt;BX33,BT32,BT33))</f>
        <v>Belgien</v>
      </c>
      <c r="CB31" s="163"/>
      <c r="CC31" s="398">
        <v>1</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63">
        <v>1</v>
      </c>
      <c r="BW32" s="182"/>
      <c r="BX32" s="63"/>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63">
        <v>0</v>
      </c>
      <c r="BW33" s="182"/>
      <c r="BX33" s="63"/>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6</v>
      </c>
      <c r="AA34" s="182">
        <f>Q40</f>
        <v>4</v>
      </c>
      <c r="AB34" s="182">
        <f>U40</f>
        <v>2</v>
      </c>
      <c r="AC34" s="182">
        <f>AA34-AB34</f>
        <v>2</v>
      </c>
      <c r="AD34" s="182">
        <f>IF(Z34&gt;Z35,-1,0)</f>
        <v>-1</v>
      </c>
      <c r="AE34" s="182">
        <f>IF(Z34&gt;Z36,-1,0)</f>
        <v>0</v>
      </c>
      <c r="AF34" s="182">
        <f>IF(Z34&gt;Z37,-1,0)</f>
        <v>-1</v>
      </c>
      <c r="AG34" s="329">
        <f>10000-(AJ34*1000+AM34*10+AK34)</f>
        <v>3976</v>
      </c>
      <c r="AH34" s="330">
        <f>RANK(AG34,AG34:AG37,1)</f>
        <v>2</v>
      </c>
      <c r="AI34" s="281" t="str">
        <f>C34</f>
        <v>Polen</v>
      </c>
      <c r="AJ34" s="281">
        <f t="shared" ref="AJ34:AL37" si="9">Z34</f>
        <v>6</v>
      </c>
      <c r="AK34" s="281">
        <f t="shared" si="9"/>
        <v>4</v>
      </c>
      <c r="AL34" s="281">
        <f t="shared" si="9"/>
        <v>2</v>
      </c>
      <c r="AM34" s="281">
        <f>AK34-AL34</f>
        <v>2</v>
      </c>
      <c r="AN34" s="337"/>
      <c r="AO34" s="329">
        <f>IF(Z35&lt;&gt;Z34,AG35,IF(G34&gt;E34,AG35-2000,AG35))</f>
        <v>9048</v>
      </c>
      <c r="AP34" s="329">
        <f>IF(Z36&lt;&gt;Z34,AG36,IF(G36&gt;E36,AG36-2000,AG36))</f>
        <v>921</v>
      </c>
      <c r="AQ34" s="329">
        <f>IF(Z37&lt;&gt;Z34,AG37,IF(G38&gt;E38,AG37-2000,AG37))</f>
        <v>9039</v>
      </c>
      <c r="AR34" s="332">
        <f>AN38</f>
        <v>11928</v>
      </c>
      <c r="AS34" s="330">
        <f>RANK(AR34,AR34:AR37,1)</f>
        <v>2</v>
      </c>
      <c r="AT34" s="281" t="str">
        <f t="shared" ref="AT34:AW37" si="10">AI34</f>
        <v>Polen</v>
      </c>
      <c r="AU34" s="281">
        <f t="shared" si="10"/>
        <v>6</v>
      </c>
      <c r="AV34" s="281">
        <f t="shared" si="10"/>
        <v>4</v>
      </c>
      <c r="AW34" s="281">
        <f t="shared" si="10"/>
        <v>2</v>
      </c>
      <c r="AX34" s="182"/>
      <c r="AY34" s="182"/>
      <c r="AZ34" s="182"/>
      <c r="BA34" s="17">
        <v>1</v>
      </c>
      <c r="BB34" s="18" t="str">
        <f>VLOOKUP(1,AS34:AT37,2,FALSE)</f>
        <v>Deutschland</v>
      </c>
      <c r="BC34" s="16"/>
      <c r="BD34" s="19">
        <f>VLOOKUP(1,AS34:AW37,3,FALSE)</f>
        <v>9</v>
      </c>
      <c r="BE34" s="20">
        <f>VLOOKUP(1,AS34:AW37,4,FALSE)</f>
        <v>9</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182"/>
      <c r="BW34" s="182"/>
      <c r="BX34" s="182"/>
      <c r="BY34" s="182"/>
      <c r="BZ34" s="182"/>
      <c r="CA34" s="182"/>
      <c r="CB34" s="182"/>
      <c r="CC34" s="399"/>
      <c r="CD34" s="182"/>
      <c r="CE34" s="144">
        <v>59</v>
      </c>
      <c r="CF34" s="158" t="str">
        <f>IF(CE30="",IF(CC30&gt;CC31,CA30,CA31),IF(CE30&gt;CE31,CA30,CA31))</f>
        <v>Deutschland</v>
      </c>
      <c r="CG34" s="163"/>
      <c r="CH34" s="398">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3</v>
      </c>
      <c r="F35" s="401" t="s">
        <v>12</v>
      </c>
      <c r="G35" s="398">
        <v>0</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0</v>
      </c>
      <c r="U35" s="182"/>
      <c r="V35" s="182"/>
      <c r="W35" s="182">
        <f>G35</f>
        <v>0</v>
      </c>
      <c r="X35" s="182">
        <f>E35</f>
        <v>3</v>
      </c>
      <c r="Y35" s="182"/>
      <c r="Z35" s="182">
        <f>N40</f>
        <v>1</v>
      </c>
      <c r="AA35" s="182">
        <f>R40</f>
        <v>2</v>
      </c>
      <c r="AB35" s="182">
        <f>V40</f>
        <v>7</v>
      </c>
      <c r="AC35" s="182">
        <f>AA35-AB35</f>
        <v>-5</v>
      </c>
      <c r="AD35" s="182">
        <f>IF(Z35&gt;Z34,-1,0)</f>
        <v>0</v>
      </c>
      <c r="AE35" s="182">
        <f>IF(Z35&gt;Z36,-1,0)</f>
        <v>0</v>
      </c>
      <c r="AF35" s="182">
        <f>IF(Z35&gt;Z37,-1,0)</f>
        <v>0</v>
      </c>
      <c r="AG35" s="329">
        <f>10000-(AJ35*1000+AM35*10+AK35)</f>
        <v>9048</v>
      </c>
      <c r="AH35" s="330">
        <f>RANK(AG35,AG34:AG37,1)</f>
        <v>4</v>
      </c>
      <c r="AI35" s="281" t="str">
        <f>H34</f>
        <v>Nordirland</v>
      </c>
      <c r="AJ35" s="281">
        <f t="shared" si="9"/>
        <v>1</v>
      </c>
      <c r="AK35" s="281">
        <f t="shared" si="9"/>
        <v>2</v>
      </c>
      <c r="AL35" s="281">
        <f t="shared" si="9"/>
        <v>7</v>
      </c>
      <c r="AM35" s="281">
        <f>AK35-AL35</f>
        <v>-5</v>
      </c>
      <c r="AN35" s="329">
        <f>IF(Z34&lt;&gt;Z35,AG34,IF(E34&gt;G34,AG34-2000,AG34))</f>
        <v>3976</v>
      </c>
      <c r="AO35" s="337"/>
      <c r="AP35" s="329">
        <f>IF(Z35&lt;&gt;Z36,AG36,IF(G39&gt;E39,AG36-2000,AG36))</f>
        <v>921</v>
      </c>
      <c r="AQ35" s="329">
        <f>IF(Z37&lt;&gt;Z35,AG37,IF(G37&gt;E37,AG37-2000,AG37))</f>
        <v>9039</v>
      </c>
      <c r="AR35" s="333">
        <f>AO38</f>
        <v>27144</v>
      </c>
      <c r="AS35" s="330">
        <f>RANK(AR35,AR34:AR37,1)</f>
        <v>4</v>
      </c>
      <c r="AT35" s="281" t="str">
        <f t="shared" si="10"/>
        <v>Nordirland</v>
      </c>
      <c r="AU35" s="281">
        <f t="shared" si="10"/>
        <v>1</v>
      </c>
      <c r="AV35" s="281">
        <f t="shared" si="10"/>
        <v>2</v>
      </c>
      <c r="AW35" s="281">
        <f t="shared" si="10"/>
        <v>7</v>
      </c>
      <c r="AX35" s="182"/>
      <c r="AY35" s="182"/>
      <c r="AZ35" s="182"/>
      <c r="BA35" s="17">
        <v>2</v>
      </c>
      <c r="BB35" s="18" t="str">
        <f>VLOOKUP(2,AS34:AT37,2,FALSE)</f>
        <v>Polen</v>
      </c>
      <c r="BC35" s="16"/>
      <c r="BD35" s="19">
        <f>VLOOKUP(2,AS34:AW37,3,FALSE)</f>
        <v>6</v>
      </c>
      <c r="BE35" s="20">
        <f>VLOOKUP(2,AS34:AW37,4,FALSE)</f>
        <v>4</v>
      </c>
      <c r="BF35" s="199" t="s">
        <v>12</v>
      </c>
      <c r="BG35" s="20">
        <f>VLOOKUP(2,AS34:AW37,5,FALSE)</f>
        <v>2</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1</v>
      </c>
      <c r="BP35" s="81">
        <f>IF(Spielplan!E35="",0,SUM(BJ35:BO35))</f>
        <v>11</v>
      </c>
      <c r="BQ35" s="183"/>
      <c r="BR35" s="213"/>
      <c r="BS35" s="182"/>
      <c r="BT35" s="182"/>
      <c r="BU35" s="182"/>
      <c r="BV35" s="182"/>
      <c r="BW35" s="182"/>
      <c r="BX35" s="182"/>
      <c r="BY35" s="182"/>
      <c r="BZ35" s="182"/>
      <c r="CA35" s="182"/>
      <c r="CB35" s="182"/>
      <c r="CC35" s="399"/>
      <c r="CD35" s="182"/>
      <c r="CE35" s="144">
        <v>60</v>
      </c>
      <c r="CF35" s="158" t="str">
        <f>IF(CE38="",IF(CC38&gt;CC39,CA38,CA39),IF(CE38&gt;CE39,CA38,CA39))</f>
        <v>Frankreich</v>
      </c>
      <c r="CG35" s="163"/>
      <c r="CH35" s="398">
        <v>3</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9</v>
      </c>
      <c r="AB36" s="182">
        <f>W40</f>
        <v>2</v>
      </c>
      <c r="AC36" s="182">
        <f>AA36-AB36</f>
        <v>7</v>
      </c>
      <c r="AD36" s="182">
        <f>IF(Z36&gt;Z34,-1,0)</f>
        <v>-1</v>
      </c>
      <c r="AE36" s="182">
        <f>IF(Z36&gt;Z35,-1,0)</f>
        <v>-1</v>
      </c>
      <c r="AF36" s="182">
        <f>IF(Z36&gt;Z37,-1,0)</f>
        <v>-1</v>
      </c>
      <c r="AG36" s="329">
        <f>10000-(AJ36*1000+AM36*10+AK36)</f>
        <v>921</v>
      </c>
      <c r="AH36" s="330">
        <f>RANK(AG36,AG34:AG37,1)</f>
        <v>1</v>
      </c>
      <c r="AI36" s="281" t="str">
        <f>C35</f>
        <v>Deutschland</v>
      </c>
      <c r="AJ36" s="281">
        <f t="shared" si="9"/>
        <v>9</v>
      </c>
      <c r="AK36" s="281">
        <f t="shared" si="9"/>
        <v>9</v>
      </c>
      <c r="AL36" s="281">
        <f t="shared" si="9"/>
        <v>2</v>
      </c>
      <c r="AM36" s="281">
        <f>AK36-AL36</f>
        <v>7</v>
      </c>
      <c r="AN36" s="329">
        <f>IF(Z34&lt;&gt;Z36,AG34,IF(E36&gt;G36,AG34-2000,AG34))</f>
        <v>3976</v>
      </c>
      <c r="AO36" s="329">
        <f>IF(Z35&lt;&gt;Z36,AG35,IF(E39&gt;G39,AG35-2000,AG35))</f>
        <v>9048</v>
      </c>
      <c r="AP36" s="337"/>
      <c r="AQ36" s="329">
        <f>IF(Z37&lt;&gt;Z36,AG37,IF(G35&gt;E35,AG37-2000,AG37))</f>
        <v>9039</v>
      </c>
      <c r="AR36" s="333">
        <f>AP38</f>
        <v>2763</v>
      </c>
      <c r="AS36" s="330">
        <f>RANK(AR36,AR34:AR37,1)</f>
        <v>1</v>
      </c>
      <c r="AT36" s="281" t="str">
        <f t="shared" si="10"/>
        <v>Deutschland</v>
      </c>
      <c r="AU36" s="281">
        <f t="shared" si="10"/>
        <v>9</v>
      </c>
      <c r="AV36" s="281">
        <f t="shared" si="10"/>
        <v>9</v>
      </c>
      <c r="AW36" s="281">
        <f t="shared" si="10"/>
        <v>2</v>
      </c>
      <c r="AX36" s="182"/>
      <c r="AY36" s="182"/>
      <c r="AZ36" s="182"/>
      <c r="BA36" s="162">
        <v>3</v>
      </c>
      <c r="BB36" s="175" t="str">
        <f>VLOOKUP(3,AS34:AT37,2,FALSE)</f>
        <v>Ukraine</v>
      </c>
      <c r="BC36" s="163"/>
      <c r="BD36" s="145">
        <f>VLOOKUP(3,AS34:AW37,3,FALSE)</f>
        <v>1</v>
      </c>
      <c r="BE36" s="145">
        <f>VLOOKUP(3,AS34:AW37,4,FALSE)</f>
        <v>1</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63">
        <v>1</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1</v>
      </c>
      <c r="AB37" s="182">
        <f>X40</f>
        <v>5</v>
      </c>
      <c r="AC37" s="182">
        <f>AA37-AB37</f>
        <v>-4</v>
      </c>
      <c r="AD37" s="182">
        <f>IF(Z37&gt;Z34,-1,0)</f>
        <v>0</v>
      </c>
      <c r="AE37" s="182">
        <f>IF(Z37&gt;Z35,-1,0)</f>
        <v>0</v>
      </c>
      <c r="AF37" s="182">
        <f>IF(Z37&gt;Z36,-1,0)</f>
        <v>0</v>
      </c>
      <c r="AG37" s="329">
        <f>10000-(AJ37*1000+AM37*10+AK37)</f>
        <v>9039</v>
      </c>
      <c r="AH37" s="330">
        <f>RANK(AG37,AG34:AG37,1)</f>
        <v>3</v>
      </c>
      <c r="AI37" s="281" t="str">
        <f>H35</f>
        <v>Ukraine</v>
      </c>
      <c r="AJ37" s="281">
        <f t="shared" si="9"/>
        <v>1</v>
      </c>
      <c r="AK37" s="281">
        <f t="shared" si="9"/>
        <v>1</v>
      </c>
      <c r="AL37" s="281">
        <f t="shared" si="9"/>
        <v>5</v>
      </c>
      <c r="AM37" s="281">
        <f>AK37-AL37</f>
        <v>-4</v>
      </c>
      <c r="AN37" s="329">
        <f>IF(Z34&lt;&gt;Z37,AG34,IF(E38&gt;G38,AG34-2000,AG34))</f>
        <v>3976</v>
      </c>
      <c r="AO37" s="329">
        <f>IF(Z35&lt;&gt;Z37,AG35,IF(E37&gt;G37,AG35-2000,AG35))</f>
        <v>9048</v>
      </c>
      <c r="AP37" s="329">
        <f>IF(Z36&lt;&gt;Z37,AG36,IF(E35&gt;G35,AG36-2000,AG36))</f>
        <v>921</v>
      </c>
      <c r="AQ37" s="337"/>
      <c r="AR37" s="333">
        <f>AQ38</f>
        <v>27117</v>
      </c>
      <c r="AS37" s="330">
        <f>RANK(AR37,AR34:AR37,1)</f>
        <v>3</v>
      </c>
      <c r="AT37" s="281" t="str">
        <f t="shared" si="10"/>
        <v>Ukraine</v>
      </c>
      <c r="AU37" s="281">
        <f t="shared" si="10"/>
        <v>1</v>
      </c>
      <c r="AV37" s="281">
        <f t="shared" si="10"/>
        <v>1</v>
      </c>
      <c r="AW37" s="281">
        <f t="shared" si="10"/>
        <v>5</v>
      </c>
      <c r="AX37" s="182"/>
      <c r="AY37" s="182"/>
      <c r="AZ37" s="182"/>
      <c r="BA37" s="68">
        <v>4</v>
      </c>
      <c r="BB37" s="69" t="str">
        <f>VLOOKUP(4,AS34:AT37,2,FALSE)</f>
        <v>Nordirland</v>
      </c>
      <c r="BC37" s="70"/>
      <c r="BD37" s="71">
        <f>VLOOKUP(4,AS34:AW37,3,FALSE)</f>
        <v>1</v>
      </c>
      <c r="BE37" s="71">
        <f>VLOOKUP(4,AS34:AW37,4,FALSE)</f>
        <v>2</v>
      </c>
      <c r="BF37" s="199" t="s">
        <v>12</v>
      </c>
      <c r="BG37" s="71">
        <f>VLOOKUP(4,AS34:AW37,5,FALSE)</f>
        <v>7</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3D</v>
      </c>
      <c r="BT37" s="158" t="str">
        <f>BB87</f>
        <v>Türkei</v>
      </c>
      <c r="BU37" s="163"/>
      <c r="BV37" s="63">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1</v>
      </c>
      <c r="F38" s="401" t="s">
        <v>12</v>
      </c>
      <c r="G38" s="398">
        <v>0</v>
      </c>
      <c r="H38" s="18" t="str">
        <f>H35</f>
        <v>Ukraine</v>
      </c>
      <c r="I38" s="33"/>
      <c r="J38" s="182"/>
      <c r="K38" s="182" t="s">
        <v>69</v>
      </c>
      <c r="L38" s="182">
        <f t="shared" si="8"/>
        <v>1</v>
      </c>
      <c r="M38" s="182">
        <f>IF($E38="",0,IF($E38&gt;$G38,3,IF($E38=G38,1,0)))</f>
        <v>3</v>
      </c>
      <c r="N38" s="182"/>
      <c r="O38" s="182"/>
      <c r="P38" s="182">
        <f>IF($G38="",0,IF($E38&gt;$G38,0,IF($E38=$G38,1,3)))</f>
        <v>0</v>
      </c>
      <c r="Q38" s="182">
        <f>E38</f>
        <v>1</v>
      </c>
      <c r="R38" s="182"/>
      <c r="S38" s="182"/>
      <c r="T38" s="182">
        <f>G38</f>
        <v>0</v>
      </c>
      <c r="U38" s="182">
        <f>G38</f>
        <v>0</v>
      </c>
      <c r="V38" s="182"/>
      <c r="W38" s="182"/>
      <c r="X38" s="182">
        <f>E38</f>
        <v>1</v>
      </c>
      <c r="Y38" s="182"/>
      <c r="Z38" s="182"/>
      <c r="AA38" s="182"/>
      <c r="AB38" s="182"/>
      <c r="AC38" s="182"/>
      <c r="AD38" s="182"/>
      <c r="AE38" s="182"/>
      <c r="AF38" s="182"/>
      <c r="AG38" s="281"/>
      <c r="AH38" s="281"/>
      <c r="AI38" s="281"/>
      <c r="AJ38" s="281"/>
      <c r="AK38" s="281"/>
      <c r="AL38" s="281"/>
      <c r="AM38" s="281"/>
      <c r="AN38" s="334">
        <f>SUM(AN34:AN37)</f>
        <v>11928</v>
      </c>
      <c r="AO38" s="335">
        <f>SUM(AO34:AO37)</f>
        <v>27144</v>
      </c>
      <c r="AP38" s="335">
        <f>SUM(AP34:AP37)</f>
        <v>2763</v>
      </c>
      <c r="AQ38" s="335">
        <f>SUM(AQ34:AQ37)</f>
        <v>27117</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3</v>
      </c>
      <c r="BN38" s="61">
        <f>IF(E38=Spielplan!E38,Punktemodus!$B$7,0)</f>
        <v>1</v>
      </c>
      <c r="BO38" s="61">
        <f>IF(G38=Spielplan!G38,Punktemodus!$B$7,0)</f>
        <v>1</v>
      </c>
      <c r="BP38" s="81">
        <f>IF(Spielplan!E38="",0,SUM(BJ38:BO38))</f>
        <v>15</v>
      </c>
      <c r="BQ38" s="182"/>
      <c r="BR38" s="213"/>
      <c r="BS38" s="182"/>
      <c r="BT38" s="182"/>
      <c r="BU38" s="182"/>
      <c r="BV38" s="182"/>
      <c r="BW38" s="182"/>
      <c r="BX38" s="182"/>
      <c r="BY38" s="182"/>
      <c r="BZ38" s="144">
        <v>55</v>
      </c>
      <c r="CA38" s="158" t="str">
        <f>IF(BX36="",IF(BV36&gt;BV37,BT36,BT37),IF(BX36&gt;BX37,BT36,BT37))</f>
        <v>Frankreich</v>
      </c>
      <c r="CB38" s="163"/>
      <c r="CC38" s="398">
        <v>3</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1</v>
      </c>
      <c r="F39" s="401" t="s">
        <v>12</v>
      </c>
      <c r="G39" s="398">
        <v>4</v>
      </c>
      <c r="H39" s="13" t="str">
        <f>C35</f>
        <v>Deutschland</v>
      </c>
      <c r="I39" s="34"/>
      <c r="J39" s="182"/>
      <c r="K39" s="182" t="s">
        <v>69</v>
      </c>
      <c r="L39" s="182">
        <f t="shared" si="8"/>
        <v>-1</v>
      </c>
      <c r="M39" s="182"/>
      <c r="N39" s="182">
        <f>IF($E39="",0,IF($E39&gt;$G39,3,IF($E39=$G39,1,0)))</f>
        <v>0</v>
      </c>
      <c r="O39" s="182">
        <f>IF($G39="",0,IF($E39&gt;$G39,0,IF($E39=$G39,1,3)))</f>
        <v>3</v>
      </c>
      <c r="P39" s="182"/>
      <c r="Q39" s="182"/>
      <c r="R39" s="182">
        <f>E39</f>
        <v>1</v>
      </c>
      <c r="S39" s="182">
        <f>G39</f>
        <v>4</v>
      </c>
      <c r="T39" s="182"/>
      <c r="U39" s="182"/>
      <c r="V39" s="182">
        <f>G39</f>
        <v>4</v>
      </c>
      <c r="W39" s="182">
        <f>E39</f>
        <v>1</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0</v>
      </c>
      <c r="BO39" s="61">
        <f>IF(G39=Spielplan!G39,Punktemodus!$B$7,0)</f>
        <v>0</v>
      </c>
      <c r="BP39" s="81">
        <f>IF(Spielplan!E39="",0,SUM(BJ39:BO39))</f>
        <v>10</v>
      </c>
      <c r="BQ39" s="182"/>
      <c r="BR39" s="213"/>
      <c r="BS39" s="182"/>
      <c r="BT39" s="182"/>
      <c r="BU39" s="182"/>
      <c r="BV39" s="182"/>
      <c r="BW39" s="182"/>
      <c r="BX39" s="182"/>
      <c r="BY39" s="182"/>
      <c r="BZ39" s="144">
        <v>56</v>
      </c>
      <c r="CA39" s="158" t="str">
        <f>IF(BX40="",IF(BV40&gt;BV41,BT40,BT41),IF(BX40&gt;BX41,BT40,BT41))</f>
        <v>Russland</v>
      </c>
      <c r="CB39" s="163"/>
      <c r="CC39" s="398">
        <v>1</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1</v>
      </c>
      <c r="O40" s="182">
        <f t="shared" si="11"/>
        <v>9</v>
      </c>
      <c r="P40" s="182">
        <f t="shared" si="11"/>
        <v>1</v>
      </c>
      <c r="Q40" s="182">
        <f t="shared" si="11"/>
        <v>4</v>
      </c>
      <c r="R40" s="182">
        <f t="shared" si="11"/>
        <v>2</v>
      </c>
      <c r="S40" s="182">
        <f t="shared" si="11"/>
        <v>9</v>
      </c>
      <c r="T40" s="182">
        <f t="shared" si="11"/>
        <v>1</v>
      </c>
      <c r="U40" s="182">
        <f t="shared" si="11"/>
        <v>2</v>
      </c>
      <c r="V40" s="182">
        <f t="shared" si="11"/>
        <v>7</v>
      </c>
      <c r="W40" s="182">
        <f t="shared" si="11"/>
        <v>2</v>
      </c>
      <c r="X40" s="182">
        <f t="shared" si="11"/>
        <v>5</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47</v>
      </c>
      <c r="BQ40" s="182"/>
      <c r="BR40" s="213"/>
      <c r="BS40" s="151" t="s">
        <v>252</v>
      </c>
      <c r="BT40" s="158" t="str">
        <f>BB24</f>
        <v>Russland</v>
      </c>
      <c r="BU40" s="163"/>
      <c r="BV40" s="63">
        <v>1</v>
      </c>
      <c r="BW40" s="182"/>
      <c r="BX40" s="63"/>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63">
        <v>0</v>
      </c>
      <c r="BW41" s="182"/>
      <c r="BX41" s="63"/>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1</v>
      </c>
      <c r="F45" s="401" t="s">
        <v>12</v>
      </c>
      <c r="G45" s="398">
        <v>2</v>
      </c>
      <c r="H45" s="40" t="str">
        <f>Spielplan!$H$45</f>
        <v>Kroatien</v>
      </c>
      <c r="I45" s="41"/>
      <c r="J45" s="182"/>
      <c r="K45" s="182" t="s">
        <v>70</v>
      </c>
      <c r="L45" s="182">
        <f t="shared" ref="L45:L50" si="12">IF(E45-G45&gt;0,1,IF(G45=E45,0,-1))</f>
        <v>-1</v>
      </c>
      <c r="M45" s="182">
        <f>IF($E45="",0,IF($E45&gt;$G45,3,IF($E45=G45,1,0)))</f>
        <v>0</v>
      </c>
      <c r="N45" s="182">
        <f>IF($G45="",0,IF($E45&gt;$G45,0,IF($E45=G45,1,3)))</f>
        <v>3</v>
      </c>
      <c r="O45" s="182"/>
      <c r="P45" s="182"/>
      <c r="Q45" s="182">
        <f>E45</f>
        <v>1</v>
      </c>
      <c r="R45" s="182">
        <f>G45</f>
        <v>2</v>
      </c>
      <c r="S45" s="182"/>
      <c r="T45" s="182"/>
      <c r="U45" s="182">
        <f>G45</f>
        <v>2</v>
      </c>
      <c r="V45" s="182">
        <f>E45</f>
        <v>1</v>
      </c>
      <c r="W45" s="182"/>
      <c r="X45" s="182"/>
      <c r="Y45" s="182"/>
      <c r="Z45" s="182">
        <f>M51</f>
        <v>3</v>
      </c>
      <c r="AA45" s="182">
        <f>Q51</f>
        <v>6</v>
      </c>
      <c r="AB45" s="182">
        <f>U51</f>
        <v>7</v>
      </c>
      <c r="AC45" s="182">
        <f>AA45-AB45</f>
        <v>-1</v>
      </c>
      <c r="AD45" s="182">
        <f>IF(Z45&gt;Z46,-1,0)</f>
        <v>0</v>
      </c>
      <c r="AE45" s="182">
        <f>IF(Z45&gt;Z47,-1,0)</f>
        <v>0</v>
      </c>
      <c r="AF45" s="182">
        <f>IF(Z45&gt;Z48,-1,0)</f>
        <v>-1</v>
      </c>
      <c r="AG45" s="329">
        <f>10000-(AJ45*1000+AM45*10+AK45)</f>
        <v>7004</v>
      </c>
      <c r="AH45" s="330">
        <f>RANK(AG45,AG45:AG48,1)</f>
        <v>3</v>
      </c>
      <c r="AI45" s="281" t="str">
        <f>C45</f>
        <v>Türkei</v>
      </c>
      <c r="AJ45" s="281">
        <f t="shared" ref="AJ45:AL48" si="13">Z45</f>
        <v>3</v>
      </c>
      <c r="AK45" s="281">
        <f t="shared" si="13"/>
        <v>6</v>
      </c>
      <c r="AL45" s="281">
        <f t="shared" si="13"/>
        <v>7</v>
      </c>
      <c r="AM45" s="281">
        <f>AK45-AL45</f>
        <v>-1</v>
      </c>
      <c r="AN45" s="337"/>
      <c r="AO45" s="329">
        <f>IF(Z46&lt;&gt;Z45,AG46,IF(G45&gt;E45,AG46-2000,AG46))</f>
        <v>3987</v>
      </c>
      <c r="AP45" s="329">
        <f>IF(Z47&lt;&gt;Z45,AG47,IF(G47&gt;E47,AG47-2000,AG47))</f>
        <v>944</v>
      </c>
      <c r="AQ45" s="329">
        <f>IF(Z48&lt;&gt;Z45,AG48,IF(G49&gt;E49,AG48-2000,AG48))</f>
        <v>10048</v>
      </c>
      <c r="AR45" s="332">
        <f>AN49</f>
        <v>21012</v>
      </c>
      <c r="AS45" s="330">
        <f>RANK(AR45,AR45:AR48,1)</f>
        <v>3</v>
      </c>
      <c r="AT45" s="281" t="str">
        <f t="shared" ref="AT45:AW48" si="14">AI45</f>
        <v>Türkei</v>
      </c>
      <c r="AU45" s="281">
        <f t="shared" si="14"/>
        <v>3</v>
      </c>
      <c r="AV45" s="281">
        <f t="shared" si="14"/>
        <v>6</v>
      </c>
      <c r="AW45" s="281">
        <f t="shared" si="14"/>
        <v>7</v>
      </c>
      <c r="AX45" s="182"/>
      <c r="AY45" s="182"/>
      <c r="AZ45" s="182"/>
      <c r="BA45" s="42">
        <v>1</v>
      </c>
      <c r="BB45" s="40" t="str">
        <f>VLOOKUP(1,AS45:AT48,2,FALSE)</f>
        <v>Spanien</v>
      </c>
      <c r="BC45" s="41"/>
      <c r="BD45" s="43">
        <f>VLOOKUP(1,AS45:AW48,3,FALSE)</f>
        <v>9</v>
      </c>
      <c r="BE45" s="44">
        <f>VLOOKUP(1,AS45:AW48,4,FALSE)</f>
        <v>6</v>
      </c>
      <c r="BF45" s="199" t="s">
        <v>12</v>
      </c>
      <c r="BG45" s="44">
        <f>VLOOKUP(1,AS45:AW48,5,FALSE)</f>
        <v>1</v>
      </c>
      <c r="BH45" s="58" t="s">
        <v>24</v>
      </c>
      <c r="BI45" s="183"/>
      <c r="BJ45" s="61">
        <f>IF(E45&gt;G45,IF(Spielplan!E45&gt;Spielplan!G45,Punktemodus!$B$3,0),0)</f>
        <v>0</v>
      </c>
      <c r="BK45" s="61">
        <f>IF(E45=G45,IF(Spielplan!E45=Spielplan!G45,Punktemodus!$B$3,0),0)</f>
        <v>0</v>
      </c>
      <c r="BL45" s="61">
        <f>IF(E45&lt;G45,IF(Spielplan!E45&lt;Spielplan!G45,Punktemodus!$B$3,0),0)</f>
        <v>10</v>
      </c>
      <c r="BM45" s="61">
        <f>IF(E45=Spielplan!E45,IF(G45=Spielplan!G45,Punktemodus!$B$5,0),0)</f>
        <v>0</v>
      </c>
      <c r="BN45" s="61">
        <f>IF(E45=Spielplan!E45,Punktemodus!$B$7,0)</f>
        <v>0</v>
      </c>
      <c r="BO45" s="61">
        <f>IF(G45=Spielplan!G45,Punktemodus!$B$7,0)</f>
        <v>0</v>
      </c>
      <c r="BP45" s="81">
        <f>IF(Spielplan!E45="",0,SUM(BJ45:BO45))</f>
        <v>10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6</v>
      </c>
      <c r="AA46" s="182">
        <f>R51</f>
        <v>3</v>
      </c>
      <c r="AB46" s="182">
        <f>V51</f>
        <v>2</v>
      </c>
      <c r="AC46" s="182">
        <f>AA46-AB46</f>
        <v>1</v>
      </c>
      <c r="AD46" s="182">
        <f>IF(Z46&gt;Z45,-1,0)</f>
        <v>-1</v>
      </c>
      <c r="AE46" s="182">
        <f>IF(Z46&gt;Z47,-1,0)</f>
        <v>0</v>
      </c>
      <c r="AF46" s="182">
        <f>IF(Z46&gt;Z48,-1,0)</f>
        <v>-1</v>
      </c>
      <c r="AG46" s="329">
        <f>10000-(AJ46*1000+AM46*10+AK46)</f>
        <v>3987</v>
      </c>
      <c r="AH46" s="330">
        <f>RANK(AG46,AG45:AG48,1)</f>
        <v>2</v>
      </c>
      <c r="AI46" s="281" t="str">
        <f>H45</f>
        <v>Kroatien</v>
      </c>
      <c r="AJ46" s="281">
        <f t="shared" si="13"/>
        <v>6</v>
      </c>
      <c r="AK46" s="281">
        <f t="shared" si="13"/>
        <v>3</v>
      </c>
      <c r="AL46" s="281">
        <f t="shared" si="13"/>
        <v>2</v>
      </c>
      <c r="AM46" s="281">
        <f>AK46-AL46</f>
        <v>1</v>
      </c>
      <c r="AN46" s="329">
        <f>IF(Z45&lt;&gt;Z46,AG45,IF(E45&gt;G45,AG45-2000,AG45))</f>
        <v>7004</v>
      </c>
      <c r="AO46" s="337"/>
      <c r="AP46" s="329">
        <f>IF(Z46&lt;&gt;Z47,AG47,IF(G50&gt;E50,AG47-2000,AG47))</f>
        <v>944</v>
      </c>
      <c r="AQ46" s="329">
        <f>IF(Z48&lt;&gt;Z46,AG48,IF(G48&gt;E48,AG48-2000,AG48))</f>
        <v>10048</v>
      </c>
      <c r="AR46" s="333">
        <f>AO49</f>
        <v>11961</v>
      </c>
      <c r="AS46" s="330">
        <f>RANK(AR46,AR45:AR48,1)</f>
        <v>2</v>
      </c>
      <c r="AT46" s="281" t="str">
        <f t="shared" si="14"/>
        <v>Kroatien</v>
      </c>
      <c r="AU46" s="281">
        <f t="shared" si="14"/>
        <v>6</v>
      </c>
      <c r="AV46" s="281">
        <f t="shared" si="14"/>
        <v>3</v>
      </c>
      <c r="AW46" s="281">
        <f t="shared" si="14"/>
        <v>2</v>
      </c>
      <c r="AX46" s="182"/>
      <c r="AY46" s="182"/>
      <c r="AZ46" s="182"/>
      <c r="BA46" s="42">
        <v>2</v>
      </c>
      <c r="BB46" s="40" t="str">
        <f>VLOOKUP(2,AS45:AT48,2,FALSE)</f>
        <v>Kroatien</v>
      </c>
      <c r="BC46" s="41"/>
      <c r="BD46" s="43">
        <f>VLOOKUP(2,AS45:AW48,3,FALSE)</f>
        <v>6</v>
      </c>
      <c r="BE46" s="44">
        <f>VLOOKUP(2,AS45:AW48,4,FALSE)</f>
        <v>3</v>
      </c>
      <c r="BF46" s="199" t="s">
        <v>12</v>
      </c>
      <c r="BG46" s="44">
        <f>VLOOKUP(2,AS45:AW48,5,FALSE)</f>
        <v>2</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3</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3</v>
      </c>
      <c r="T47" s="182"/>
      <c r="U47" s="182">
        <f>G47</f>
        <v>3</v>
      </c>
      <c r="V47" s="182"/>
      <c r="W47" s="182">
        <f>E47</f>
        <v>1</v>
      </c>
      <c r="X47" s="182"/>
      <c r="Y47" s="182"/>
      <c r="Z47" s="182">
        <f>O51</f>
        <v>9</v>
      </c>
      <c r="AA47" s="182">
        <f>S51</f>
        <v>6</v>
      </c>
      <c r="AB47" s="182">
        <f>W51</f>
        <v>1</v>
      </c>
      <c r="AC47" s="182">
        <f>AA47-AB47</f>
        <v>5</v>
      </c>
      <c r="AD47" s="182">
        <f>IF(Z47&gt;Z45,-1,0)</f>
        <v>-1</v>
      </c>
      <c r="AE47" s="182">
        <f>IF(Z47&gt;Z46,-1,0)</f>
        <v>-1</v>
      </c>
      <c r="AF47" s="182">
        <f>IF(Z47&gt;Z48,-1,0)</f>
        <v>-1</v>
      </c>
      <c r="AG47" s="329">
        <f>10000-(AJ47*1000+AM47*10+AK47)</f>
        <v>944</v>
      </c>
      <c r="AH47" s="330">
        <f>RANK(AG47,AG45:AG48,1)</f>
        <v>1</v>
      </c>
      <c r="AI47" s="281" t="str">
        <f>C46</f>
        <v>Spanien</v>
      </c>
      <c r="AJ47" s="281">
        <f t="shared" si="13"/>
        <v>9</v>
      </c>
      <c r="AK47" s="281">
        <f t="shared" si="13"/>
        <v>6</v>
      </c>
      <c r="AL47" s="281">
        <f t="shared" si="13"/>
        <v>1</v>
      </c>
      <c r="AM47" s="281">
        <f>AK47-AL47</f>
        <v>5</v>
      </c>
      <c r="AN47" s="329">
        <f>IF(Z45&lt;&gt;Z47,AG45,IF(E47&gt;G47,AG45-2000,AG45))</f>
        <v>7004</v>
      </c>
      <c r="AO47" s="329">
        <f>IF(Z46&lt;&gt;Z47,AG46,IF(E50&gt;G50,AG46-2000,AG46))</f>
        <v>3987</v>
      </c>
      <c r="AP47" s="337"/>
      <c r="AQ47" s="329">
        <f>IF(Z48&lt;&gt;Z47,AG48,IF(G46&gt;E46,AG48-2000,AG48))</f>
        <v>10048</v>
      </c>
      <c r="AR47" s="333">
        <f>AP49</f>
        <v>2832</v>
      </c>
      <c r="AS47" s="330">
        <f>RANK(AR47,AR45:AR48,1)</f>
        <v>1</v>
      </c>
      <c r="AT47" s="281" t="str">
        <f t="shared" si="14"/>
        <v>Spanien</v>
      </c>
      <c r="AU47" s="281">
        <f t="shared" si="14"/>
        <v>9</v>
      </c>
      <c r="AV47" s="281">
        <f t="shared" si="14"/>
        <v>6</v>
      </c>
      <c r="AW47" s="281">
        <f t="shared" si="14"/>
        <v>1</v>
      </c>
      <c r="AX47" s="182"/>
      <c r="AY47" s="182"/>
      <c r="AZ47" s="182"/>
      <c r="BA47" s="162">
        <v>3</v>
      </c>
      <c r="BB47" s="175" t="str">
        <f>VLOOKUP(3,AS45:AT48,2,FALSE)</f>
        <v>Türkei</v>
      </c>
      <c r="BC47" s="163"/>
      <c r="BD47" s="145">
        <f>VLOOKUP(3,AS45:AW48,3,FALSE)</f>
        <v>3</v>
      </c>
      <c r="BE47" s="145">
        <f>VLOOKUP(3,AS45:AW48,4,FALSE)</f>
        <v>6</v>
      </c>
      <c r="BF47" s="199" t="s">
        <v>12</v>
      </c>
      <c r="BG47" s="145">
        <f>VLOOKUP(3,AS45:AW48,5,FALSE)</f>
        <v>7</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1</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1</v>
      </c>
      <c r="F48" s="401" t="s">
        <v>12</v>
      </c>
      <c r="G48" s="398">
        <v>0</v>
      </c>
      <c r="H48" s="125" t="str">
        <f>H46</f>
        <v>Tschechien</v>
      </c>
      <c r="I48" s="126"/>
      <c r="J48" s="182"/>
      <c r="K48" s="182" t="s">
        <v>73</v>
      </c>
      <c r="L48" s="182">
        <f t="shared" si="12"/>
        <v>1</v>
      </c>
      <c r="M48" s="182"/>
      <c r="N48" s="182">
        <f>IF($E48="",0,IF($E48&gt;$G48,3,IF($E48=$G48,1,0)))</f>
        <v>3</v>
      </c>
      <c r="O48" s="182"/>
      <c r="P48" s="182">
        <f>IF($G48="",0,IF($E48&gt;$G48,0,IF($E48=$G48,1,3)))</f>
        <v>0</v>
      </c>
      <c r="Q48" s="182"/>
      <c r="R48" s="182">
        <f>E48</f>
        <v>1</v>
      </c>
      <c r="S48" s="182"/>
      <c r="T48" s="182">
        <f>G48</f>
        <v>0</v>
      </c>
      <c r="U48" s="182"/>
      <c r="V48" s="182">
        <f>G48</f>
        <v>0</v>
      </c>
      <c r="W48" s="182"/>
      <c r="X48" s="182">
        <f>E48</f>
        <v>1</v>
      </c>
      <c r="Y48" s="182"/>
      <c r="Z48" s="182">
        <f>P51</f>
        <v>0</v>
      </c>
      <c r="AA48" s="182">
        <f>T51</f>
        <v>2</v>
      </c>
      <c r="AB48" s="182">
        <f>X51</f>
        <v>7</v>
      </c>
      <c r="AC48" s="182">
        <f>AA48-AB48</f>
        <v>-5</v>
      </c>
      <c r="AD48" s="182">
        <f>IF(Z48&gt;Z45,-1,0)</f>
        <v>0</v>
      </c>
      <c r="AE48" s="182">
        <f>IF(Z48&gt;Z46,-1,0)</f>
        <v>0</v>
      </c>
      <c r="AF48" s="182">
        <f>IF(Z48&gt;Z47,-1,0)</f>
        <v>0</v>
      </c>
      <c r="AG48" s="329">
        <f>10000-(AJ48*1000+AM48*10+AK48)</f>
        <v>10048</v>
      </c>
      <c r="AH48" s="330">
        <f>RANK(AG48,AG45:AG48,1)</f>
        <v>4</v>
      </c>
      <c r="AI48" s="281" t="str">
        <f>H46</f>
        <v>Tschechien</v>
      </c>
      <c r="AJ48" s="281">
        <f t="shared" si="13"/>
        <v>0</v>
      </c>
      <c r="AK48" s="281">
        <f t="shared" si="13"/>
        <v>2</v>
      </c>
      <c r="AL48" s="281">
        <f t="shared" si="13"/>
        <v>7</v>
      </c>
      <c r="AM48" s="281">
        <f>AK48-AL48</f>
        <v>-5</v>
      </c>
      <c r="AN48" s="329">
        <f>IF(Z45&lt;&gt;Z48,AG45,IF(E49&gt;G49,AG45-2000,AG45))</f>
        <v>7004</v>
      </c>
      <c r="AO48" s="329">
        <f>IF(Z46&lt;&gt;Z48,AG46,IF(E48&gt;G48,AG46-2000,AG46))</f>
        <v>3987</v>
      </c>
      <c r="AP48" s="329">
        <f>IF(Z47&lt;&gt;Z48,AG47,IF(E46&gt;G46,AG47-2000,AG47))</f>
        <v>944</v>
      </c>
      <c r="AQ48" s="337"/>
      <c r="AR48" s="333">
        <f>AQ49</f>
        <v>30144</v>
      </c>
      <c r="AS48" s="330">
        <f>RANK(AR48,AR45:AR48,1)</f>
        <v>4</v>
      </c>
      <c r="AT48" s="281" t="str">
        <f t="shared" si="14"/>
        <v>Tschechien</v>
      </c>
      <c r="AU48" s="281">
        <f t="shared" si="14"/>
        <v>0</v>
      </c>
      <c r="AV48" s="281">
        <f t="shared" si="14"/>
        <v>2</v>
      </c>
      <c r="AW48" s="281">
        <f t="shared" si="14"/>
        <v>7</v>
      </c>
      <c r="AX48" s="182"/>
      <c r="AY48" s="182"/>
      <c r="AZ48" s="182"/>
      <c r="BA48" s="68">
        <v>4</v>
      </c>
      <c r="BB48" s="69" t="str">
        <f>VLOOKUP(4,AS45:AT48,2,FALSE)</f>
        <v>Tschechien</v>
      </c>
      <c r="BC48" s="70"/>
      <c r="BD48" s="71">
        <f>VLOOKUP(4,AS45:AW48,3,FALSE)</f>
        <v>0</v>
      </c>
      <c r="BE48" s="71">
        <f>VLOOKUP(4,AS45:AW48,4,FALSE)</f>
        <v>2</v>
      </c>
      <c r="BF48" s="199" t="s">
        <v>12</v>
      </c>
      <c r="BG48" s="71">
        <f>VLOOKUP(4,AS45:AW48,5,FALSE)</f>
        <v>7</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0</v>
      </c>
      <c r="BO48" s="61">
        <f>IF(G48=Spielplan!G48,Punktemodus!$B$7,0)</f>
        <v>0</v>
      </c>
      <c r="BP48" s="81">
        <f>IF(Spielplan!E48="",0,SUM(BJ48:BO48))</f>
        <v>0</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4</v>
      </c>
      <c r="F49" s="401" t="s">
        <v>12</v>
      </c>
      <c r="G49" s="398">
        <v>2</v>
      </c>
      <c r="H49" s="40" t="str">
        <f>H46</f>
        <v>Tschechien</v>
      </c>
      <c r="I49" s="41"/>
      <c r="J49" s="182"/>
      <c r="K49" s="182" t="s">
        <v>74</v>
      </c>
      <c r="L49" s="182">
        <f t="shared" si="12"/>
        <v>1</v>
      </c>
      <c r="M49" s="182">
        <f>IF($E49="",0,IF($E49&gt;$G49,3,IF($E49=G49,1,0)))</f>
        <v>3</v>
      </c>
      <c r="N49" s="182"/>
      <c r="O49" s="182"/>
      <c r="P49" s="182">
        <f>IF($G49="",0,IF($E49&gt;$G49,0,IF($E49=$G49,1,3)))</f>
        <v>0</v>
      </c>
      <c r="Q49" s="182">
        <f>E49</f>
        <v>4</v>
      </c>
      <c r="R49" s="182"/>
      <c r="S49" s="182"/>
      <c r="T49" s="182">
        <f>G49</f>
        <v>2</v>
      </c>
      <c r="U49" s="182">
        <f>G49</f>
        <v>2</v>
      </c>
      <c r="V49" s="182"/>
      <c r="W49" s="182"/>
      <c r="X49" s="182">
        <f>E49</f>
        <v>4</v>
      </c>
      <c r="Y49" s="182"/>
      <c r="Z49" s="182"/>
      <c r="AA49" s="182"/>
      <c r="AB49" s="182"/>
      <c r="AC49" s="182"/>
      <c r="AD49" s="182"/>
      <c r="AE49" s="182"/>
      <c r="AF49" s="182"/>
      <c r="AG49" s="281"/>
      <c r="AH49" s="281"/>
      <c r="AI49" s="281"/>
      <c r="AJ49" s="281"/>
      <c r="AK49" s="281"/>
      <c r="AL49" s="281"/>
      <c r="AM49" s="281"/>
      <c r="AN49" s="334">
        <f>SUM(AN45:AN48)</f>
        <v>21012</v>
      </c>
      <c r="AO49" s="335">
        <f>SUM(AO45:AO48)</f>
        <v>11961</v>
      </c>
      <c r="AP49" s="335">
        <f>SUM(AP45:AP48)</f>
        <v>2832</v>
      </c>
      <c r="AQ49" s="335">
        <f>SUM(AQ45:AQ48)</f>
        <v>30144</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10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0</v>
      </c>
      <c r="F50" s="401" t="s">
        <v>12</v>
      </c>
      <c r="G50" s="398">
        <v>1</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1</v>
      </c>
      <c r="T50" s="182"/>
      <c r="U50" s="182"/>
      <c r="V50" s="182">
        <f>G50</f>
        <v>1</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1</v>
      </c>
      <c r="BP50" s="81">
        <f>IF(Spielplan!E50="",0,SUM(BJ50:BO50))</f>
        <v>1</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3</v>
      </c>
      <c r="N51" s="182">
        <f t="shared" si="15"/>
        <v>6</v>
      </c>
      <c r="O51" s="182">
        <f t="shared" si="15"/>
        <v>9</v>
      </c>
      <c r="P51" s="182">
        <f t="shared" si="15"/>
        <v>0</v>
      </c>
      <c r="Q51" s="182">
        <f t="shared" si="15"/>
        <v>6</v>
      </c>
      <c r="R51" s="182">
        <f t="shared" si="15"/>
        <v>3</v>
      </c>
      <c r="S51" s="182">
        <f t="shared" si="15"/>
        <v>6</v>
      </c>
      <c r="T51" s="182">
        <f t="shared" si="15"/>
        <v>2</v>
      </c>
      <c r="U51" s="182">
        <f t="shared" si="15"/>
        <v>7</v>
      </c>
      <c r="V51" s="182">
        <f t="shared" si="15"/>
        <v>2</v>
      </c>
      <c r="W51" s="182">
        <f t="shared" si="15"/>
        <v>1</v>
      </c>
      <c r="X51" s="182">
        <f t="shared" si="15"/>
        <v>7</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43</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20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30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0</v>
      </c>
      <c r="F56" s="401" t="s">
        <v>12</v>
      </c>
      <c r="G56" s="398">
        <v>0</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0</v>
      </c>
      <c r="R56" s="182">
        <f>G56</f>
        <v>0</v>
      </c>
      <c r="S56" s="182"/>
      <c r="T56" s="182"/>
      <c r="U56" s="182">
        <f>G56</f>
        <v>0</v>
      </c>
      <c r="V56" s="182">
        <f>E56</f>
        <v>0</v>
      </c>
      <c r="W56" s="182"/>
      <c r="X56" s="182"/>
      <c r="Y56" s="182"/>
      <c r="Z56" s="182">
        <f>M62</f>
        <v>2</v>
      </c>
      <c r="AA56" s="182">
        <f>Q62</f>
        <v>2</v>
      </c>
      <c r="AB56" s="182">
        <f>U62</f>
        <v>3</v>
      </c>
      <c r="AC56" s="182">
        <f>AA56-AB56</f>
        <v>-1</v>
      </c>
      <c r="AD56" s="182">
        <f>IF(Z56&gt;Z57,-1,0)</f>
        <v>-1</v>
      </c>
      <c r="AE56" s="182">
        <f>IF(Z56&gt;Z58,-1,0)</f>
        <v>0</v>
      </c>
      <c r="AF56" s="182">
        <f>IF(Z56&gt;Z59,-1,0)</f>
        <v>0</v>
      </c>
      <c r="AG56" s="329">
        <f>10000-(AJ56*1000+AM56*10+AK56)</f>
        <v>8008</v>
      </c>
      <c r="AH56" s="330">
        <f>RANK(AG56,AG56:AG59,1)</f>
        <v>3</v>
      </c>
      <c r="AI56" s="281" t="str">
        <f>C56</f>
        <v>Irland</v>
      </c>
      <c r="AJ56" s="281">
        <f t="shared" ref="AJ56:AL59" si="17">Z56</f>
        <v>2</v>
      </c>
      <c r="AK56" s="281">
        <f t="shared" si="17"/>
        <v>2</v>
      </c>
      <c r="AL56" s="281">
        <f t="shared" si="17"/>
        <v>3</v>
      </c>
      <c r="AM56" s="281">
        <f>AK56-AL56</f>
        <v>-1</v>
      </c>
      <c r="AN56" s="337"/>
      <c r="AO56" s="329">
        <f>IF(Z57&lt;&gt;Z56,AG57,IF(G56&gt;E56,AG57-2000,AG57))</f>
        <v>9028</v>
      </c>
      <c r="AP56" s="329">
        <f>IF(Z58&lt;&gt;Z56,AG58,IF(G58&gt;E58,AG58-2000,AG58))</f>
        <v>2965</v>
      </c>
      <c r="AQ56" s="329">
        <f>IF(Z59&lt;&gt;Z56,AG59,IF(G60&gt;E60,AG59-2000,AG59))</f>
        <v>4985</v>
      </c>
      <c r="AR56" s="332">
        <f>AN60</f>
        <v>24024</v>
      </c>
      <c r="AS56" s="330">
        <f>RANK(AR56,AR56:AR59,1)</f>
        <v>3</v>
      </c>
      <c r="AT56" s="281" t="str">
        <f t="shared" ref="AT56:AW59" si="18">AI56</f>
        <v>Irland</v>
      </c>
      <c r="AU56" s="281">
        <f t="shared" si="18"/>
        <v>2</v>
      </c>
      <c r="AV56" s="281">
        <f t="shared" si="18"/>
        <v>2</v>
      </c>
      <c r="AW56" s="281">
        <f t="shared" si="18"/>
        <v>3</v>
      </c>
      <c r="AX56" s="182"/>
      <c r="AY56" s="182"/>
      <c r="AZ56" s="182"/>
      <c r="BA56" s="112">
        <v>1</v>
      </c>
      <c r="BB56" s="108" t="str">
        <f>VLOOKUP(1,AS56:AT59,2,FALSE)</f>
        <v>Belgien</v>
      </c>
      <c r="BC56" s="113"/>
      <c r="BD56" s="114">
        <f>VLOOKUP(1,AS56:AW59,3,FALSE)</f>
        <v>7</v>
      </c>
      <c r="BE56" s="115">
        <f>VLOOKUP(1,AS56:AW59,4,FALSE)</f>
        <v>5</v>
      </c>
      <c r="BF56" s="199" t="s">
        <v>12</v>
      </c>
      <c r="BG56" s="115">
        <f>VLOOKUP(1,AS56:AW59,5,FALSE)</f>
        <v>2</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10</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1</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1</v>
      </c>
      <c r="T57" s="182">
        <f>G57</f>
        <v>1</v>
      </c>
      <c r="U57" s="182"/>
      <c r="V57" s="182"/>
      <c r="W57" s="182">
        <f>G57</f>
        <v>1</v>
      </c>
      <c r="X57" s="182">
        <f>E57</f>
        <v>1</v>
      </c>
      <c r="Y57" s="182"/>
      <c r="Z57" s="182">
        <f>N62</f>
        <v>1</v>
      </c>
      <c r="AA57" s="182">
        <f>R62</f>
        <v>2</v>
      </c>
      <c r="AB57" s="182">
        <f>V62</f>
        <v>5</v>
      </c>
      <c r="AC57" s="182">
        <f>AA57-AB57</f>
        <v>-3</v>
      </c>
      <c r="AD57" s="182">
        <f>IF(Z57&gt;Z56,-1,0)</f>
        <v>0</v>
      </c>
      <c r="AE57" s="182">
        <f>IF(Z57&gt;Z58,-1,0)</f>
        <v>0</v>
      </c>
      <c r="AF57" s="182">
        <f>IF(Z57&gt;Z59,-1,0)</f>
        <v>0</v>
      </c>
      <c r="AG57" s="329">
        <f>10000-(AJ57*1000+AM57*10+AK57)</f>
        <v>9028</v>
      </c>
      <c r="AH57" s="330">
        <f>RANK(AG57,AG56:AG59,1)</f>
        <v>4</v>
      </c>
      <c r="AI57" s="281" t="str">
        <f>H56</f>
        <v>Schweden</v>
      </c>
      <c r="AJ57" s="281">
        <f t="shared" si="17"/>
        <v>1</v>
      </c>
      <c r="AK57" s="281">
        <f t="shared" si="17"/>
        <v>2</v>
      </c>
      <c r="AL57" s="281">
        <f t="shared" si="17"/>
        <v>5</v>
      </c>
      <c r="AM57" s="281">
        <f>AK57-AL57</f>
        <v>-3</v>
      </c>
      <c r="AN57" s="329">
        <f>IF(Z56&lt;&gt;Z57,AG56,IF(E56&gt;G56,AG56-2000,AG56))</f>
        <v>8008</v>
      </c>
      <c r="AO57" s="337"/>
      <c r="AP57" s="329">
        <f>IF(Z57&lt;&gt;Z58,AG58,IF(G61&gt;E61,AG58-2000,AG58))</f>
        <v>2965</v>
      </c>
      <c r="AQ57" s="329">
        <f>IF(Z59&lt;&gt;Z57,AG59,IF(G59&gt;E59,AG59-2000,AG59))</f>
        <v>4985</v>
      </c>
      <c r="AR57" s="333">
        <f>AO60</f>
        <v>27084</v>
      </c>
      <c r="AS57" s="330">
        <f>RANK(AR57,AR56:AR59,1)</f>
        <v>4</v>
      </c>
      <c r="AT57" s="281" t="str">
        <f t="shared" si="18"/>
        <v>Schweden</v>
      </c>
      <c r="AU57" s="281">
        <f t="shared" si="18"/>
        <v>1</v>
      </c>
      <c r="AV57" s="281">
        <f t="shared" si="18"/>
        <v>2</v>
      </c>
      <c r="AW57" s="281">
        <f t="shared" si="18"/>
        <v>5</v>
      </c>
      <c r="AX57" s="182"/>
      <c r="AY57" s="182"/>
      <c r="AZ57" s="182"/>
      <c r="BA57" s="112">
        <v>2</v>
      </c>
      <c r="BB57" s="108" t="str">
        <f>VLOOKUP(2,AS56:AT59,2,FALSE)</f>
        <v>Italien</v>
      </c>
      <c r="BC57" s="113"/>
      <c r="BD57" s="114">
        <f>VLOOKUP(2,AS56:AW59,3,FALSE)</f>
        <v>5</v>
      </c>
      <c r="BE57" s="115">
        <f>VLOOKUP(2,AS56:AW59,4,FALSE)</f>
        <v>5</v>
      </c>
      <c r="BF57" s="199" t="s">
        <v>12</v>
      </c>
      <c r="BG57" s="115">
        <f>VLOOKUP(2,AS56:AW59,5,FALSE)</f>
        <v>4</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1</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1</v>
      </c>
      <c r="T58" s="182"/>
      <c r="U58" s="182">
        <f>G58</f>
        <v>1</v>
      </c>
      <c r="V58" s="182"/>
      <c r="W58" s="182">
        <f>E58</f>
        <v>0</v>
      </c>
      <c r="X58" s="182"/>
      <c r="Y58" s="182"/>
      <c r="Z58" s="182">
        <f>O62</f>
        <v>7</v>
      </c>
      <c r="AA58" s="182">
        <f>S62</f>
        <v>5</v>
      </c>
      <c r="AB58" s="182">
        <f>W62</f>
        <v>2</v>
      </c>
      <c r="AC58" s="182">
        <f>AA58-AB58</f>
        <v>3</v>
      </c>
      <c r="AD58" s="182">
        <f>IF(Z58&gt;Z56,-1,0)</f>
        <v>-1</v>
      </c>
      <c r="AE58" s="182">
        <f>IF(Z58&gt;Z57,-1,0)</f>
        <v>-1</v>
      </c>
      <c r="AF58" s="182">
        <f>IF(Z58&gt;Z59,-1,0)</f>
        <v>-1</v>
      </c>
      <c r="AG58" s="329">
        <f>10000-(AJ58*1000+AM58*10+AK58)</f>
        <v>2965</v>
      </c>
      <c r="AH58" s="330">
        <f>RANK(AG58,AG56:AG59,1)</f>
        <v>1</v>
      </c>
      <c r="AI58" s="281" t="str">
        <f>C57</f>
        <v>Belgien</v>
      </c>
      <c r="AJ58" s="281">
        <f t="shared" si="17"/>
        <v>7</v>
      </c>
      <c r="AK58" s="281">
        <f t="shared" si="17"/>
        <v>5</v>
      </c>
      <c r="AL58" s="281">
        <f t="shared" si="17"/>
        <v>2</v>
      </c>
      <c r="AM58" s="281">
        <f>AK58-AL58</f>
        <v>3</v>
      </c>
      <c r="AN58" s="329">
        <f>IF(Z56&lt;&gt;Z58,AG56,IF(E58&gt;G58,AG56-2000,AG56))</f>
        <v>8008</v>
      </c>
      <c r="AO58" s="329">
        <f>IF(Z57&lt;&gt;Z58,AG57,IF(E61&gt;G61,AG57-2000,AG57))</f>
        <v>9028</v>
      </c>
      <c r="AP58" s="337"/>
      <c r="AQ58" s="329">
        <f>IF(Z59&lt;&gt;Z58,AG59,IF(G57&gt;E57,AG59-2000,AG59))</f>
        <v>4985</v>
      </c>
      <c r="AR58" s="333">
        <f>AP60</f>
        <v>8895</v>
      </c>
      <c r="AS58" s="330">
        <f>RANK(AR58,AR56:AR59,1)</f>
        <v>1</v>
      </c>
      <c r="AT58" s="281" t="str">
        <f t="shared" si="18"/>
        <v>Belgien</v>
      </c>
      <c r="AU58" s="281">
        <f t="shared" si="18"/>
        <v>7</v>
      </c>
      <c r="AV58" s="281">
        <f t="shared" si="18"/>
        <v>5</v>
      </c>
      <c r="AW58" s="281">
        <f t="shared" si="18"/>
        <v>2</v>
      </c>
      <c r="AX58" s="182"/>
      <c r="AY58" s="182"/>
      <c r="AZ58" s="182"/>
      <c r="BA58" s="162">
        <v>3</v>
      </c>
      <c r="BB58" s="175" t="str">
        <f>VLOOKUP(3,AS56:AT59,2,FALSE)</f>
        <v>Irland</v>
      </c>
      <c r="BC58" s="163"/>
      <c r="BD58" s="145">
        <f>VLOOKUP(3,AS56:AW59,3,FALSE)</f>
        <v>2</v>
      </c>
      <c r="BE58" s="145">
        <f>VLOOKUP(3,AS56:AW59,4,FALSE)</f>
        <v>2</v>
      </c>
      <c r="BF58" s="199" t="s">
        <v>12</v>
      </c>
      <c r="BG58" s="145">
        <f>VLOOKUP(3,AS56:AW59,5,FALSE)</f>
        <v>3</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5</v>
      </c>
      <c r="AA59" s="182">
        <f>T62</f>
        <v>5</v>
      </c>
      <c r="AB59" s="182">
        <f>X62</f>
        <v>4</v>
      </c>
      <c r="AC59" s="182">
        <f>AA59-AB59</f>
        <v>1</v>
      </c>
      <c r="AD59" s="182">
        <f>IF(Z59&gt;Z56,-1,0)</f>
        <v>-1</v>
      </c>
      <c r="AE59" s="182">
        <f>IF(Z59&gt;Z57,-1,0)</f>
        <v>-1</v>
      </c>
      <c r="AF59" s="182">
        <f>IF(Z59&gt;Z58,-1,0)</f>
        <v>0</v>
      </c>
      <c r="AG59" s="329">
        <f>10000-(AJ59*1000+AM59*10+AK59)</f>
        <v>4985</v>
      </c>
      <c r="AH59" s="330">
        <f>RANK(AG59,AG56:AG59,1)</f>
        <v>2</v>
      </c>
      <c r="AI59" s="281" t="str">
        <f>H57</f>
        <v>Italien</v>
      </c>
      <c r="AJ59" s="281">
        <f t="shared" si="17"/>
        <v>5</v>
      </c>
      <c r="AK59" s="281">
        <f t="shared" si="17"/>
        <v>5</v>
      </c>
      <c r="AL59" s="281">
        <f t="shared" si="17"/>
        <v>4</v>
      </c>
      <c r="AM59" s="281">
        <f>AK59-AL59</f>
        <v>1</v>
      </c>
      <c r="AN59" s="329">
        <f>IF(Z56&lt;&gt;Z59,AG56,IF(E60&gt;G60,AG56-2000,AG56))</f>
        <v>8008</v>
      </c>
      <c r="AO59" s="329">
        <f>IF(Z57&lt;&gt;Z59,AG57,IF(E59&gt;G59,AG57-2000,AG57))</f>
        <v>9028</v>
      </c>
      <c r="AP59" s="329">
        <f>IF(Z58&lt;&gt;Z59,AG58,IF(E57&gt;G57,AG58-2000,AG58))</f>
        <v>2965</v>
      </c>
      <c r="AQ59" s="337"/>
      <c r="AR59" s="333">
        <f>AQ60</f>
        <v>14955</v>
      </c>
      <c r="AS59" s="330">
        <f>RANK(AR59,AR56:AR59,1)</f>
        <v>2</v>
      </c>
      <c r="AT59" s="281" t="str">
        <f t="shared" si="18"/>
        <v>Italien</v>
      </c>
      <c r="AU59" s="281">
        <f t="shared" si="18"/>
        <v>5</v>
      </c>
      <c r="AV59" s="281">
        <f t="shared" si="18"/>
        <v>5</v>
      </c>
      <c r="AW59" s="281">
        <f t="shared" si="18"/>
        <v>4</v>
      </c>
      <c r="AX59" s="182"/>
      <c r="AY59" s="182"/>
      <c r="AZ59" s="182"/>
      <c r="BA59" s="68">
        <v>4</v>
      </c>
      <c r="BB59" s="69" t="str">
        <f>VLOOKUP(4,AS56:AT59,2,FALSE)</f>
        <v>Schweden</v>
      </c>
      <c r="BC59" s="70"/>
      <c r="BD59" s="71">
        <f>VLOOKUP(4,AS56:AW59,3,FALSE)</f>
        <v>1</v>
      </c>
      <c r="BE59" s="71">
        <f>VLOOKUP(4,AS56:AW59,4,FALSE)</f>
        <v>2</v>
      </c>
      <c r="BF59" s="199" t="s">
        <v>12</v>
      </c>
      <c r="BG59" s="71">
        <f>VLOOKUP(4,AS56:AW59,5,FALSE)</f>
        <v>5</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2</v>
      </c>
      <c r="F60" s="401" t="s">
        <v>12</v>
      </c>
      <c r="G60" s="398">
        <v>2</v>
      </c>
      <c r="H60" s="108" t="str">
        <f>H57</f>
        <v>Italien</v>
      </c>
      <c r="I60" s="109"/>
      <c r="J60" s="182"/>
      <c r="K60" s="182" t="s">
        <v>81</v>
      </c>
      <c r="L60" s="182">
        <f t="shared" si="16"/>
        <v>0</v>
      </c>
      <c r="M60" s="182">
        <f>IF($E60="",0,IF($E60&gt;$G60,3,IF($E60=G60,1,0)))</f>
        <v>1</v>
      </c>
      <c r="N60" s="182"/>
      <c r="O60" s="182"/>
      <c r="P60" s="182">
        <f>IF($G60="",0,IF($E60&gt;$G60,0,IF($E60=$G60,1,3)))</f>
        <v>1</v>
      </c>
      <c r="Q60" s="182">
        <f>E60</f>
        <v>2</v>
      </c>
      <c r="R60" s="182"/>
      <c r="S60" s="182"/>
      <c r="T60" s="182">
        <f>G60</f>
        <v>2</v>
      </c>
      <c r="U60" s="182">
        <f>G60</f>
        <v>2</v>
      </c>
      <c r="V60" s="182"/>
      <c r="W60" s="182"/>
      <c r="X60" s="182">
        <f>E60</f>
        <v>2</v>
      </c>
      <c r="Y60" s="182"/>
      <c r="Z60" s="182"/>
      <c r="AA60" s="182"/>
      <c r="AB60" s="182"/>
      <c r="AC60" s="182"/>
      <c r="AD60" s="182"/>
      <c r="AE60" s="182"/>
      <c r="AF60" s="182"/>
      <c r="AG60" s="281"/>
      <c r="AH60" s="281"/>
      <c r="AI60" s="281"/>
      <c r="AJ60" s="281"/>
      <c r="AK60" s="281"/>
      <c r="AL60" s="281"/>
      <c r="AM60" s="281"/>
      <c r="AN60" s="334">
        <f>SUM(AN56:AN59)</f>
        <v>24024</v>
      </c>
      <c r="AO60" s="335">
        <f>SUM(AO56:AO59)</f>
        <v>27084</v>
      </c>
      <c r="AP60" s="335">
        <f>SUM(AP56:AP59)</f>
        <v>8895</v>
      </c>
      <c r="AQ60" s="335">
        <f>SUM(AQ56:AQ59)</f>
        <v>14955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40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3</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3</v>
      </c>
      <c r="T61" s="182"/>
      <c r="U61" s="182"/>
      <c r="V61" s="182">
        <f>G61</f>
        <v>3</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2</v>
      </c>
      <c r="N62" s="182">
        <f t="shared" si="19"/>
        <v>1</v>
      </c>
      <c r="O62" s="182">
        <f t="shared" si="19"/>
        <v>7</v>
      </c>
      <c r="P62" s="182">
        <f t="shared" si="19"/>
        <v>5</v>
      </c>
      <c r="Q62" s="182">
        <f t="shared" si="19"/>
        <v>2</v>
      </c>
      <c r="R62" s="182">
        <f t="shared" si="19"/>
        <v>2</v>
      </c>
      <c r="S62" s="182">
        <f t="shared" si="19"/>
        <v>5</v>
      </c>
      <c r="T62" s="182">
        <f t="shared" si="19"/>
        <v>5</v>
      </c>
      <c r="U62" s="182">
        <f t="shared" si="19"/>
        <v>3</v>
      </c>
      <c r="V62" s="182">
        <f t="shared" si="19"/>
        <v>5</v>
      </c>
      <c r="W62" s="182">
        <f t="shared" si="19"/>
        <v>2</v>
      </c>
      <c r="X62" s="182">
        <f t="shared" si="19"/>
        <v>4</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41</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0</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0</v>
      </c>
      <c r="S67" s="182"/>
      <c r="T67" s="182"/>
      <c r="U67" s="182">
        <f>G67</f>
        <v>0</v>
      </c>
      <c r="V67" s="182">
        <f>E67</f>
        <v>2</v>
      </c>
      <c r="W67" s="182"/>
      <c r="X67" s="182"/>
      <c r="Y67" s="182"/>
      <c r="Z67" s="182">
        <f>M73</f>
        <v>6</v>
      </c>
      <c r="AA67" s="182">
        <f>Q73</f>
        <v>3</v>
      </c>
      <c r="AB67" s="182">
        <f>U73</f>
        <v>1</v>
      </c>
      <c r="AC67" s="182">
        <f>AA67-AB67</f>
        <v>2</v>
      </c>
      <c r="AD67" s="182">
        <f>IF(Z67&gt;Z68,-1,0)</f>
        <v>-1</v>
      </c>
      <c r="AE67" s="182">
        <f>IF(Z67&gt;Z69,-1,0)</f>
        <v>0</v>
      </c>
      <c r="AF67" s="182">
        <f>IF(Z67&gt;Z70,-1,0)</f>
        <v>-1</v>
      </c>
      <c r="AG67" s="329">
        <f>10000-(AJ67*1000+AM67*10+AK67)</f>
        <v>3977</v>
      </c>
      <c r="AH67" s="330">
        <f>RANK(AG67,AG67:AG70,1)</f>
        <v>2</v>
      </c>
      <c r="AI67" s="281" t="str">
        <f>C67</f>
        <v>Österreich</v>
      </c>
      <c r="AJ67" s="281">
        <f t="shared" ref="AJ67:AL70" si="21">Z67</f>
        <v>6</v>
      </c>
      <c r="AK67" s="281">
        <f t="shared" si="21"/>
        <v>3</v>
      </c>
      <c r="AL67" s="281">
        <f t="shared" si="21"/>
        <v>1</v>
      </c>
      <c r="AM67" s="281">
        <f>AK67-AL67</f>
        <v>2</v>
      </c>
      <c r="AN67" s="337"/>
      <c r="AO67" s="329">
        <f>IF(Z68&lt;&gt;Z67,AG68,IF(G67&gt;E67,AG68-2000,AG68))</f>
        <v>8020</v>
      </c>
      <c r="AP67" s="329">
        <f>IF(Z69&lt;&gt;Z67,AG69,IF(G69&gt;E69,AG69-2000,AG69))</f>
        <v>2956</v>
      </c>
      <c r="AQ67" s="329">
        <f>IF(Z70&lt;&gt;Z67,AG70,IF(G71&gt;E71,AG70-2000,AG70))</f>
        <v>9040</v>
      </c>
      <c r="AR67" s="332">
        <f>AN71</f>
        <v>11931</v>
      </c>
      <c r="AS67" s="330">
        <f>RANK(AR67,AR67:AR70,1)</f>
        <v>2</v>
      </c>
      <c r="AT67" s="281" t="str">
        <f t="shared" ref="AT67:AW70" si="22">AI67</f>
        <v>Österreich</v>
      </c>
      <c r="AU67" s="281">
        <f t="shared" si="22"/>
        <v>6</v>
      </c>
      <c r="AV67" s="281">
        <f t="shared" si="22"/>
        <v>3</v>
      </c>
      <c r="AW67" s="281">
        <f t="shared" si="22"/>
        <v>1</v>
      </c>
      <c r="AX67" s="182"/>
      <c r="AY67" s="182"/>
      <c r="AZ67" s="182"/>
      <c r="BA67" s="119">
        <v>1</v>
      </c>
      <c r="BB67" s="117" t="str">
        <f>VLOOKUP(1,AS67:AT70,2,FALSE)</f>
        <v>Portugal</v>
      </c>
      <c r="BC67" s="118"/>
      <c r="BD67" s="120">
        <f>VLOOKUP(1,AS67:AW70,3,FALSE)</f>
        <v>7</v>
      </c>
      <c r="BE67" s="121">
        <f>VLOOKUP(1,AS67:AW70,4,FALSE)</f>
        <v>4</v>
      </c>
      <c r="BF67" s="199" t="s">
        <v>12</v>
      </c>
      <c r="BG67" s="121">
        <f>VLOOKUP(1,AS67:AW70,5,FALSE)</f>
        <v>0</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0</v>
      </c>
      <c r="U68" s="182"/>
      <c r="V68" s="182"/>
      <c r="W68" s="182">
        <f>G68</f>
        <v>0</v>
      </c>
      <c r="X68" s="182">
        <f>E68</f>
        <v>3</v>
      </c>
      <c r="Y68" s="182"/>
      <c r="Z68" s="182">
        <f>N73</f>
        <v>2</v>
      </c>
      <c r="AA68" s="182">
        <f>R73</f>
        <v>0</v>
      </c>
      <c r="AB68" s="182">
        <f>V73</f>
        <v>2</v>
      </c>
      <c r="AC68" s="182">
        <f>AA68-AB68</f>
        <v>-2</v>
      </c>
      <c r="AD68" s="182">
        <f>IF(Z68&gt;Z67,-1,0)</f>
        <v>0</v>
      </c>
      <c r="AE68" s="182">
        <f>IF(Z68&gt;Z69,-1,0)</f>
        <v>0</v>
      </c>
      <c r="AF68" s="182">
        <f>IF(Z68&gt;Z70,-1,0)</f>
        <v>-1</v>
      </c>
      <c r="AG68" s="329">
        <f>10000-(AJ68*1000+AM68*10+AK68)</f>
        <v>8020</v>
      </c>
      <c r="AH68" s="330">
        <f>RANK(AG68,AG67:AG70,1)</f>
        <v>3</v>
      </c>
      <c r="AI68" s="281" t="str">
        <f>H67</f>
        <v>Ungarn</v>
      </c>
      <c r="AJ68" s="281">
        <f t="shared" si="21"/>
        <v>2</v>
      </c>
      <c r="AK68" s="281">
        <f t="shared" si="21"/>
        <v>0</v>
      </c>
      <c r="AL68" s="281">
        <f t="shared" si="21"/>
        <v>2</v>
      </c>
      <c r="AM68" s="281">
        <f>AK68-AL68</f>
        <v>-2</v>
      </c>
      <c r="AN68" s="329">
        <f>IF(Z67&lt;&gt;Z68,AG67,IF(E67&gt;G67,AG67-2000,AG67))</f>
        <v>3977</v>
      </c>
      <c r="AO68" s="337"/>
      <c r="AP68" s="329">
        <f>IF(Z68&lt;&gt;Z69,AG69,IF(G72&gt;E72,AG69-2000,AG69))</f>
        <v>2956</v>
      </c>
      <c r="AQ68" s="329">
        <f>IF(Z70&lt;&gt;Z68,AG70,IF(G70&gt;E70,AG70-2000,AG70))</f>
        <v>9040</v>
      </c>
      <c r="AR68" s="333">
        <f>AO71</f>
        <v>24060</v>
      </c>
      <c r="AS68" s="330">
        <f>RANK(AR68,AR67:AR70,1)</f>
        <v>3</v>
      </c>
      <c r="AT68" s="281" t="str">
        <f t="shared" si="22"/>
        <v>Ungarn</v>
      </c>
      <c r="AU68" s="281">
        <f t="shared" si="22"/>
        <v>2</v>
      </c>
      <c r="AV68" s="281">
        <f t="shared" si="22"/>
        <v>0</v>
      </c>
      <c r="AW68" s="281">
        <f t="shared" si="22"/>
        <v>2</v>
      </c>
      <c r="AX68" s="182"/>
      <c r="AY68" s="182"/>
      <c r="AZ68" s="182"/>
      <c r="BA68" s="119">
        <v>2</v>
      </c>
      <c r="BB68" s="117" t="str">
        <f>VLOOKUP(2,AS67:AT70,2,FALSE)</f>
        <v>Österreich</v>
      </c>
      <c r="BC68" s="118"/>
      <c r="BD68" s="120">
        <f>VLOOKUP(2,AS67:AW70,3,FALSE)</f>
        <v>6</v>
      </c>
      <c r="BE68" s="121">
        <f>VLOOKUP(2,AS67:AW70,4,FALSE)</f>
        <v>3</v>
      </c>
      <c r="BF68" s="199" t="s">
        <v>12</v>
      </c>
      <c r="BG68" s="121">
        <f>VLOOKUP(2,AS67:AW70,5,FALSE)</f>
        <v>1</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1</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1</v>
      </c>
      <c r="T69" s="182"/>
      <c r="U69" s="182">
        <f>G69</f>
        <v>1</v>
      </c>
      <c r="V69" s="182"/>
      <c r="W69" s="182">
        <f>E69</f>
        <v>0</v>
      </c>
      <c r="X69" s="182"/>
      <c r="Y69" s="182"/>
      <c r="Z69" s="182">
        <f>O73</f>
        <v>7</v>
      </c>
      <c r="AA69" s="182">
        <f>S73</f>
        <v>4</v>
      </c>
      <c r="AB69" s="182">
        <f>W73</f>
        <v>0</v>
      </c>
      <c r="AC69" s="182">
        <f>AA69-AB69</f>
        <v>4</v>
      </c>
      <c r="AD69" s="182">
        <f>IF(Z69&gt;Z67,-1,0)</f>
        <v>-1</v>
      </c>
      <c r="AE69" s="182">
        <f>IF(Z69&gt;Z68,-1,0)</f>
        <v>-1</v>
      </c>
      <c r="AF69" s="182">
        <f>IF(Z69&gt;Z70,-1,0)</f>
        <v>-1</v>
      </c>
      <c r="AG69" s="329">
        <f>10000-(AJ69*1000+AM69*10+AK69)</f>
        <v>2956</v>
      </c>
      <c r="AH69" s="330">
        <f>RANK(AG69,AG67:AG70,1)</f>
        <v>1</v>
      </c>
      <c r="AI69" s="281" t="str">
        <f>C68</f>
        <v>Portugal</v>
      </c>
      <c r="AJ69" s="281">
        <f t="shared" si="21"/>
        <v>7</v>
      </c>
      <c r="AK69" s="281">
        <f t="shared" si="21"/>
        <v>4</v>
      </c>
      <c r="AL69" s="281">
        <f t="shared" si="21"/>
        <v>0</v>
      </c>
      <c r="AM69" s="281">
        <f>AK69-AL69</f>
        <v>4</v>
      </c>
      <c r="AN69" s="329">
        <f>IF(Z67&lt;&gt;Z69,AG67,IF(E69&gt;G69,AG67-2000,AG67))</f>
        <v>3977</v>
      </c>
      <c r="AO69" s="329">
        <f>IF(Z68&lt;&gt;Z69,AG68,IF(E72&gt;G72,AG68-2000,AG68))</f>
        <v>8020</v>
      </c>
      <c r="AP69" s="337"/>
      <c r="AQ69" s="329">
        <f>IF(Z70&lt;&gt;Z69,AG70,IF(G68&gt;E68,AG70-2000,AG70))</f>
        <v>9040</v>
      </c>
      <c r="AR69" s="333">
        <f>AP71</f>
        <v>8868</v>
      </c>
      <c r="AS69" s="330">
        <f>RANK(AR69,AR67:AR70,1)</f>
        <v>1</v>
      </c>
      <c r="AT69" s="281" t="str">
        <f t="shared" si="22"/>
        <v>Portugal</v>
      </c>
      <c r="AU69" s="281">
        <f t="shared" si="22"/>
        <v>7</v>
      </c>
      <c r="AV69" s="281">
        <f t="shared" si="22"/>
        <v>4</v>
      </c>
      <c r="AW69" s="281">
        <f t="shared" si="22"/>
        <v>0</v>
      </c>
      <c r="AX69" s="182"/>
      <c r="AY69" s="182"/>
      <c r="AZ69" s="182"/>
      <c r="BA69" s="162">
        <v>3</v>
      </c>
      <c r="BB69" s="175" t="str">
        <f>VLOOKUP(3,AS67:AT70,2,FALSE)</f>
        <v>Ungarn</v>
      </c>
      <c r="BC69" s="163"/>
      <c r="BD69" s="145">
        <f>VLOOKUP(3,AS67:AW70,3,FALSE)</f>
        <v>2</v>
      </c>
      <c r="BE69" s="145">
        <f>VLOOKUP(3,AS67:AW70,4,FALSE)</f>
        <v>0</v>
      </c>
      <c r="BF69" s="199" t="s">
        <v>12</v>
      </c>
      <c r="BG69" s="145">
        <f>VLOOKUP(3,AS67:AW70,5,FALSE)</f>
        <v>2</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0</v>
      </c>
      <c r="F70" s="401" t="s">
        <v>12</v>
      </c>
      <c r="G70" s="398">
        <v>0</v>
      </c>
      <c r="H70" s="123" t="str">
        <f>H68</f>
        <v>Island</v>
      </c>
      <c r="I70" s="124"/>
      <c r="J70" s="182"/>
      <c r="K70" s="182" t="s">
        <v>85</v>
      </c>
      <c r="L70" s="182">
        <f t="shared" si="20"/>
        <v>0</v>
      </c>
      <c r="M70" s="182"/>
      <c r="N70" s="182">
        <f>IF($E70="",0,IF($E70&gt;$G70,3,IF($E70=$G70,1,0)))</f>
        <v>1</v>
      </c>
      <c r="O70" s="182"/>
      <c r="P70" s="182">
        <f>IF($G70="",0,IF($E70&gt;$G70,0,IF($E70=$G70,1,3)))</f>
        <v>1</v>
      </c>
      <c r="Q70" s="182"/>
      <c r="R70" s="182">
        <f>E70</f>
        <v>0</v>
      </c>
      <c r="S70" s="182"/>
      <c r="T70" s="182">
        <f>G70</f>
        <v>0</v>
      </c>
      <c r="U70" s="182"/>
      <c r="V70" s="182">
        <f>G70</f>
        <v>0</v>
      </c>
      <c r="W70" s="182"/>
      <c r="X70" s="182">
        <f>E70</f>
        <v>0</v>
      </c>
      <c r="Y70" s="182"/>
      <c r="Z70" s="182">
        <f>P73</f>
        <v>1</v>
      </c>
      <c r="AA70" s="182">
        <f>T73</f>
        <v>0</v>
      </c>
      <c r="AB70" s="182">
        <f>X73</f>
        <v>4</v>
      </c>
      <c r="AC70" s="182">
        <f>AA70-AB70</f>
        <v>-4</v>
      </c>
      <c r="AD70" s="182">
        <f>IF(Z70&gt;Z67,-1,0)</f>
        <v>0</v>
      </c>
      <c r="AE70" s="182">
        <f>IF(Z70&gt;Z68,-1,0)</f>
        <v>0</v>
      </c>
      <c r="AF70" s="182">
        <f>IF(Z70&gt;Z69,-1,0)</f>
        <v>0</v>
      </c>
      <c r="AG70" s="329">
        <f>10000-(AJ70*1000+AM70*10+AK70)</f>
        <v>9040</v>
      </c>
      <c r="AH70" s="330">
        <f>RANK(AG70,AG67:AG70,1)</f>
        <v>4</v>
      </c>
      <c r="AI70" s="281" t="str">
        <f>H68</f>
        <v>Island</v>
      </c>
      <c r="AJ70" s="281">
        <f t="shared" si="21"/>
        <v>1</v>
      </c>
      <c r="AK70" s="281">
        <f t="shared" si="21"/>
        <v>0</v>
      </c>
      <c r="AL70" s="281">
        <f t="shared" si="21"/>
        <v>4</v>
      </c>
      <c r="AM70" s="281">
        <f>AK70-AL70</f>
        <v>-4</v>
      </c>
      <c r="AN70" s="329">
        <f>IF(Z67&lt;&gt;Z70,AG67,IF(E71&gt;G71,AG67-2000,AG67))</f>
        <v>3977</v>
      </c>
      <c r="AO70" s="329">
        <f>IF(Z68&lt;&gt;Z70,AG68,IF(E70&gt;G70,AG68-2000,AG68))</f>
        <v>8020</v>
      </c>
      <c r="AP70" s="329">
        <f>IF(Z69&lt;&gt;Z70,AG69,IF(E68&gt;G68,AG69-2000,AG69))</f>
        <v>2956</v>
      </c>
      <c r="AQ70" s="337"/>
      <c r="AR70" s="333">
        <f>AQ71</f>
        <v>27120</v>
      </c>
      <c r="AS70" s="330">
        <f>RANK(AR70,AR67:AR70,1)</f>
        <v>4</v>
      </c>
      <c r="AT70" s="281" t="str">
        <f t="shared" si="22"/>
        <v>Island</v>
      </c>
      <c r="AU70" s="281">
        <f t="shared" si="22"/>
        <v>1</v>
      </c>
      <c r="AV70" s="281">
        <f t="shared" si="22"/>
        <v>0</v>
      </c>
      <c r="AW70" s="281">
        <f t="shared" si="22"/>
        <v>4</v>
      </c>
      <c r="AX70" s="182"/>
      <c r="AY70" s="182"/>
      <c r="AZ70" s="182"/>
      <c r="BA70" s="68">
        <v>4</v>
      </c>
      <c r="BB70" s="69" t="str">
        <f>VLOOKUP(4,AS67:AT70,2,FALSE)</f>
        <v>Island</v>
      </c>
      <c r="BC70" s="70"/>
      <c r="BD70" s="71">
        <f>VLOOKUP(4,AS67:AW70,3,FALSE)</f>
        <v>1</v>
      </c>
      <c r="BE70" s="71">
        <f>VLOOKUP(4,AS67:AW70,4,FALSE)</f>
        <v>0</v>
      </c>
      <c r="BF70" s="199" t="s">
        <v>12</v>
      </c>
      <c r="BG70" s="71">
        <f>VLOOKUP(4,AS67:AW70,5,FALSE)</f>
        <v>4</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0</v>
      </c>
      <c r="BN70" s="61">
        <f>IF(E70=Spielplan!E70,Punktemodus!$B$7,0)</f>
        <v>0</v>
      </c>
      <c r="BO70" s="61">
        <f>IF(G70=Spielplan!G70,Punktemodus!$B$7,0)</f>
        <v>0</v>
      </c>
      <c r="BP70" s="81">
        <f>IF(Spielplan!E70="",0,SUM(BJ70:BO70))</f>
        <v>10</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1</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11931</v>
      </c>
      <c r="AO71" s="335">
        <f>SUM(AO67:AO70)</f>
        <v>24060</v>
      </c>
      <c r="AP71" s="335">
        <f>SUM(AP67:AP70)</f>
        <v>8868</v>
      </c>
      <c r="AQ71" s="335">
        <f>SUM(AQ67:AQ70)</f>
        <v>27120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0</v>
      </c>
      <c r="H72" s="123" t="str">
        <f>C68</f>
        <v>Portugal</v>
      </c>
      <c r="I72" s="124"/>
      <c r="J72" s="182"/>
      <c r="K72" s="182" t="s">
        <v>86</v>
      </c>
      <c r="L72" s="182">
        <f t="shared" si="20"/>
        <v>0</v>
      </c>
      <c r="M72" s="182"/>
      <c r="N72" s="182">
        <f>IF($E72="",0,IF($E72&gt;$G72,3,IF($E72=$G72,1,0)))</f>
        <v>1</v>
      </c>
      <c r="O72" s="182">
        <f>IF($G72="",0,IF($E72&gt;$G72,0,IF($E72=$G72,1,3)))</f>
        <v>1</v>
      </c>
      <c r="P72" s="182"/>
      <c r="Q72" s="182"/>
      <c r="R72" s="182">
        <f>E72</f>
        <v>0</v>
      </c>
      <c r="S72" s="182">
        <f>G72</f>
        <v>0</v>
      </c>
      <c r="T72" s="182"/>
      <c r="U72" s="182"/>
      <c r="V72" s="182">
        <f>G72</f>
        <v>0</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10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10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2</v>
      </c>
      <c r="O73" s="182">
        <f t="shared" si="23"/>
        <v>7</v>
      </c>
      <c r="P73" s="182">
        <f t="shared" si="23"/>
        <v>1</v>
      </c>
      <c r="Q73" s="182">
        <f t="shared" si="23"/>
        <v>3</v>
      </c>
      <c r="R73" s="182">
        <f t="shared" si="23"/>
        <v>0</v>
      </c>
      <c r="S73" s="182">
        <f t="shared" si="23"/>
        <v>4</v>
      </c>
      <c r="T73" s="182">
        <f t="shared" si="23"/>
        <v>0</v>
      </c>
      <c r="U73" s="182">
        <f t="shared" si="23"/>
        <v>1</v>
      </c>
      <c r="V73" s="182">
        <f t="shared" si="23"/>
        <v>2</v>
      </c>
      <c r="W73" s="182">
        <f t="shared" si="23"/>
        <v>0</v>
      </c>
      <c r="X73" s="182">
        <f t="shared" si="23"/>
        <v>4</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22</v>
      </c>
      <c r="BQ73" s="182"/>
      <c r="BR73" s="85"/>
      <c r="BS73" s="150" t="str">
        <f>Spielplan!$BK$37</f>
        <v>3E</v>
      </c>
      <c r="BT73" s="87" t="str">
        <f>Spielplan!$BL$37</f>
        <v>Irland</v>
      </c>
      <c r="BU73" s="88"/>
      <c r="BV73" s="89">
        <f>Spielplan!$BN$37</f>
        <v>1</v>
      </c>
      <c r="BW73" s="74"/>
      <c r="BX73" s="356">
        <f>COUNTIF($BT$12:$BT$41,BT73)*(Punktemodus!$B$11)</f>
        <v>10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4</v>
      </c>
      <c r="O74" s="182">
        <f t="shared" si="23"/>
        <v>14</v>
      </c>
      <c r="P74" s="182">
        <f t="shared" si="23"/>
        <v>2</v>
      </c>
      <c r="Q74" s="182">
        <f t="shared" si="23"/>
        <v>4</v>
      </c>
      <c r="R74" s="182">
        <f t="shared" si="23"/>
        <v>0</v>
      </c>
      <c r="S74" s="182">
        <f t="shared" si="23"/>
        <v>8</v>
      </c>
      <c r="T74" s="182">
        <f t="shared" si="23"/>
        <v>0</v>
      </c>
      <c r="U74" s="182">
        <f t="shared" si="23"/>
        <v>2</v>
      </c>
      <c r="V74" s="182">
        <f t="shared" si="23"/>
        <v>2</v>
      </c>
      <c r="W74" s="182">
        <f t="shared" si="23"/>
        <v>0</v>
      </c>
      <c r="X74" s="182">
        <f t="shared" si="23"/>
        <v>8</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204</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2</v>
      </c>
      <c r="E78" s="160">
        <f>BE14</f>
        <v>2</v>
      </c>
      <c r="F78" s="199" t="s">
        <v>12</v>
      </c>
      <c r="G78" s="160">
        <f>BG14</f>
        <v>4</v>
      </c>
      <c r="H78" s="161">
        <f>D78*1000+(E78-G78)*10+E78</f>
        <v>1982</v>
      </c>
      <c r="I78" s="249" t="s">
        <v>254</v>
      </c>
      <c r="J78" s="164">
        <f t="shared" ref="J78:J83" si="24">IF(H78="","",RANK(H78,H$78:H$83,0)+ROW(A1)%%)</f>
        <v>4.0000999999999998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1.0004</v>
      </c>
      <c r="BB78" s="159" t="str">
        <f>IF($BA78="","",INDEX(C$78:C$83,MATCH($BA78,$J$78:$J$83,0)))</f>
        <v>Türkei</v>
      </c>
      <c r="BC78" s="201"/>
      <c r="BD78" s="202">
        <f>IF($BA78="","",INDEX(D$78:D$83,MATCH($BA78,$J$78:$J$83,0)))</f>
        <v>3</v>
      </c>
      <c r="BE78" s="150">
        <f>IF($BA78="","",INDEX(E$78:E$83,MATCH($BA78,$J$78:$J$83,0)))</f>
        <v>6</v>
      </c>
      <c r="BF78" s="199" t="s">
        <v>12</v>
      </c>
      <c r="BG78" s="202">
        <f t="shared" ref="BG78:BG83" si="26">IF($BA78="","",INDEX(G$78:G$83,MATCH($BA78,$J$78:$J$83,0)))</f>
        <v>7</v>
      </c>
      <c r="BH78" s="150" t="str">
        <f>IF($BA78="","",INDEX(I$78:I$83,MATCH($BA78,$J$78:$J$83,0)))</f>
        <v>D</v>
      </c>
      <c r="BI78" s="231">
        <f>IF(BH78="A",0,IF(BH78="B",1,IF(BH78="C",2,IF(BH78="D",4,IF(BH78="E",8,IF(BH78="F",16,777777777))))))</f>
        <v>4</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2</v>
      </c>
      <c r="E79" s="160">
        <f>BE25</f>
        <v>3</v>
      </c>
      <c r="F79" s="199" t="s">
        <v>12</v>
      </c>
      <c r="G79" s="160">
        <f>BG25</f>
        <v>5</v>
      </c>
      <c r="H79" s="161">
        <f t="shared" ref="H79:H83" si="27">D79*1000+(E79-G79)*10+E79</f>
        <v>1983</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2.0005000000000002</v>
      </c>
      <c r="BB79" s="159" t="str">
        <f t="shared" ref="BB79:BB83" si="28">IF($BA79="","",INDEX(C$78:C$83,MATCH($BA79,$J$78:$J$83,0)))</f>
        <v>Irland</v>
      </c>
      <c r="BC79" s="201"/>
      <c r="BD79" s="202">
        <f t="shared" ref="BD79:BD83" si="29">IF($BA79="","",INDEX(D$78:D$83,MATCH($BA79,$J$78:$J$83,0)))</f>
        <v>2</v>
      </c>
      <c r="BE79" s="150">
        <f>IF($BA79="","",INDEX(E$78:E$83,MATCH($BA79,$J$78:$J$83,0)))</f>
        <v>2</v>
      </c>
      <c r="BF79" s="199" t="s">
        <v>12</v>
      </c>
      <c r="BG79" s="202">
        <f t="shared" si="26"/>
        <v>3</v>
      </c>
      <c r="BH79" s="150" t="str">
        <f t="shared" ref="BH79:BH83" si="30">IF($BA79="","",INDEX(I$78:I$83,MATCH($BA79,$J$78:$J$83,0)))</f>
        <v>E</v>
      </c>
      <c r="BI79" s="231">
        <f t="shared" ref="BI79:BI81" si="31">IF(BH79="A",0,IF(BH79="B",1,IF(BH79="C",2,IF(BH79="D",4,IF(BH79="E",8,IF(BH79="F",16,777777777))))))</f>
        <v>8</v>
      </c>
      <c r="BJ79" s="61">
        <f>IF(E79&gt;G79,IF(Spielplan!E79&gt;Spielplan!G79,Punktemodus!$B$3,0),0)</f>
        <v>0</v>
      </c>
      <c r="BK79" s="61">
        <f>IF(E79=G79,IF(Spielplan!E79=Spielplan!G79,Punktemodus!$B$3,0),0)</f>
        <v>0</v>
      </c>
      <c r="BL79" s="61">
        <f>IF(E79&lt;G79,IF(Spielplan!E79&lt;Spielplan!G79,Punktemodus!$B$3,0),0)</f>
        <v>0</v>
      </c>
      <c r="BM79" s="61">
        <f>IF(E79=Spielplan!E79,IF(G79=Spielplan!G79,Punktemodus!$B$5,0),0)</f>
        <v>0</v>
      </c>
      <c r="BN79" s="61">
        <f>IF(E79=Spielplan!E79,Punktemodus!$B$7,0)</f>
        <v>1</v>
      </c>
      <c r="BO79" s="61">
        <f>IF(G79=Spielplan!G79,Punktemodus!$B$7,0)</f>
        <v>0</v>
      </c>
      <c r="BP79" s="182"/>
      <c r="BQ79" s="183"/>
      <c r="BR79" s="85"/>
      <c r="BS79" s="462" t="s">
        <v>109</v>
      </c>
      <c r="BT79" s="463"/>
      <c r="BU79" s="464"/>
      <c r="BV79" s="465"/>
      <c r="BW79" s="80"/>
      <c r="BX79" s="80"/>
      <c r="BY79" s="80"/>
      <c r="BZ79" s="361">
        <f>SUM(BX48:BX77)</f>
        <v>120</v>
      </c>
      <c r="CA79" s="80"/>
      <c r="CB79" s="80"/>
      <c r="CC79" s="80"/>
      <c r="CD79" s="80"/>
      <c r="CE79" s="361">
        <f>SUM(CE50:CE75)</f>
        <v>80</v>
      </c>
      <c r="CF79" s="80"/>
      <c r="CG79" s="80"/>
      <c r="CH79" s="80"/>
      <c r="CI79" s="80"/>
      <c r="CJ79" s="361">
        <f>SUM(CJ54:CJ71)</f>
        <v>90</v>
      </c>
      <c r="CK79" s="80"/>
      <c r="CL79" s="80"/>
      <c r="CM79" s="80"/>
      <c r="CN79" s="80"/>
      <c r="CO79" s="361">
        <f>SUM(CO59:CO60)</f>
        <v>40</v>
      </c>
      <c r="CP79" s="80"/>
      <c r="CQ79" s="80"/>
      <c r="CR79" s="80"/>
      <c r="CS79" s="361">
        <f>CS54</f>
        <v>0</v>
      </c>
      <c r="CT79" s="80"/>
      <c r="CU79" s="80"/>
      <c r="CV79" s="80"/>
      <c r="CW79" s="80"/>
    </row>
    <row r="80" spans="1:101" ht="18.75" customHeight="1" thickBot="1" x14ac:dyDescent="0.3">
      <c r="A80" s="182"/>
      <c r="B80" s="182"/>
      <c r="C80" s="246" t="str">
        <f>BB36</f>
        <v>Ukraine</v>
      </c>
      <c r="D80" s="160">
        <f>BD36</f>
        <v>1</v>
      </c>
      <c r="E80" s="160">
        <f>BE36</f>
        <v>1</v>
      </c>
      <c r="F80" s="199" t="s">
        <v>12</v>
      </c>
      <c r="G80" s="160">
        <f>BG36</f>
        <v>5</v>
      </c>
      <c r="H80" s="161">
        <f t="shared" si="27"/>
        <v>961</v>
      </c>
      <c r="I80" s="250" t="s">
        <v>256</v>
      </c>
      <c r="J80" s="164">
        <f t="shared" si="24"/>
        <v>6.0003000000000002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3.0002</v>
      </c>
      <c r="BB80" s="159" t="str">
        <f t="shared" si="28"/>
        <v>Slowakei</v>
      </c>
      <c r="BC80" s="201"/>
      <c r="BD80" s="202">
        <f t="shared" si="29"/>
        <v>2</v>
      </c>
      <c r="BE80" s="150">
        <f>IF($BA80="","",INDEX(E$78:E$83,MATCH($BA80,$J$78:$J$83,0)))</f>
        <v>3</v>
      </c>
      <c r="BF80" s="199" t="s">
        <v>12</v>
      </c>
      <c r="BG80" s="202">
        <f t="shared" si="26"/>
        <v>5</v>
      </c>
      <c r="BH80" s="150" t="str">
        <f t="shared" si="30"/>
        <v>B</v>
      </c>
      <c r="BI80" s="231">
        <f t="shared" si="31"/>
        <v>1</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3</v>
      </c>
      <c r="E81" s="160">
        <f>BE47</f>
        <v>6</v>
      </c>
      <c r="F81" s="199" t="s">
        <v>12</v>
      </c>
      <c r="G81" s="160">
        <f>BG47</f>
        <v>7</v>
      </c>
      <c r="H81" s="161">
        <f t="shared" si="27"/>
        <v>2996</v>
      </c>
      <c r="I81" s="250" t="s">
        <v>257</v>
      </c>
      <c r="J81" s="164">
        <f t="shared" si="24"/>
        <v>1.0004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4.0000999999999998</v>
      </c>
      <c r="BB81" s="159" t="str">
        <f t="shared" si="28"/>
        <v>Albanien</v>
      </c>
      <c r="BC81" s="201"/>
      <c r="BD81" s="202">
        <f t="shared" si="29"/>
        <v>2</v>
      </c>
      <c r="BE81" s="150">
        <f>IF($BA81="","",INDEX(E$78:E$83,MATCH($BA81,$J$78:$J$83,0)))</f>
        <v>2</v>
      </c>
      <c r="BF81" s="199" t="s">
        <v>12</v>
      </c>
      <c r="BG81" s="202">
        <f t="shared" si="26"/>
        <v>4</v>
      </c>
      <c r="BH81" s="150" t="str">
        <f t="shared" si="30"/>
        <v>A</v>
      </c>
      <c r="BI81" s="231">
        <f t="shared" si="31"/>
        <v>0</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Irland</v>
      </c>
      <c r="D82" s="160">
        <f>BD58</f>
        <v>2</v>
      </c>
      <c r="E82" s="160">
        <f>BE58</f>
        <v>2</v>
      </c>
      <c r="F82" s="199" t="s">
        <v>12</v>
      </c>
      <c r="G82" s="160">
        <f>BG58</f>
        <v>3</v>
      </c>
      <c r="H82" s="161">
        <f t="shared" si="27"/>
        <v>1992</v>
      </c>
      <c r="I82" s="250" t="s">
        <v>258</v>
      </c>
      <c r="J82" s="164">
        <f t="shared" si="24"/>
        <v>2.0005000000000002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5.0006000000000004</v>
      </c>
      <c r="BB82" s="175" t="str">
        <f t="shared" si="28"/>
        <v>Ungarn</v>
      </c>
      <c r="BC82" s="163"/>
      <c r="BD82" s="145">
        <f t="shared" si="29"/>
        <v>2</v>
      </c>
      <c r="BE82" s="145">
        <f>IF($BA82="","",INDEX(E$78:E$83,MATCH($BA82,$J$78:$J$83,0)))</f>
        <v>0</v>
      </c>
      <c r="BF82" s="199" t="s">
        <v>12</v>
      </c>
      <c r="BG82" s="145">
        <f t="shared" si="26"/>
        <v>2</v>
      </c>
      <c r="BH82" s="145" t="str">
        <f t="shared" si="30"/>
        <v>F</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0</v>
      </c>
      <c r="BN82" s="61">
        <f>IF(E82=Spielplan!E82,Punktemodus!$B$7,0)</f>
        <v>1</v>
      </c>
      <c r="BO82" s="61">
        <f>IF(G82=Spielplan!G82,Punktemodus!$B$7,0)</f>
        <v>0</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2</v>
      </c>
      <c r="E83" s="160">
        <f>BE69</f>
        <v>0</v>
      </c>
      <c r="F83" s="199" t="s">
        <v>12</v>
      </c>
      <c r="G83" s="160">
        <f>BG69</f>
        <v>2</v>
      </c>
      <c r="H83" s="161">
        <f t="shared" si="27"/>
        <v>1980</v>
      </c>
      <c r="I83" s="181" t="s">
        <v>259</v>
      </c>
      <c r="J83" s="164">
        <f t="shared" si="24"/>
        <v>5.0006000000000004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6.0003000000000002</v>
      </c>
      <c r="BB83" s="175" t="str">
        <f t="shared" si="28"/>
        <v>Ukraine</v>
      </c>
      <c r="BC83" s="163"/>
      <c r="BD83" s="145">
        <f t="shared" si="29"/>
        <v>1</v>
      </c>
      <c r="BE83" s="145">
        <f>IF($BA83="","",INDEX(E$78:E$83,MATCH($BA83,$J$78:$J$83,0)))</f>
        <v>1</v>
      </c>
      <c r="BF83" s="199" t="s">
        <v>12</v>
      </c>
      <c r="BG83" s="145">
        <f t="shared" si="26"/>
        <v>5</v>
      </c>
      <c r="BH83" s="145" t="str">
        <f t="shared" si="30"/>
        <v>C</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Türkei</v>
      </c>
      <c r="E86" s="459"/>
      <c r="F86" s="479" t="str">
        <f>$C$78</f>
        <v>Albanien</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204</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Slowakei</v>
      </c>
      <c r="G87" s="461"/>
      <c r="H87" s="246" t="str">
        <f>$C$82</f>
        <v>Irland</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Türkei</v>
      </c>
      <c r="BC87" s="201"/>
      <c r="BD87" s="150" t="str">
        <f t="shared" ref="BD87:BD89" si="32">VLOOKUP(BB87,$BB$78:$BH$81,7,FALSE)</f>
        <v>D</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Slowakei</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Albanien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Albanien</v>
      </c>
      <c r="E89" s="461"/>
      <c r="F89" s="470" t="str">
        <f>$C$79</f>
        <v>Slowakei</v>
      </c>
      <c r="G89" s="461"/>
      <c r="H89" s="246" t="str">
        <f>$C$82</f>
        <v>Irland</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330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Albanien</v>
      </c>
      <c r="E90" s="461"/>
      <c r="F90" s="470" t="str">
        <f>$C$79</f>
        <v>Slowakei</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Irland</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Irland</v>
      </c>
      <c r="D91" s="471" t="str">
        <f>$C$78</f>
        <v>Albanien</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Türkei</v>
      </c>
      <c r="E92" s="459"/>
      <c r="F92" s="471" t="str">
        <f>$C$78</f>
        <v>Albanien</v>
      </c>
      <c r="G92" s="461"/>
      <c r="H92" s="246" t="str">
        <f>$C$82</f>
        <v>Irland</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534</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Türkei</v>
      </c>
      <c r="E93" s="459"/>
      <c r="F93" s="471" t="str">
        <f>$C$78</f>
        <v>Albanien</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Ungarn</v>
      </c>
      <c r="G94" s="461"/>
      <c r="H94" s="246" t="str">
        <f>$C$82</f>
        <v>Irland</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Albanien</v>
      </c>
      <c r="E95" s="461"/>
      <c r="F95" s="460" t="str">
        <f>$C$83</f>
        <v>Ungarn</v>
      </c>
      <c r="G95" s="461"/>
      <c r="H95" s="246" t="str">
        <f>$C$82</f>
        <v>Irland</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Türkei</v>
      </c>
      <c r="E96" s="459"/>
      <c r="F96" s="470" t="str">
        <f>$C$79</f>
        <v>Slowakei</v>
      </c>
      <c r="G96" s="461"/>
      <c r="H96" s="246" t="str">
        <f>$C$82</f>
        <v>Irland</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Türkei</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Irland</v>
      </c>
      <c r="D98" s="470" t="str">
        <f>$C$80</f>
        <v>Ukraine</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Irland</v>
      </c>
      <c r="D99" s="458" t="str">
        <f>$C$81</f>
        <v>Türkei</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Türkei</v>
      </c>
      <c r="E100" s="459"/>
      <c r="F100" s="460" t="str">
        <f>$C$83</f>
        <v>Ungarn</v>
      </c>
      <c r="G100" s="461"/>
      <c r="H100" s="246" t="str">
        <f>$C$82</f>
        <v>Irland</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358</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466</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2</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2</v>
      </c>
      <c r="R12" s="182">
        <f>G12</f>
        <v>0</v>
      </c>
      <c r="S12" s="182"/>
      <c r="T12" s="182"/>
      <c r="U12" s="182">
        <f>G12</f>
        <v>0</v>
      </c>
      <c r="V12" s="182">
        <f>E12</f>
        <v>2</v>
      </c>
      <c r="W12" s="182"/>
      <c r="X12" s="182"/>
      <c r="Y12" s="182"/>
      <c r="Z12" s="182">
        <f>M18</f>
        <v>5</v>
      </c>
      <c r="AA12" s="182">
        <f>Q18</f>
        <v>4</v>
      </c>
      <c r="AB12" s="182">
        <f>U18</f>
        <v>2</v>
      </c>
      <c r="AC12" s="182">
        <f>AA12-AB12</f>
        <v>2</v>
      </c>
      <c r="AD12" s="182">
        <f>IF(Z12&gt;Z13,-1,0)</f>
        <v>-1</v>
      </c>
      <c r="AE12" s="182">
        <f>IF(Z12&gt;Z14,-1,0)</f>
        <v>0</v>
      </c>
      <c r="AF12" s="182">
        <f>IF(Z12&gt;Z15,-1,0)</f>
        <v>0</v>
      </c>
      <c r="AG12" s="329">
        <f>10000-(AJ12*1000+AM12*10+AK12)</f>
        <v>4976</v>
      </c>
      <c r="AH12" s="330">
        <f>RANK(AG12,AG12:AG15,1)</f>
        <v>1</v>
      </c>
      <c r="AI12" s="281" t="str">
        <f>C12</f>
        <v>Frankreich</v>
      </c>
      <c r="AJ12" s="281">
        <f t="shared" ref="AJ12:AL15" si="1">Z12</f>
        <v>5</v>
      </c>
      <c r="AK12" s="281">
        <f t="shared" si="1"/>
        <v>4</v>
      </c>
      <c r="AL12" s="281">
        <f t="shared" si="1"/>
        <v>2</v>
      </c>
      <c r="AM12" s="281">
        <f>AK12-AL12</f>
        <v>2</v>
      </c>
      <c r="AN12" s="337"/>
      <c r="AO12" s="329">
        <f>IF(Z13&lt;&gt;Z12,AG13,IF(G12&gt;E12,AG13-2000,AG13))</f>
        <v>10039</v>
      </c>
      <c r="AP12" s="329">
        <f>IF(Z14&lt;&gt;Z12,AG14,IF(G14&gt;E14,AG14-2000,AG14))</f>
        <v>4987</v>
      </c>
      <c r="AQ12" s="329">
        <f>IF(Z15&lt;&gt;Z12,AG15,IF(G16&gt;E16,AG15-2000,AG15))</f>
        <v>4986</v>
      </c>
      <c r="AR12" s="332">
        <f>AN16</f>
        <v>14928</v>
      </c>
      <c r="AS12" s="330">
        <f>RANK(AR12,AR12:AR15,1)</f>
        <v>1</v>
      </c>
      <c r="AT12" s="281" t="str">
        <f t="shared" ref="AT12:AW15" si="2">AI12</f>
        <v>Frankreich</v>
      </c>
      <c r="AU12" s="281">
        <f t="shared" si="2"/>
        <v>5</v>
      </c>
      <c r="AV12" s="281">
        <f t="shared" si="2"/>
        <v>4</v>
      </c>
      <c r="AW12" s="281">
        <f t="shared" si="2"/>
        <v>2</v>
      </c>
      <c r="AX12" s="182"/>
      <c r="AY12" s="182"/>
      <c r="AZ12" s="182"/>
      <c r="BA12" s="3">
        <v>1</v>
      </c>
      <c r="BB12" s="6" t="str">
        <f>VLOOKUP(1,AS12:AT15,2,FALSE)</f>
        <v>Frankreich</v>
      </c>
      <c r="BC12" s="2"/>
      <c r="BD12" s="5">
        <f>VLOOKUP(1,AS12:AW15,3,FALSE)</f>
        <v>5</v>
      </c>
      <c r="BE12" s="4">
        <f>VLOOKUP(1,AS12:AW15,4,FALSE)</f>
        <v>4</v>
      </c>
      <c r="BF12" s="199" t="s">
        <v>12</v>
      </c>
      <c r="BG12" s="4">
        <f>VLOOKUP(1,AS12:AW15,5,FALSE)</f>
        <v>2</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1</v>
      </c>
      <c r="BO12" s="61">
        <f>IF(G12=Spielplan!G12,Punktemodus!$B$7,0)</f>
        <v>0</v>
      </c>
      <c r="BP12" s="81">
        <f>IF(Spielplan!E12="",0,SUM(BJ12:BO12))</f>
        <v>11</v>
      </c>
      <c r="BQ12" s="182"/>
      <c r="BR12" s="213"/>
      <c r="BS12" s="146" t="s">
        <v>90</v>
      </c>
      <c r="BT12" s="158" t="str">
        <f>BB13</f>
        <v>Schweiz</v>
      </c>
      <c r="BU12" s="163"/>
      <c r="BV12" s="398">
        <v>2</v>
      </c>
      <c r="BW12" s="399"/>
      <c r="BX12" s="398"/>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0</v>
      </c>
      <c r="AA13" s="182">
        <f>R18</f>
        <v>1</v>
      </c>
      <c r="AB13" s="182">
        <f>V18</f>
        <v>5</v>
      </c>
      <c r="AC13" s="182">
        <f>AA13-AB13</f>
        <v>-4</v>
      </c>
      <c r="AD13" s="182">
        <f>IF(Z13&gt;Z12,-1,0)</f>
        <v>0</v>
      </c>
      <c r="AE13" s="182">
        <f>IF(Z13&gt;Z14,-1,0)</f>
        <v>0</v>
      </c>
      <c r="AF13" s="182">
        <f>IF(Z13&gt;Z15,-1,0)</f>
        <v>0</v>
      </c>
      <c r="AG13" s="329">
        <f>10000-(AJ13*1000+AM13*10+AK13)</f>
        <v>10039</v>
      </c>
      <c r="AH13" s="330">
        <f>RANK(AG13,AG12:AG15,1)</f>
        <v>4</v>
      </c>
      <c r="AI13" s="281" t="str">
        <f>H12</f>
        <v>Rumänien</v>
      </c>
      <c r="AJ13" s="281">
        <f t="shared" si="1"/>
        <v>0</v>
      </c>
      <c r="AK13" s="281">
        <f t="shared" si="1"/>
        <v>1</v>
      </c>
      <c r="AL13" s="281">
        <f t="shared" si="1"/>
        <v>5</v>
      </c>
      <c r="AM13" s="281">
        <f>AK13-AL13</f>
        <v>-4</v>
      </c>
      <c r="AN13" s="329">
        <f>IF(Z12&lt;&gt;Z13,AG12,IF(E12&gt;G12,AG12-2000,AG12))</f>
        <v>4976</v>
      </c>
      <c r="AO13" s="337"/>
      <c r="AP13" s="329">
        <f>IF(Z13&lt;&gt;Z14,AG14,IF(G17&gt;E17,AG14-2000,AG14))</f>
        <v>4987</v>
      </c>
      <c r="AQ13" s="329">
        <f>IF(Z15&lt;&gt;Z13,AG15,IF(G15&gt;E15,AG15-2000,AG15))</f>
        <v>4986</v>
      </c>
      <c r="AR13" s="333">
        <f>AO16</f>
        <v>30117</v>
      </c>
      <c r="AS13" s="330">
        <f>RANK(AR13,AR12:AR15,1)</f>
        <v>4</v>
      </c>
      <c r="AT13" s="281" t="str">
        <f t="shared" si="2"/>
        <v>Rumänien</v>
      </c>
      <c r="AU13" s="281">
        <f t="shared" si="2"/>
        <v>0</v>
      </c>
      <c r="AV13" s="281">
        <f t="shared" si="2"/>
        <v>1</v>
      </c>
      <c r="AW13" s="281">
        <f t="shared" si="2"/>
        <v>5</v>
      </c>
      <c r="AX13" s="182"/>
      <c r="AY13" s="182"/>
      <c r="AZ13" s="182"/>
      <c r="BA13" s="3">
        <v>2</v>
      </c>
      <c r="BB13" s="6" t="str">
        <f>VLOOKUP(2,AS12:AT15,2,FALSE)</f>
        <v>Schweiz</v>
      </c>
      <c r="BC13" s="2"/>
      <c r="BD13" s="5">
        <f>VLOOKUP(2,AS12:AW15,3,FALSE)</f>
        <v>5</v>
      </c>
      <c r="BE13" s="4">
        <f>VLOOKUP(2,AS12:AW15,4,FALSE)</f>
        <v>4</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398">
        <v>1</v>
      </c>
      <c r="BW13" s="399"/>
      <c r="BX13" s="398"/>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1</v>
      </c>
      <c r="F14" s="401" t="s">
        <v>12</v>
      </c>
      <c r="G14" s="398">
        <v>1</v>
      </c>
      <c r="H14" s="6" t="str">
        <f>C13</f>
        <v>Albanien</v>
      </c>
      <c r="I14" s="32"/>
      <c r="J14" s="182"/>
      <c r="K14" s="182" t="s">
        <v>52</v>
      </c>
      <c r="L14" s="182">
        <f t="shared" si="0"/>
        <v>0</v>
      </c>
      <c r="M14" s="182">
        <f>IF($E14="",0,IF($E14&gt;$G14,3,IF($E14=G14,1,0)))</f>
        <v>1</v>
      </c>
      <c r="N14" s="182"/>
      <c r="O14" s="182">
        <f>IF($G14="",0,IF($E14&gt;$G14,0,IF($E14=$G14,1,3)))</f>
        <v>1</v>
      </c>
      <c r="P14" s="182"/>
      <c r="Q14" s="182">
        <f>E14</f>
        <v>1</v>
      </c>
      <c r="R14" s="182"/>
      <c r="S14" s="182">
        <f>G14</f>
        <v>1</v>
      </c>
      <c r="T14" s="182"/>
      <c r="U14" s="182">
        <f>G14</f>
        <v>1</v>
      </c>
      <c r="V14" s="182"/>
      <c r="W14" s="182">
        <f>E14</f>
        <v>1</v>
      </c>
      <c r="X14" s="182"/>
      <c r="Y14" s="182"/>
      <c r="Z14" s="182">
        <f>O18</f>
        <v>5</v>
      </c>
      <c r="AA14" s="182">
        <f>S18</f>
        <v>3</v>
      </c>
      <c r="AB14" s="182">
        <f>W18</f>
        <v>2</v>
      </c>
      <c r="AC14" s="182">
        <f>AA14-AB14</f>
        <v>1</v>
      </c>
      <c r="AD14" s="182">
        <f>IF(Z14&gt;Z12,-1,0)</f>
        <v>0</v>
      </c>
      <c r="AE14" s="182">
        <f>IF(Z14&gt;Z13,-1,0)</f>
        <v>-1</v>
      </c>
      <c r="AF14" s="182">
        <f>IF(Z14&gt;Z15,-1,0)</f>
        <v>0</v>
      </c>
      <c r="AG14" s="329">
        <f>10000-(AJ14*1000+AM14*10+AK14)</f>
        <v>4987</v>
      </c>
      <c r="AH14" s="330">
        <f>RANK(AG14,AG12:AG15,1)</f>
        <v>3</v>
      </c>
      <c r="AI14" s="281" t="str">
        <f>C13</f>
        <v>Albanien</v>
      </c>
      <c r="AJ14" s="281">
        <f t="shared" si="1"/>
        <v>5</v>
      </c>
      <c r="AK14" s="281">
        <f t="shared" si="1"/>
        <v>3</v>
      </c>
      <c r="AL14" s="281">
        <f t="shared" si="1"/>
        <v>2</v>
      </c>
      <c r="AM14" s="281">
        <f>AK14-AL14</f>
        <v>1</v>
      </c>
      <c r="AN14" s="329">
        <f>IF(Z12&lt;&gt;Z14,AG12,IF(E14&gt;G14,AG12-2000,AG12))</f>
        <v>4976</v>
      </c>
      <c r="AO14" s="329">
        <f>IF(Z13&lt;&gt;Z14,AG13,IF(E17&gt;G17,AG13-2000,AG13))</f>
        <v>10039</v>
      </c>
      <c r="AP14" s="337"/>
      <c r="AQ14" s="329">
        <f>IF(Z15&lt;&gt;Z14,AG15,IF(G13&gt;E13,AG15-2000,AG15))</f>
        <v>4986</v>
      </c>
      <c r="AR14" s="333">
        <f>AP16</f>
        <v>14961</v>
      </c>
      <c r="AS14" s="330">
        <f>RANK(AR14,AR12:AR15,1)</f>
        <v>3</v>
      </c>
      <c r="AT14" s="281" t="str">
        <f t="shared" si="2"/>
        <v>Albanien</v>
      </c>
      <c r="AU14" s="281">
        <f t="shared" si="2"/>
        <v>5</v>
      </c>
      <c r="AV14" s="281">
        <f t="shared" si="2"/>
        <v>3</v>
      </c>
      <c r="AW14" s="281">
        <f t="shared" si="2"/>
        <v>2</v>
      </c>
      <c r="AX14" s="182"/>
      <c r="AY14" s="182"/>
      <c r="AZ14" s="182"/>
      <c r="BA14" s="162">
        <v>3</v>
      </c>
      <c r="BB14" s="175" t="str">
        <f>VLOOKUP(3,AS12:AT15,2,FALSE)</f>
        <v>Albanien</v>
      </c>
      <c r="BC14" s="163"/>
      <c r="BD14" s="145">
        <f>VLOOKUP(3,AS12:AW15,3,FALSE)</f>
        <v>5</v>
      </c>
      <c r="BE14" s="145">
        <f>VLOOKUP(3,AS12:AW15,4,FALSE)</f>
        <v>3</v>
      </c>
      <c r="BF14" s="199" t="s">
        <v>12</v>
      </c>
      <c r="BG14" s="145">
        <f>VLOOKUP(3,AS12:AW15,5,FALSE)</f>
        <v>2</v>
      </c>
      <c r="BH14" s="182"/>
      <c r="BI14" s="182"/>
      <c r="BJ14" s="61">
        <f>IF(E14&gt;G14,IF(Spielplan!E14&gt;Spielplan!G14,Punktemodus!$B$3,0),0)</f>
        <v>0</v>
      </c>
      <c r="BK14" s="61">
        <f>IF(E14=G14,IF(Spielplan!E14=Spielplan!G14,Punktemodus!$B$3,0),0)</f>
        <v>0</v>
      </c>
      <c r="BL14" s="61">
        <f>IF(E14&lt;G14,IF(Spielplan!E14&lt;Spielplan!G14,Punktemodus!$B$3,0),0)</f>
        <v>0</v>
      </c>
      <c r="BM14" s="61">
        <f>IF(E14=Spielplan!E14,IF(G14=Spielplan!G14,Punktemodus!$B$5,0),0)</f>
        <v>0</v>
      </c>
      <c r="BN14" s="61">
        <f>IF(E14=Spielplan!E14,Punktemodus!$B$7,0)</f>
        <v>0</v>
      </c>
      <c r="BO14" s="61">
        <f>IF(G14=Spielplan!G14,Punktemodus!$B$7,0)</f>
        <v>0</v>
      </c>
      <c r="BP14" s="81">
        <f>IF(Spielplan!E14="",0,SUM(BJ14:BO14))</f>
        <v>0</v>
      </c>
      <c r="BQ14" s="182"/>
      <c r="BR14" s="213"/>
      <c r="BS14" s="182"/>
      <c r="BT14" s="182"/>
      <c r="BU14" s="182"/>
      <c r="BV14" s="399"/>
      <c r="BW14" s="399"/>
      <c r="BX14" s="399"/>
      <c r="BY14" s="182"/>
      <c r="BZ14" s="144">
        <v>49</v>
      </c>
      <c r="CA14" s="158" t="str">
        <f>IF(BX12="",IF(BV12&gt;BV13,BT12,BT13),IF(BX12&gt;BX13,BT12,BT13))</f>
        <v>Schweiz</v>
      </c>
      <c r="CB14" s="163"/>
      <c r="CC14" s="39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1</v>
      </c>
      <c r="F15" s="401" t="s">
        <v>12</v>
      </c>
      <c r="G15" s="398">
        <v>2</v>
      </c>
      <c r="H15" s="38" t="str">
        <f>H13</f>
        <v>Schweiz</v>
      </c>
      <c r="I15" s="39"/>
      <c r="J15" s="182"/>
      <c r="K15" s="182" t="s">
        <v>53</v>
      </c>
      <c r="L15" s="182">
        <f t="shared" si="0"/>
        <v>-1</v>
      </c>
      <c r="M15" s="182"/>
      <c r="N15" s="182">
        <f>IF($E15="",0,IF($E15&gt;$G15,3,IF($E15=$G15,1,0)))</f>
        <v>0</v>
      </c>
      <c r="O15" s="182"/>
      <c r="P15" s="182">
        <f>IF($G15="",0,IF($E15&gt;$G15,0,IF($E15=$G15,1,3)))</f>
        <v>3</v>
      </c>
      <c r="Q15" s="182"/>
      <c r="R15" s="182">
        <f>E15</f>
        <v>1</v>
      </c>
      <c r="S15" s="182"/>
      <c r="T15" s="182">
        <f>G15</f>
        <v>2</v>
      </c>
      <c r="U15" s="182"/>
      <c r="V15" s="182">
        <f>G15</f>
        <v>2</v>
      </c>
      <c r="W15" s="182"/>
      <c r="X15" s="182">
        <f>E15</f>
        <v>1</v>
      </c>
      <c r="Y15" s="182"/>
      <c r="Z15" s="182">
        <f>P18</f>
        <v>5</v>
      </c>
      <c r="AA15" s="182">
        <f>T18</f>
        <v>4</v>
      </c>
      <c r="AB15" s="182">
        <f>X18</f>
        <v>3</v>
      </c>
      <c r="AC15" s="182">
        <f>AA15-AB15</f>
        <v>1</v>
      </c>
      <c r="AD15" s="182">
        <f>IF(Z15&gt;Z12,-1,0)</f>
        <v>0</v>
      </c>
      <c r="AE15" s="182">
        <f>IF(Z15&gt;Z13,-1,0)</f>
        <v>-1</v>
      </c>
      <c r="AF15" s="182">
        <f>IF(Z15&gt;Z14,-1,0)</f>
        <v>0</v>
      </c>
      <c r="AG15" s="329">
        <f>10000-(AJ15*1000+AM15*10+AK15)</f>
        <v>4986</v>
      </c>
      <c r="AH15" s="330">
        <f>RANK(AG15,AG12:AG15,1)</f>
        <v>2</v>
      </c>
      <c r="AI15" s="281" t="str">
        <f>H13</f>
        <v>Schweiz</v>
      </c>
      <c r="AJ15" s="281">
        <f t="shared" si="1"/>
        <v>5</v>
      </c>
      <c r="AK15" s="281">
        <f t="shared" si="1"/>
        <v>4</v>
      </c>
      <c r="AL15" s="281">
        <f t="shared" si="1"/>
        <v>3</v>
      </c>
      <c r="AM15" s="281">
        <f>AK15-AL15</f>
        <v>1</v>
      </c>
      <c r="AN15" s="329">
        <f>IF(Z12&lt;&gt;Z15,AG12,IF(E16&gt;G16,AG12-2000,AG12))</f>
        <v>4976</v>
      </c>
      <c r="AO15" s="329">
        <f>IF(Z13&lt;&gt;Z15,AG13,IF(E15&gt;G15,AG13-2000,AG13))</f>
        <v>10039</v>
      </c>
      <c r="AP15" s="329">
        <f>IF(Z14&lt;&gt;Z15,AG14,IF(E13&gt;G13,AG14-2000,AG14))</f>
        <v>4987</v>
      </c>
      <c r="AQ15" s="337"/>
      <c r="AR15" s="333">
        <f>AQ16</f>
        <v>14958</v>
      </c>
      <c r="AS15" s="330">
        <f>RANK(AR15,AR12:AR15,1)</f>
        <v>2</v>
      </c>
      <c r="AT15" s="281" t="str">
        <f t="shared" si="2"/>
        <v>Schweiz</v>
      </c>
      <c r="AU15" s="281">
        <f t="shared" si="2"/>
        <v>5</v>
      </c>
      <c r="AV15" s="281">
        <f t="shared" si="2"/>
        <v>4</v>
      </c>
      <c r="AW15" s="281">
        <f t="shared" si="2"/>
        <v>3</v>
      </c>
      <c r="AX15" s="182"/>
      <c r="AY15" s="182"/>
      <c r="AZ15" s="182"/>
      <c r="BA15" s="68">
        <v>4</v>
      </c>
      <c r="BB15" s="69" t="str">
        <f>VLOOKUP(4,AS12:AT15,2,FALSE)</f>
        <v>Rumänien</v>
      </c>
      <c r="BC15" s="70"/>
      <c r="BD15" s="71">
        <f>VLOOKUP(4,AS12:AW15,3,FALSE)</f>
        <v>0</v>
      </c>
      <c r="BE15" s="71">
        <f>VLOOKUP(4,AS12:AW15,4,FALSE)</f>
        <v>1</v>
      </c>
      <c r="BF15" s="199" t="s">
        <v>12</v>
      </c>
      <c r="BG15" s="71">
        <f>VLOOKUP(4,AS12:AW15,5,FALSE)</f>
        <v>5</v>
      </c>
      <c r="BH15" s="182"/>
      <c r="BI15" s="182"/>
      <c r="BJ15" s="61">
        <f>IF(E15&gt;G15,IF(Spielplan!E15&gt;Spielplan!G15,Punktemodus!$B$3,0),0)</f>
        <v>0</v>
      </c>
      <c r="BK15" s="61">
        <f>IF(E15=G15,IF(Spielplan!E15=Spielplan!G15,Punktemodus!$B$3,0),0)</f>
        <v>0</v>
      </c>
      <c r="BL15" s="61">
        <f>IF(E15&lt;G15,IF(Spielplan!E15&lt;Spielplan!G15,Punktemodus!$B$3,0),0)</f>
        <v>0</v>
      </c>
      <c r="BM15" s="61">
        <f>IF(E15=Spielplan!E15,IF(G15=Spielplan!G15,Punktemodus!$B$5,0),0)</f>
        <v>0</v>
      </c>
      <c r="BN15" s="61">
        <f>IF(E15=Spielplan!E15,Punktemodus!$B$7,0)</f>
        <v>1</v>
      </c>
      <c r="BO15" s="61">
        <f>IF(G15=Spielplan!G15,Punktemodus!$B$7,0)</f>
        <v>0</v>
      </c>
      <c r="BP15" s="81">
        <f>IF(Spielplan!E15="",0,SUM(BJ15:BO15))</f>
        <v>1</v>
      </c>
      <c r="BQ15" s="182"/>
      <c r="BR15" s="213"/>
      <c r="BS15" s="182"/>
      <c r="BT15" s="182"/>
      <c r="BU15" s="182"/>
      <c r="BV15" s="399"/>
      <c r="BW15" s="399"/>
      <c r="BX15" s="399"/>
      <c r="BY15" s="182"/>
      <c r="BZ15" s="144">
        <v>50</v>
      </c>
      <c r="CA15" s="158" t="str">
        <f>IF(BX16="",IF(BV16&gt;BV17,BT16,BT17),IF(BX16&gt;BX17,BT16,BT17))</f>
        <v>Spanien</v>
      </c>
      <c r="CB15" s="163"/>
      <c r="CC15" s="39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1</v>
      </c>
      <c r="F16" s="401" t="s">
        <v>12</v>
      </c>
      <c r="G16" s="398">
        <v>1</v>
      </c>
      <c r="H16" s="6" t="str">
        <f>H13</f>
        <v>Schweiz</v>
      </c>
      <c r="I16" s="32"/>
      <c r="J16" s="182"/>
      <c r="K16" s="182" t="s">
        <v>54</v>
      </c>
      <c r="L16" s="182">
        <f t="shared" si="0"/>
        <v>0</v>
      </c>
      <c r="M16" s="182">
        <f>IF($E16="",0,IF($E16&gt;$G16,3,IF($E16=G16,1,0)))</f>
        <v>1</v>
      </c>
      <c r="N16" s="182"/>
      <c r="O16" s="182"/>
      <c r="P16" s="182">
        <f>IF($G16="",0,IF($E16&gt;$G16,0,IF($E16=$G16,1,3)))</f>
        <v>1</v>
      </c>
      <c r="Q16" s="182">
        <f>E16</f>
        <v>1</v>
      </c>
      <c r="R16" s="182"/>
      <c r="S16" s="182"/>
      <c r="T16" s="182">
        <f>G16</f>
        <v>1</v>
      </c>
      <c r="U16" s="182">
        <f>G16</f>
        <v>1</v>
      </c>
      <c r="V16" s="182"/>
      <c r="W16" s="182"/>
      <c r="X16" s="182">
        <f>E16</f>
        <v>1</v>
      </c>
      <c r="Y16" s="182"/>
      <c r="Z16" s="182"/>
      <c r="AA16" s="182"/>
      <c r="AB16" s="182"/>
      <c r="AC16" s="182"/>
      <c r="AD16" s="182"/>
      <c r="AE16" s="182"/>
      <c r="AF16" s="182"/>
      <c r="AG16" s="281"/>
      <c r="AH16" s="281"/>
      <c r="AI16" s="281"/>
      <c r="AJ16" s="281"/>
      <c r="AK16" s="281"/>
      <c r="AL16" s="281"/>
      <c r="AM16" s="281"/>
      <c r="AN16" s="334">
        <f>SUM(AN12:AN15)</f>
        <v>14928</v>
      </c>
      <c r="AO16" s="335">
        <f>SUM(AO12:AO15)</f>
        <v>30117</v>
      </c>
      <c r="AP16" s="335">
        <f>SUM(AP12:AP15)</f>
        <v>14961</v>
      </c>
      <c r="AQ16" s="335">
        <f>SUM(AQ12:AQ15)</f>
        <v>14958</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10</v>
      </c>
      <c r="BL16" s="61">
        <f>IF(E16&lt;G16,IF(Spielplan!E16&lt;Spielplan!G16,Punktemodus!$B$3,0),0)</f>
        <v>0</v>
      </c>
      <c r="BM16" s="61">
        <f>IF(E16=Spielplan!E16,IF(G16=Spielplan!G16,Punktemodus!$B$5,0),0)</f>
        <v>0</v>
      </c>
      <c r="BN16" s="61">
        <f>IF(E16=Spielplan!E16,Punktemodus!$B$7,0)</f>
        <v>0</v>
      </c>
      <c r="BO16" s="61">
        <f>IF(G16=Spielplan!G16,Punktemodus!$B$7,0)</f>
        <v>0</v>
      </c>
      <c r="BP16" s="81">
        <f>IF(Spielplan!E16="",0,SUM(BJ16:BO16))</f>
        <v>10</v>
      </c>
      <c r="BQ16" s="182"/>
      <c r="BR16" s="213"/>
      <c r="BS16" s="176" t="s">
        <v>241</v>
      </c>
      <c r="BT16" s="158" t="str">
        <f>BB45</f>
        <v>Spanien</v>
      </c>
      <c r="BU16" s="163"/>
      <c r="BV16" s="398">
        <v>3</v>
      </c>
      <c r="BW16" s="399"/>
      <c r="BX16" s="398"/>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0</v>
      </c>
      <c r="F17" s="401" t="s">
        <v>12</v>
      </c>
      <c r="G17" s="398">
        <v>1</v>
      </c>
      <c r="H17" s="38" t="str">
        <f>C13</f>
        <v>Albanien</v>
      </c>
      <c r="I17" s="39"/>
      <c r="J17" s="182"/>
      <c r="K17" s="182" t="s">
        <v>54</v>
      </c>
      <c r="L17" s="182">
        <f t="shared" si="0"/>
        <v>-1</v>
      </c>
      <c r="M17" s="182"/>
      <c r="N17" s="182">
        <f>IF($E17="",0,IF($E17&gt;$G17,3,IF($E17=$G17,1,0)))</f>
        <v>0</v>
      </c>
      <c r="O17" s="182">
        <f>IF($G17="",0,IF($E17&gt;$G17,0,IF($E17=$G17,1,3)))</f>
        <v>3</v>
      </c>
      <c r="P17" s="182"/>
      <c r="Q17" s="182"/>
      <c r="R17" s="182">
        <f>E17</f>
        <v>0</v>
      </c>
      <c r="S17" s="182">
        <f>G17</f>
        <v>1</v>
      </c>
      <c r="T17" s="182"/>
      <c r="U17" s="182"/>
      <c r="V17" s="182">
        <f>G17</f>
        <v>1</v>
      </c>
      <c r="W17" s="182">
        <f>E17</f>
        <v>0</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3</v>
      </c>
      <c r="BN17" s="61">
        <f>IF(E17=Spielplan!E17,Punktemodus!$B$7,0)</f>
        <v>1</v>
      </c>
      <c r="BO17" s="61">
        <f>IF(G17=Spielplan!G17,Punktemodus!$B$7,0)</f>
        <v>1</v>
      </c>
      <c r="BP17" s="81">
        <f>IF(Spielplan!E17="",0,SUM(BJ17:BO17))</f>
        <v>15</v>
      </c>
      <c r="BQ17" s="182"/>
      <c r="BR17" s="213"/>
      <c r="BS17" s="150" t="str">
        <f>"3"&amp;BD90</f>
        <v>3E</v>
      </c>
      <c r="BT17" s="158" t="str">
        <f>BB90</f>
        <v>Schweden</v>
      </c>
      <c r="BU17" s="163"/>
      <c r="BV17" s="398">
        <v>1</v>
      </c>
      <c r="BW17" s="399"/>
      <c r="BX17" s="398"/>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5</v>
      </c>
      <c r="N18" s="182">
        <f t="shared" si="3"/>
        <v>0</v>
      </c>
      <c r="O18" s="182">
        <f t="shared" si="3"/>
        <v>5</v>
      </c>
      <c r="P18" s="182">
        <f t="shared" si="3"/>
        <v>5</v>
      </c>
      <c r="Q18" s="182">
        <f t="shared" si="3"/>
        <v>4</v>
      </c>
      <c r="R18" s="182">
        <f t="shared" si="3"/>
        <v>1</v>
      </c>
      <c r="S18" s="182">
        <f t="shared" si="3"/>
        <v>3</v>
      </c>
      <c r="T18" s="182">
        <f t="shared" si="3"/>
        <v>4</v>
      </c>
      <c r="U18" s="182">
        <f t="shared" si="3"/>
        <v>2</v>
      </c>
      <c r="V18" s="182">
        <f t="shared" si="3"/>
        <v>5</v>
      </c>
      <c r="W18" s="182">
        <f t="shared" si="3"/>
        <v>2</v>
      </c>
      <c r="X18" s="182">
        <f t="shared" si="3"/>
        <v>3</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38</v>
      </c>
      <c r="BQ18" s="182"/>
      <c r="BR18" s="213"/>
      <c r="BS18" s="182"/>
      <c r="BT18" s="182"/>
      <c r="BU18" s="182"/>
      <c r="BV18" s="399"/>
      <c r="BW18" s="399"/>
      <c r="BX18" s="399"/>
      <c r="BY18" s="182"/>
      <c r="BZ18" s="182"/>
      <c r="CA18" s="182"/>
      <c r="CB18" s="182"/>
      <c r="CC18" s="399"/>
      <c r="CD18" s="182"/>
      <c r="CE18" s="144">
        <v>58</v>
      </c>
      <c r="CF18" s="158" t="str">
        <f>IF(CE14="",IF(CC14&gt;CC15,CA14,CA15),IF(CE14&gt;CE15,CA14,CA15))</f>
        <v>Spanien</v>
      </c>
      <c r="CG18" s="163"/>
      <c r="CH18" s="63">
        <v>3</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399"/>
      <c r="BX19" s="399"/>
      <c r="BY19" s="182"/>
      <c r="BZ19" s="182"/>
      <c r="CA19" s="182"/>
      <c r="CB19" s="182"/>
      <c r="CC19" s="399"/>
      <c r="CD19" s="182"/>
      <c r="CE19" s="144">
        <v>57</v>
      </c>
      <c r="CF19" s="158" t="str">
        <f>IF(CE22="",IF(CC22&gt;CC23,CA22,CA23),IF(CE22&gt;CE23,CA22,CA23))</f>
        <v>England</v>
      </c>
      <c r="CG19" s="163"/>
      <c r="CH19" s="63">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3</v>
      </c>
      <c r="BW20" s="399"/>
      <c r="BX20" s="398"/>
      <c r="BY20" s="182"/>
      <c r="BZ20" s="182"/>
      <c r="CA20" s="182"/>
      <c r="CB20" s="182"/>
      <c r="CC20" s="399"/>
      <c r="CD20" s="182"/>
      <c r="CE20" s="182"/>
      <c r="CF20" s="182"/>
      <c r="CG20" s="182"/>
      <c r="CH20" s="182"/>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3A</v>
      </c>
      <c r="BT21" s="158" t="str">
        <f>BB88</f>
        <v>Albanien</v>
      </c>
      <c r="BU21" s="163"/>
      <c r="BV21" s="398">
        <v>1</v>
      </c>
      <c r="BW21" s="399"/>
      <c r="BX21" s="398"/>
      <c r="BY21" s="182"/>
      <c r="BZ21" s="182"/>
      <c r="CA21" s="182"/>
      <c r="CB21" s="182"/>
      <c r="CC21" s="399"/>
      <c r="CD21" s="182"/>
      <c r="CE21" s="182"/>
      <c r="CF21" s="182"/>
      <c r="CG21" s="182"/>
      <c r="CH21" s="182"/>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399"/>
      <c r="BX22" s="399"/>
      <c r="BY22" s="182"/>
      <c r="BZ22" s="144">
        <v>53</v>
      </c>
      <c r="CA22" s="158" t="str">
        <f>IF(BX20="",IF(BV20&gt;BV21,BT20,BT21),IF(BX20&gt;BX21,BT20,BT21))</f>
        <v>England</v>
      </c>
      <c r="CB22" s="163"/>
      <c r="CC22" s="398">
        <v>3</v>
      </c>
      <c r="CD22" s="182"/>
      <c r="CE22" s="63"/>
      <c r="CF22" s="182"/>
      <c r="CG22" s="182"/>
      <c r="CH22" s="182"/>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2</v>
      </c>
      <c r="F23" s="401" t="s">
        <v>12</v>
      </c>
      <c r="G23" s="398">
        <v>1</v>
      </c>
      <c r="H23" s="52" t="str">
        <f>Spielplan!$H$23</f>
        <v>Slowakei</v>
      </c>
      <c r="I23" s="53"/>
      <c r="J23" s="182"/>
      <c r="K23" s="182" t="s">
        <v>57</v>
      </c>
      <c r="L23" s="182">
        <f t="shared" ref="L23:L28" si="4">IF(E23-G23&gt;0,1,IF(G23=E23,0,-1))</f>
        <v>1</v>
      </c>
      <c r="M23" s="182">
        <f>IF($E23="",0,IF($E23&gt;$G23,3,IF($E23=G23,1,0)))</f>
        <v>3</v>
      </c>
      <c r="N23" s="182">
        <f>IF($G23="",0,IF($E23&gt;$G23,0,IF($E23=G23,1,3)))</f>
        <v>0</v>
      </c>
      <c r="O23" s="182"/>
      <c r="P23" s="182"/>
      <c r="Q23" s="182">
        <f>E23</f>
        <v>2</v>
      </c>
      <c r="R23" s="182">
        <f>G23</f>
        <v>1</v>
      </c>
      <c r="S23" s="182"/>
      <c r="T23" s="182"/>
      <c r="U23" s="182">
        <f>G23</f>
        <v>1</v>
      </c>
      <c r="V23" s="182">
        <f>E23</f>
        <v>2</v>
      </c>
      <c r="W23" s="182"/>
      <c r="X23" s="182"/>
      <c r="Y23" s="182"/>
      <c r="Z23" s="182">
        <f>M29</f>
        <v>6</v>
      </c>
      <c r="AA23" s="182">
        <f>Q29</f>
        <v>4</v>
      </c>
      <c r="AB23" s="182">
        <f>U29</f>
        <v>4</v>
      </c>
      <c r="AC23" s="182">
        <f>AA23-AB23</f>
        <v>0</v>
      </c>
      <c r="AD23" s="182">
        <f>IF(Z23&gt;Z24,-1,0)</f>
        <v>-1</v>
      </c>
      <c r="AE23" s="182">
        <f>IF(Z23&gt;Z25,-1,0)</f>
        <v>0</v>
      </c>
      <c r="AF23" s="182">
        <f>IF(Z23&gt;Z26,-1,0)</f>
        <v>-1</v>
      </c>
      <c r="AG23" s="329">
        <f>10000-(AJ23*1000+AM23*10+AK23)</f>
        <v>3996</v>
      </c>
      <c r="AH23" s="330">
        <f>RANK(AG23,AG23:AG26,1)</f>
        <v>2</v>
      </c>
      <c r="AI23" s="281" t="str">
        <f>C23</f>
        <v>Wales</v>
      </c>
      <c r="AJ23" s="281">
        <f t="shared" ref="AJ23:AL26" si="5">Z23</f>
        <v>6</v>
      </c>
      <c r="AK23" s="281">
        <f t="shared" si="5"/>
        <v>4</v>
      </c>
      <c r="AL23" s="281">
        <f t="shared" si="5"/>
        <v>4</v>
      </c>
      <c r="AM23" s="281">
        <f>AK23-AL23</f>
        <v>0</v>
      </c>
      <c r="AN23" s="337"/>
      <c r="AO23" s="329">
        <f>IF(Z24&lt;&gt;Z23,AG24,IF(G23&gt;E23,AG24-2000,AG24))</f>
        <v>10059</v>
      </c>
      <c r="AP23" s="329">
        <f>IF(Z25&lt;&gt;Z23,AG25,IF(G25&gt;E25,AG25-2000,AG25))</f>
        <v>932</v>
      </c>
      <c r="AQ23" s="329">
        <f>IF(Z26&lt;&gt;Z23,AG26,IF(G27&gt;E27,AG26-2000,AG26))</f>
        <v>6997</v>
      </c>
      <c r="AR23" s="332">
        <f>AN27</f>
        <v>11988</v>
      </c>
      <c r="AS23" s="330">
        <f>RANK(AR23,AR23:AR26,1)</f>
        <v>2</v>
      </c>
      <c r="AT23" s="281" t="str">
        <f t="shared" ref="AT23:AW26" si="6">AI23</f>
        <v>Wales</v>
      </c>
      <c r="AU23" s="281">
        <f t="shared" si="6"/>
        <v>6</v>
      </c>
      <c r="AV23" s="281">
        <f t="shared" si="6"/>
        <v>4</v>
      </c>
      <c r="AW23" s="281">
        <f t="shared" si="6"/>
        <v>4</v>
      </c>
      <c r="AX23" s="182"/>
      <c r="AY23" s="182"/>
      <c r="AZ23" s="182"/>
      <c r="BA23" s="54">
        <v>1</v>
      </c>
      <c r="BB23" s="52" t="str">
        <f>VLOOKUP(1,AS23:AT26,2,FALSE)</f>
        <v>England</v>
      </c>
      <c r="BC23" s="53"/>
      <c r="BD23" s="55">
        <f>VLOOKUP(1,AS23:AW26,3,FALSE)</f>
        <v>9</v>
      </c>
      <c r="BE23" s="56">
        <f>VLOOKUP(1,AS23:AW26,4,FALSE)</f>
        <v>8</v>
      </c>
      <c r="BF23" s="199" t="s">
        <v>12</v>
      </c>
      <c r="BG23" s="56">
        <f>VLOOKUP(1,AS23:AW26,5,FALSE)</f>
        <v>2</v>
      </c>
      <c r="BH23" s="57" t="s">
        <v>20</v>
      </c>
      <c r="BI23" s="182"/>
      <c r="BJ23" s="61">
        <f>IF(E23&gt;G23,IF(Spielplan!E23&gt;Spielplan!G23,Punktemodus!$B$3,0),0)</f>
        <v>10</v>
      </c>
      <c r="BK23" s="61">
        <f>IF(E23=G23,IF(Spielplan!E23=Spielplan!G23,Punktemodus!$B$3,0),0)</f>
        <v>0</v>
      </c>
      <c r="BL23" s="61">
        <f>IF(E23&lt;G23,IF(Spielplan!E23&lt;Spielplan!G23,Punktemodus!$B$3,0),0)</f>
        <v>0</v>
      </c>
      <c r="BM23" s="61">
        <f>IF(E23=Spielplan!E23,IF(G23=Spielplan!G23,Punktemodus!$B$5,0),0)</f>
        <v>3</v>
      </c>
      <c r="BN23" s="61">
        <f>IF(E23=Spielplan!E23,Punktemodus!$B$7,0)</f>
        <v>1</v>
      </c>
      <c r="BO23" s="61">
        <f>IF(G23=Spielplan!G23,Punktemodus!$B$7,0)</f>
        <v>1</v>
      </c>
      <c r="BP23" s="81">
        <f>IF(Spielplan!E23="",0,SUM(BJ23:BO23))</f>
        <v>15</v>
      </c>
      <c r="BQ23" s="182"/>
      <c r="BR23" s="213"/>
      <c r="BS23" s="182"/>
      <c r="BT23" s="182"/>
      <c r="BU23" s="182"/>
      <c r="BV23" s="399"/>
      <c r="BW23" s="399"/>
      <c r="BX23" s="399"/>
      <c r="BY23" s="182"/>
      <c r="BZ23" s="144">
        <v>54</v>
      </c>
      <c r="CA23" s="158" t="str">
        <f>IF(BX24="",IF(BV24&gt;BV25,BT24,BT25),IF(BX24&gt;BX25,BT24,BT25))</f>
        <v>Italien</v>
      </c>
      <c r="CB23" s="163"/>
      <c r="CC23" s="398">
        <v>2</v>
      </c>
      <c r="CD23" s="182"/>
      <c r="CE23" s="63"/>
      <c r="CF23" s="182"/>
      <c r="CG23" s="182"/>
      <c r="CH23" s="182"/>
      <c r="CI23" s="182"/>
      <c r="CJ23" s="144" t="s">
        <v>93</v>
      </c>
      <c r="CK23" s="158" t="str">
        <f>IF(CJ18="",IF(CH18&gt;CH19,CF18,CF19),IF(CJ18&gt;CJ19,CF18,CF19))</f>
        <v>Spanien</v>
      </c>
      <c r="CL23" s="163"/>
      <c r="CM23" s="63">
        <v>3</v>
      </c>
      <c r="CN23" s="182"/>
      <c r="CO23" s="63"/>
      <c r="CP23" s="182"/>
      <c r="CQ23" s="511" t="str">
        <f>IF(CO23="",IF(CM23&gt;CM24,CK23,CK24),IF(CO23&gt;CO24,CK23,CK24))</f>
        <v>Spanien</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0</v>
      </c>
      <c r="AA24" s="182">
        <f>R29</f>
        <v>1</v>
      </c>
      <c r="AB24" s="182">
        <f>V29</f>
        <v>7</v>
      </c>
      <c r="AC24" s="182">
        <f>AA24-AB24</f>
        <v>-6</v>
      </c>
      <c r="AD24" s="182">
        <f>IF(Z24&gt;Z23,-1,0)</f>
        <v>0</v>
      </c>
      <c r="AE24" s="182">
        <f>IF(Z24&gt;Z25,-1,0)</f>
        <v>0</v>
      </c>
      <c r="AF24" s="182">
        <f>IF(Z24&gt;Z26,-1,0)</f>
        <v>0</v>
      </c>
      <c r="AG24" s="329">
        <f>10000-(AJ24*1000+AM24*10+AK24)</f>
        <v>10059</v>
      </c>
      <c r="AH24" s="330">
        <f>RANK(AG24,AG23:AG26,1)</f>
        <v>4</v>
      </c>
      <c r="AI24" s="281" t="str">
        <f>H23</f>
        <v>Slowakei</v>
      </c>
      <c r="AJ24" s="281">
        <f t="shared" si="5"/>
        <v>0</v>
      </c>
      <c r="AK24" s="281">
        <f t="shared" si="5"/>
        <v>1</v>
      </c>
      <c r="AL24" s="281">
        <f t="shared" si="5"/>
        <v>7</v>
      </c>
      <c r="AM24" s="281">
        <f>AK24-AL24</f>
        <v>-6</v>
      </c>
      <c r="AN24" s="329">
        <f>IF(Z23&lt;&gt;Z24,AG23,IF(E23&gt;G23,AG23-2000,AG23))</f>
        <v>3996</v>
      </c>
      <c r="AO24" s="337"/>
      <c r="AP24" s="329">
        <f>IF(Z24&lt;&gt;Z25,AG25,IF(G28&gt;E28,AG25-2000,AG25))</f>
        <v>932</v>
      </c>
      <c r="AQ24" s="329">
        <f>IF(Z26&lt;&gt;Z24,AG26,IF(G26&gt;E26,AG26-2000,AG26))</f>
        <v>6997</v>
      </c>
      <c r="AR24" s="333">
        <f>AO27</f>
        <v>30177</v>
      </c>
      <c r="AS24" s="330">
        <f>RANK(AR24,AR23:AR26,1)</f>
        <v>4</v>
      </c>
      <c r="AT24" s="281" t="str">
        <f t="shared" si="6"/>
        <v>Slowakei</v>
      </c>
      <c r="AU24" s="281">
        <f t="shared" si="6"/>
        <v>0</v>
      </c>
      <c r="AV24" s="281">
        <f t="shared" si="6"/>
        <v>1</v>
      </c>
      <c r="AW24" s="281">
        <f t="shared" si="6"/>
        <v>7</v>
      </c>
      <c r="AX24" s="182"/>
      <c r="AY24" s="182"/>
      <c r="AZ24" s="182"/>
      <c r="BA24" s="54">
        <v>2</v>
      </c>
      <c r="BB24" s="52" t="str">
        <f>VLOOKUP(2,AS23:AT26,2,FALSE)</f>
        <v>Wales</v>
      </c>
      <c r="BC24" s="53"/>
      <c r="BD24" s="55">
        <f>VLOOKUP(2,AS23:AW26,3,FALSE)</f>
        <v>6</v>
      </c>
      <c r="BE24" s="56">
        <f>VLOOKUP(2,AS23:AW26,4,FALSE)</f>
        <v>4</v>
      </c>
      <c r="BF24" s="199" t="s">
        <v>12</v>
      </c>
      <c r="BG24" s="56">
        <f>VLOOKUP(2,AS23:AW26,5,FALSE)</f>
        <v>4</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0</v>
      </c>
      <c r="BW24" s="399"/>
      <c r="BX24" s="398"/>
      <c r="BY24" s="182"/>
      <c r="BZ24" s="182"/>
      <c r="CA24" s="182"/>
      <c r="CB24" s="182"/>
      <c r="CC24" s="399"/>
      <c r="CD24" s="182"/>
      <c r="CE24" s="182"/>
      <c r="CF24" s="182"/>
      <c r="CG24" s="182"/>
      <c r="CH24" s="182"/>
      <c r="CI24" s="182"/>
      <c r="CJ24" s="144" t="s">
        <v>94</v>
      </c>
      <c r="CK24" s="158" t="str">
        <f>IF(CJ34="",IF(CH34&gt;CH35,CF34,CF35),IF(CJ34&gt;CJ35,CF34,CF35))</f>
        <v>Deutschland</v>
      </c>
      <c r="CL24" s="163"/>
      <c r="CM24" s="63">
        <v>2</v>
      </c>
      <c r="CN24" s="182"/>
      <c r="CO24" s="63"/>
      <c r="CP24" s="182"/>
      <c r="CQ24" s="514"/>
      <c r="CR24" s="515"/>
      <c r="CS24" s="515"/>
      <c r="CT24" s="515"/>
      <c r="CU24" s="515"/>
      <c r="CV24" s="516"/>
      <c r="CW24" s="182"/>
    </row>
    <row r="25" spans="1:101" ht="18.75" customHeight="1" thickBot="1" x14ac:dyDescent="0.3">
      <c r="A25" s="182"/>
      <c r="B25" s="182"/>
      <c r="C25" s="52" t="str">
        <f>C23</f>
        <v>Wales</v>
      </c>
      <c r="D25" s="53"/>
      <c r="E25" s="398">
        <v>1</v>
      </c>
      <c r="F25" s="401" t="s">
        <v>12</v>
      </c>
      <c r="G25" s="398">
        <v>3</v>
      </c>
      <c r="H25" s="52" t="str">
        <f>C24</f>
        <v>England</v>
      </c>
      <c r="I25" s="53"/>
      <c r="J25" s="182"/>
      <c r="K25" s="182" t="s">
        <v>59</v>
      </c>
      <c r="L25" s="182">
        <f t="shared" si="4"/>
        <v>-1</v>
      </c>
      <c r="M25" s="182">
        <f>IF($E25="",0,IF($E25&gt;$G25,3,IF($E25=G25,1,0)))</f>
        <v>0</v>
      </c>
      <c r="N25" s="182"/>
      <c r="O25" s="182">
        <f>IF($G25="",0,IF($E25&gt;$G25,0,IF($E25=$G25,1,3)))</f>
        <v>3</v>
      </c>
      <c r="P25" s="182"/>
      <c r="Q25" s="182">
        <f>E25</f>
        <v>1</v>
      </c>
      <c r="R25" s="182"/>
      <c r="S25" s="182">
        <f>G25</f>
        <v>3</v>
      </c>
      <c r="T25" s="182"/>
      <c r="U25" s="182">
        <f>G25</f>
        <v>3</v>
      </c>
      <c r="V25" s="182"/>
      <c r="W25" s="182">
        <f>E25</f>
        <v>1</v>
      </c>
      <c r="X25" s="182"/>
      <c r="Y25" s="182"/>
      <c r="Z25" s="182">
        <f>O29</f>
        <v>9</v>
      </c>
      <c r="AA25" s="182">
        <f>S29</f>
        <v>8</v>
      </c>
      <c r="AB25" s="182">
        <f>W29</f>
        <v>2</v>
      </c>
      <c r="AC25" s="182">
        <f>AA25-AB25</f>
        <v>6</v>
      </c>
      <c r="AD25" s="182">
        <f>IF(Z25&gt;Z23,-1,0)</f>
        <v>-1</v>
      </c>
      <c r="AE25" s="182">
        <f>IF(Z25&gt;Z24,-1,0)</f>
        <v>-1</v>
      </c>
      <c r="AF25" s="182">
        <f>IF(Z25&gt;Z26,-1,0)</f>
        <v>-1</v>
      </c>
      <c r="AG25" s="329">
        <f>10000-(AJ25*1000+AM25*10+AK25)</f>
        <v>932</v>
      </c>
      <c r="AH25" s="330">
        <f>RANK(AG25,AG23:AG26,1)</f>
        <v>1</v>
      </c>
      <c r="AI25" s="281" t="str">
        <f>C24</f>
        <v>England</v>
      </c>
      <c r="AJ25" s="281">
        <f t="shared" si="5"/>
        <v>9</v>
      </c>
      <c r="AK25" s="281">
        <f t="shared" si="5"/>
        <v>8</v>
      </c>
      <c r="AL25" s="281">
        <f t="shared" si="5"/>
        <v>2</v>
      </c>
      <c r="AM25" s="281">
        <f>AK25-AL25</f>
        <v>6</v>
      </c>
      <c r="AN25" s="329">
        <f>IF(Z23&lt;&gt;Z25,AG23,IF(E25&gt;G25,AG23-2000,AG23))</f>
        <v>3996</v>
      </c>
      <c r="AO25" s="329">
        <f>IF(Z24&lt;&gt;Z25,AG24,IF(E28&gt;G28,AG24-2000,AG24))</f>
        <v>10059</v>
      </c>
      <c r="AP25" s="337"/>
      <c r="AQ25" s="329">
        <f>IF(Z26&lt;&gt;Z25,AG26,IF(G24&gt;E24,AG26-2000,AG26))</f>
        <v>6997</v>
      </c>
      <c r="AR25" s="333">
        <f>AP27</f>
        <v>2796</v>
      </c>
      <c r="AS25" s="330">
        <f>RANK(AR25,AR23:AR26,1)</f>
        <v>1</v>
      </c>
      <c r="AT25" s="281" t="str">
        <f t="shared" si="6"/>
        <v>England</v>
      </c>
      <c r="AU25" s="281">
        <f t="shared" si="6"/>
        <v>9</v>
      </c>
      <c r="AV25" s="281">
        <f t="shared" si="6"/>
        <v>8</v>
      </c>
      <c r="AW25" s="281">
        <f t="shared" si="6"/>
        <v>2</v>
      </c>
      <c r="AX25" s="182"/>
      <c r="AY25" s="182"/>
      <c r="AZ25" s="182"/>
      <c r="BA25" s="162">
        <v>3</v>
      </c>
      <c r="BB25" s="175" t="str">
        <f>VLOOKUP(3,AS23:AT26,2,FALSE)</f>
        <v>Russland</v>
      </c>
      <c r="BC25" s="163"/>
      <c r="BD25" s="145">
        <f>VLOOKUP(3,AS23:AW26,3,FALSE)</f>
        <v>3</v>
      </c>
      <c r="BE25" s="145">
        <f>VLOOKUP(3,AS23:AW26,4,FALSE)</f>
        <v>3</v>
      </c>
      <c r="BF25" s="199" t="s">
        <v>12</v>
      </c>
      <c r="BG25" s="145">
        <f>VLOOKUP(3,AS23:AW26,5,FALSE)</f>
        <v>3</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1</v>
      </c>
      <c r="BO25" s="61">
        <f>IF(G25=Spielplan!G25,Punktemodus!$B$7,0)</f>
        <v>0</v>
      </c>
      <c r="BP25" s="81">
        <f>IF(Spielplan!E25="",0,SUM(BJ25:BO25))</f>
        <v>11</v>
      </c>
      <c r="BQ25" s="182"/>
      <c r="BR25" s="213"/>
      <c r="BS25" s="153" t="s">
        <v>246</v>
      </c>
      <c r="BT25" s="158" t="str">
        <f>BB57</f>
        <v>Italien</v>
      </c>
      <c r="BU25" s="163"/>
      <c r="BV25" s="398">
        <v>1</v>
      </c>
      <c r="BW25" s="399"/>
      <c r="BX25" s="398"/>
      <c r="BY25" s="182"/>
      <c r="BZ25" s="182"/>
      <c r="CA25" s="182"/>
      <c r="CB25" s="182"/>
      <c r="CC25" s="399"/>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2</v>
      </c>
      <c r="H26" s="45" t="str">
        <f>H24</f>
        <v>Russland</v>
      </c>
      <c r="I26" s="51"/>
      <c r="J26" s="182"/>
      <c r="K26" s="182" t="s">
        <v>60</v>
      </c>
      <c r="L26" s="182">
        <f t="shared" si="4"/>
        <v>-1</v>
      </c>
      <c r="M26" s="182"/>
      <c r="N26" s="182">
        <f>IF($E26="",0,IF($E26&gt;$G26,3,IF($E26=$G26,1,0)))</f>
        <v>0</v>
      </c>
      <c r="O26" s="182"/>
      <c r="P26" s="182">
        <f>IF($G26="",0,IF($E26&gt;$G26,0,IF($E26=$G26,1,3)))</f>
        <v>3</v>
      </c>
      <c r="Q26" s="182"/>
      <c r="R26" s="182">
        <f>E26</f>
        <v>0</v>
      </c>
      <c r="S26" s="182"/>
      <c r="T26" s="182">
        <f>G26</f>
        <v>2</v>
      </c>
      <c r="U26" s="182"/>
      <c r="V26" s="182">
        <f>G26</f>
        <v>2</v>
      </c>
      <c r="W26" s="182"/>
      <c r="X26" s="182">
        <f>E26</f>
        <v>0</v>
      </c>
      <c r="Y26" s="182"/>
      <c r="Z26" s="182">
        <f>P29</f>
        <v>3</v>
      </c>
      <c r="AA26" s="182">
        <f>T29</f>
        <v>3</v>
      </c>
      <c r="AB26" s="182">
        <f>X29</f>
        <v>3</v>
      </c>
      <c r="AC26" s="182">
        <f>AA26-AB26</f>
        <v>0</v>
      </c>
      <c r="AD26" s="182">
        <f>IF(Z26&gt;Z23,-1,0)</f>
        <v>0</v>
      </c>
      <c r="AE26" s="182">
        <f>IF(Z26&gt;Z24,-1,0)</f>
        <v>-1</v>
      </c>
      <c r="AF26" s="182">
        <f>IF(Z26&gt;Z25,-1,0)</f>
        <v>0</v>
      </c>
      <c r="AG26" s="329">
        <f>10000-(AJ26*1000+AM26*10+AK26)</f>
        <v>6997</v>
      </c>
      <c r="AH26" s="330">
        <f>RANK(AG26,AG23:AG26,1)</f>
        <v>3</v>
      </c>
      <c r="AI26" s="281" t="str">
        <f>H24</f>
        <v>Russland</v>
      </c>
      <c r="AJ26" s="281">
        <f t="shared" si="5"/>
        <v>3</v>
      </c>
      <c r="AK26" s="281">
        <f t="shared" si="5"/>
        <v>3</v>
      </c>
      <c r="AL26" s="281">
        <f t="shared" si="5"/>
        <v>3</v>
      </c>
      <c r="AM26" s="281">
        <f>AK26-AL26</f>
        <v>0</v>
      </c>
      <c r="AN26" s="329">
        <f>IF(Z23&lt;&gt;Z26,AG23,IF(E27&gt;G27,AG23-2000,AG23))</f>
        <v>3996</v>
      </c>
      <c r="AO26" s="329">
        <f>IF(Z24&lt;&gt;Z26,AG24,IF(E26&gt;G26,AG24-2000,AG24))</f>
        <v>10059</v>
      </c>
      <c r="AP26" s="329">
        <f>IF(Z25&lt;&gt;Z26,AG25,IF(E24&gt;G24,AG25-2000,AG25))</f>
        <v>932</v>
      </c>
      <c r="AQ26" s="337"/>
      <c r="AR26" s="333">
        <f>AQ27</f>
        <v>20991</v>
      </c>
      <c r="AS26" s="330">
        <f>RANK(AR26,AR23:AR26,1)</f>
        <v>3</v>
      </c>
      <c r="AT26" s="281" t="str">
        <f t="shared" si="6"/>
        <v>Russland</v>
      </c>
      <c r="AU26" s="281">
        <f t="shared" si="6"/>
        <v>3</v>
      </c>
      <c r="AV26" s="281">
        <f t="shared" si="6"/>
        <v>3</v>
      </c>
      <c r="AW26" s="281">
        <f t="shared" si="6"/>
        <v>3</v>
      </c>
      <c r="AX26" s="182"/>
      <c r="AY26" s="182"/>
      <c r="AZ26" s="182"/>
      <c r="BA26" s="68">
        <v>4</v>
      </c>
      <c r="BB26" s="69" t="str">
        <f>VLOOKUP(4,AS23:AT26,2,FALSE)</f>
        <v>Slowakei</v>
      </c>
      <c r="BC26" s="70"/>
      <c r="BD26" s="71">
        <f>VLOOKUP(4,AS23:AW26,3,FALSE)</f>
        <v>0</v>
      </c>
      <c r="BE26" s="71">
        <f>VLOOKUP(4,AS23:AW26,4,FALSE)</f>
        <v>1</v>
      </c>
      <c r="BF26" s="199" t="s">
        <v>12</v>
      </c>
      <c r="BG26" s="71">
        <f>VLOOKUP(4,AS23:AW26,5,FALSE)</f>
        <v>7</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0</v>
      </c>
      <c r="BP26" s="81">
        <f>IF(Spielplan!E26="",0,SUM(BJ26:BO26))</f>
        <v>0</v>
      </c>
      <c r="BQ26" s="182"/>
      <c r="BR26" s="213"/>
      <c r="BS26" s="182"/>
      <c r="BT26" s="182"/>
      <c r="BU26" s="182"/>
      <c r="BV26" s="399"/>
      <c r="BW26" s="399"/>
      <c r="BX26" s="399"/>
      <c r="BY26" s="182"/>
      <c r="BZ26" s="182"/>
      <c r="CA26" s="182"/>
      <c r="CB26" s="182"/>
      <c r="CC26" s="399"/>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1</v>
      </c>
      <c r="F27" s="401" t="s">
        <v>12</v>
      </c>
      <c r="G27" s="398">
        <v>0</v>
      </c>
      <c r="H27" s="52" t="str">
        <f>H24</f>
        <v>Russland</v>
      </c>
      <c r="I27" s="53"/>
      <c r="J27" s="182"/>
      <c r="K27" s="182" t="s">
        <v>61</v>
      </c>
      <c r="L27" s="182">
        <f t="shared" si="4"/>
        <v>1</v>
      </c>
      <c r="M27" s="182">
        <f>IF($E27="",0,IF($E27&gt;$G27,3,IF($E27=G27,1,0)))</f>
        <v>3</v>
      </c>
      <c r="N27" s="182"/>
      <c r="O27" s="182"/>
      <c r="P27" s="182">
        <f>IF($G27="",0,IF($E27&gt;$G27,0,IF($E27=$G27,1,3)))</f>
        <v>0</v>
      </c>
      <c r="Q27" s="182">
        <f>E27</f>
        <v>1</v>
      </c>
      <c r="R27" s="182"/>
      <c r="S27" s="182"/>
      <c r="T27" s="182">
        <f>G27</f>
        <v>0</v>
      </c>
      <c r="U27" s="182">
        <f>G27</f>
        <v>0</v>
      </c>
      <c r="V27" s="182"/>
      <c r="W27" s="182"/>
      <c r="X27" s="182">
        <f>E27</f>
        <v>1</v>
      </c>
      <c r="Y27" s="182"/>
      <c r="Z27" s="182"/>
      <c r="AA27" s="182"/>
      <c r="AB27" s="182"/>
      <c r="AC27" s="182"/>
      <c r="AD27" s="182"/>
      <c r="AE27" s="182"/>
      <c r="AF27" s="182"/>
      <c r="AG27" s="281"/>
      <c r="AH27" s="281"/>
      <c r="AI27" s="281"/>
      <c r="AJ27" s="281"/>
      <c r="AK27" s="281"/>
      <c r="AL27" s="281"/>
      <c r="AM27" s="281"/>
      <c r="AN27" s="334">
        <f>SUM(AN23:AN26)</f>
        <v>11988</v>
      </c>
      <c r="AO27" s="335">
        <f>SUM(AO23:AO26)</f>
        <v>30177</v>
      </c>
      <c r="AP27" s="335">
        <f>SUM(AP23:AP26)</f>
        <v>2796</v>
      </c>
      <c r="AQ27" s="335">
        <f>SUM(AQ23:AQ26)</f>
        <v>20991</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10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1</v>
      </c>
      <c r="BP27" s="81">
        <f>IF(Spielplan!E27="",0,SUM(BJ27:BO27))</f>
        <v>11</v>
      </c>
      <c r="BQ27" s="182"/>
      <c r="BR27" s="213"/>
      <c r="BS27" s="182"/>
      <c r="BT27" s="182"/>
      <c r="BU27" s="182"/>
      <c r="BV27" s="399"/>
      <c r="BW27" s="399"/>
      <c r="BX27" s="399"/>
      <c r="BY27" s="182"/>
      <c r="BZ27" s="182"/>
      <c r="CA27" s="182"/>
      <c r="CB27" s="182"/>
      <c r="CC27" s="399"/>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0</v>
      </c>
      <c r="F28" s="401" t="s">
        <v>12</v>
      </c>
      <c r="G28" s="398">
        <v>3</v>
      </c>
      <c r="H28" s="45" t="str">
        <f>C24</f>
        <v>England</v>
      </c>
      <c r="I28" s="51"/>
      <c r="J28" s="182"/>
      <c r="K28" s="182" t="s">
        <v>61</v>
      </c>
      <c r="L28" s="182">
        <f t="shared" si="4"/>
        <v>-1</v>
      </c>
      <c r="M28" s="182"/>
      <c r="N28" s="182">
        <f>IF($E28="",0,IF($E28&gt;$G28,3,IF($E28=$G28,1,0)))</f>
        <v>0</v>
      </c>
      <c r="O28" s="182">
        <f>IF($G28="",0,IF($E28&gt;$G28,0,IF($E28=$G28,1,3)))</f>
        <v>3</v>
      </c>
      <c r="P28" s="182"/>
      <c r="Q28" s="182"/>
      <c r="R28" s="182">
        <f>E28</f>
        <v>0</v>
      </c>
      <c r="S28" s="182">
        <f>G28</f>
        <v>3</v>
      </c>
      <c r="T28" s="182"/>
      <c r="U28" s="182"/>
      <c r="V28" s="182">
        <f>G28</f>
        <v>3</v>
      </c>
      <c r="W28" s="182">
        <f>E28</f>
        <v>0</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1</v>
      </c>
      <c r="BO28" s="61">
        <f>IF(G28=Spielplan!G28,Punktemodus!$B$7,0)</f>
        <v>0</v>
      </c>
      <c r="BP28" s="81">
        <f>IF(Spielplan!E28="",0,SUM(BJ28:BO28))</f>
        <v>1</v>
      </c>
      <c r="BQ28" s="182"/>
      <c r="BR28" s="213"/>
      <c r="BS28" s="147" t="s">
        <v>247</v>
      </c>
      <c r="BT28" s="158" t="str">
        <f>BB34</f>
        <v>Deutschland</v>
      </c>
      <c r="BU28" s="163"/>
      <c r="BV28" s="398">
        <v>4</v>
      </c>
      <c r="BW28" s="399"/>
      <c r="BX28" s="398"/>
      <c r="BY28" s="182"/>
      <c r="BZ28" s="182"/>
      <c r="CA28" s="182"/>
      <c r="CB28" s="182"/>
      <c r="CC28" s="399"/>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6</v>
      </c>
      <c r="N29" s="182">
        <f t="shared" si="7"/>
        <v>0</v>
      </c>
      <c r="O29" s="182">
        <f t="shared" si="7"/>
        <v>9</v>
      </c>
      <c r="P29" s="182">
        <f t="shared" si="7"/>
        <v>3</v>
      </c>
      <c r="Q29" s="182">
        <f t="shared" si="7"/>
        <v>4</v>
      </c>
      <c r="R29" s="182">
        <f t="shared" si="7"/>
        <v>1</v>
      </c>
      <c r="S29" s="182">
        <f t="shared" si="7"/>
        <v>8</v>
      </c>
      <c r="T29" s="182">
        <f t="shared" si="7"/>
        <v>3</v>
      </c>
      <c r="U29" s="182">
        <f t="shared" si="7"/>
        <v>4</v>
      </c>
      <c r="V29" s="182">
        <f t="shared" si="7"/>
        <v>7</v>
      </c>
      <c r="W29" s="182">
        <f t="shared" si="7"/>
        <v>2</v>
      </c>
      <c r="X29" s="182">
        <f t="shared" si="7"/>
        <v>3</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39</v>
      </c>
      <c r="BQ29" s="182"/>
      <c r="BR29" s="213"/>
      <c r="BS29" s="150" t="str">
        <f>"3"&amp;BD89</f>
        <v>3B</v>
      </c>
      <c r="BT29" s="158" t="str">
        <f>BB89</f>
        <v>Russland</v>
      </c>
      <c r="BU29" s="163"/>
      <c r="BV29" s="398">
        <v>1</v>
      </c>
      <c r="BW29" s="399"/>
      <c r="BX29" s="398"/>
      <c r="BY29" s="182"/>
      <c r="BZ29" s="182"/>
      <c r="CA29" s="182"/>
      <c r="CB29" s="182"/>
      <c r="CC29" s="399"/>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399"/>
      <c r="BX30" s="399"/>
      <c r="BY30" s="182"/>
      <c r="BZ30" s="144">
        <v>52</v>
      </c>
      <c r="CA30" s="158" t="str">
        <f>IF(BX28="",IF(BV28&gt;BV29,BT28,BT29),IF(BX28&gt;BX29,BT28,BT29))</f>
        <v>Deutschland</v>
      </c>
      <c r="CB30" s="163"/>
      <c r="CC30" s="398">
        <v>2</v>
      </c>
      <c r="CD30" s="182"/>
      <c r="CE30" s="63"/>
      <c r="CF30" s="182"/>
      <c r="CG30" s="182"/>
      <c r="CH30" s="182"/>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399"/>
      <c r="BX31" s="399"/>
      <c r="BY31" s="182"/>
      <c r="BZ31" s="144">
        <v>51</v>
      </c>
      <c r="CA31" s="158" t="str">
        <f>IF(BX32="",IF(BV32&gt;BV33,BT32,BT33),IF(BX32&gt;BX33,BT32,BT33))</f>
        <v>Belgien</v>
      </c>
      <c r="CB31" s="163"/>
      <c r="CC31" s="398">
        <v>1</v>
      </c>
      <c r="CD31" s="182"/>
      <c r="CE31" s="63"/>
      <c r="CF31" s="182"/>
      <c r="CG31" s="182"/>
      <c r="CH31" s="182"/>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398">
        <v>2</v>
      </c>
      <c r="BW32" s="399"/>
      <c r="BX32" s="398"/>
      <c r="BY32" s="182"/>
      <c r="BZ32" s="182"/>
      <c r="CA32" s="182"/>
      <c r="CB32" s="182"/>
      <c r="CC32" s="399"/>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Türkei</v>
      </c>
      <c r="BU33" s="163"/>
      <c r="BV33" s="398">
        <v>1</v>
      </c>
      <c r="BW33" s="399"/>
      <c r="BX33" s="398"/>
      <c r="BY33" s="182"/>
      <c r="BZ33" s="182"/>
      <c r="CA33" s="182"/>
      <c r="CB33" s="182"/>
      <c r="CC33" s="399"/>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2</v>
      </c>
      <c r="F34" s="401" t="s">
        <v>12</v>
      </c>
      <c r="G34" s="398">
        <v>0</v>
      </c>
      <c r="H34" s="18" t="str">
        <f>Spielplan!$H$34</f>
        <v>Nordirland</v>
      </c>
      <c r="I34" s="33"/>
      <c r="J34" s="182"/>
      <c r="K34" s="182" t="s">
        <v>65</v>
      </c>
      <c r="L34" s="182">
        <f t="shared" ref="L34:L39" si="8">IF(E34-G34&gt;0,1,IF(G34=E34,0,-1))</f>
        <v>1</v>
      </c>
      <c r="M34" s="182">
        <f>IF($E34="",0,IF($E34&gt;$G34,3,IF($E34=G34,1,0)))</f>
        <v>3</v>
      </c>
      <c r="N34" s="182">
        <f>IF($G34="",0,IF($E34&gt;$G34,0,IF($E34=G34,1,3)))</f>
        <v>0</v>
      </c>
      <c r="O34" s="182"/>
      <c r="P34" s="182"/>
      <c r="Q34" s="182">
        <f>E34</f>
        <v>2</v>
      </c>
      <c r="R34" s="182">
        <f>G34</f>
        <v>0</v>
      </c>
      <c r="S34" s="182"/>
      <c r="T34" s="182"/>
      <c r="U34" s="182">
        <f>G34</f>
        <v>0</v>
      </c>
      <c r="V34" s="182">
        <f>E34</f>
        <v>2</v>
      </c>
      <c r="W34" s="182"/>
      <c r="X34" s="182"/>
      <c r="Y34" s="182"/>
      <c r="Z34" s="182">
        <f>M40</f>
        <v>6</v>
      </c>
      <c r="AA34" s="182">
        <f>Q40</f>
        <v>5</v>
      </c>
      <c r="AB34" s="182">
        <f>U40</f>
        <v>3</v>
      </c>
      <c r="AC34" s="182">
        <f>AA34-AB34</f>
        <v>2</v>
      </c>
      <c r="AD34" s="182">
        <f>IF(Z34&gt;Z35,-1,0)</f>
        <v>-1</v>
      </c>
      <c r="AE34" s="182">
        <f>IF(Z34&gt;Z36,-1,0)</f>
        <v>0</v>
      </c>
      <c r="AF34" s="182">
        <f>IF(Z34&gt;Z37,-1,0)</f>
        <v>-1</v>
      </c>
      <c r="AG34" s="329">
        <f>10000-(AJ34*1000+AM34*10+AK34)</f>
        <v>3975</v>
      </c>
      <c r="AH34" s="330">
        <f>RANK(AG34,AG34:AG37,1)</f>
        <v>2</v>
      </c>
      <c r="AI34" s="281" t="str">
        <f>C34</f>
        <v>Polen</v>
      </c>
      <c r="AJ34" s="281">
        <f t="shared" ref="AJ34:AL37" si="9">Z34</f>
        <v>6</v>
      </c>
      <c r="AK34" s="281">
        <f t="shared" si="9"/>
        <v>5</v>
      </c>
      <c r="AL34" s="281">
        <f t="shared" si="9"/>
        <v>3</v>
      </c>
      <c r="AM34" s="281">
        <f>AK34-AL34</f>
        <v>2</v>
      </c>
      <c r="AN34" s="337"/>
      <c r="AO34" s="329">
        <f>IF(Z35&lt;&gt;Z34,AG35,IF(G34&gt;E34,AG35-2000,AG35))</f>
        <v>10090</v>
      </c>
      <c r="AP34" s="329">
        <f>IF(Z36&lt;&gt;Z34,AG36,IF(G36&gt;E36,AG36-2000,AG36))</f>
        <v>899</v>
      </c>
      <c r="AQ34" s="329">
        <f>IF(Z37&lt;&gt;Z34,AG37,IF(G38&gt;E38,AG37-2000,AG37))</f>
        <v>7016</v>
      </c>
      <c r="AR34" s="332">
        <f>AN38</f>
        <v>11925</v>
      </c>
      <c r="AS34" s="330">
        <f>RANK(AR34,AR34:AR37,1)</f>
        <v>2</v>
      </c>
      <c r="AT34" s="281" t="str">
        <f t="shared" ref="AT34:AW37" si="10">AI34</f>
        <v>Polen</v>
      </c>
      <c r="AU34" s="281">
        <f t="shared" si="10"/>
        <v>6</v>
      </c>
      <c r="AV34" s="281">
        <f t="shared" si="10"/>
        <v>5</v>
      </c>
      <c r="AW34" s="281">
        <f t="shared" si="10"/>
        <v>3</v>
      </c>
      <c r="AX34" s="182"/>
      <c r="AY34" s="182"/>
      <c r="AZ34" s="182"/>
      <c r="BA34" s="17">
        <v>1</v>
      </c>
      <c r="BB34" s="18" t="str">
        <f>VLOOKUP(1,AS34:AT37,2,FALSE)</f>
        <v>Deutschland</v>
      </c>
      <c r="BC34" s="16"/>
      <c r="BD34" s="19">
        <f>VLOOKUP(1,AS34:AW37,3,FALSE)</f>
        <v>9</v>
      </c>
      <c r="BE34" s="20">
        <f>VLOOKUP(1,AS34:AW37,4,FALSE)</f>
        <v>11</v>
      </c>
      <c r="BF34" s="199" t="s">
        <v>12</v>
      </c>
      <c r="BG34" s="20">
        <f>VLOOKUP(1,AS34:AW37,5,FALSE)</f>
        <v>2</v>
      </c>
      <c r="BH34" s="21" t="s">
        <v>22</v>
      </c>
      <c r="BI34" s="183"/>
      <c r="BJ34" s="61">
        <f>IF(E34&gt;G34,IF(Spielplan!E34&gt;Spielplan!G34,Punktemodus!$B$3,0),0)</f>
        <v>10</v>
      </c>
      <c r="BK34" s="61">
        <f>IF(E34=G34,IF(Spielplan!E34=Spielplan!G34,Punktemodus!$B$3,0),0)</f>
        <v>0</v>
      </c>
      <c r="BL34" s="61">
        <f>IF(E34&lt;G34,IF(Spielplan!E34&lt;Spielplan!G34,Punktemodus!$B$3,0),0)</f>
        <v>0</v>
      </c>
      <c r="BM34" s="61">
        <f>IF(E34=Spielplan!E34,IF(G34=Spielplan!G34,Punktemodus!$B$5,0),0)</f>
        <v>0</v>
      </c>
      <c r="BN34" s="61">
        <f>IF(E34=Spielplan!E34,Punktemodus!$B$7,0)</f>
        <v>0</v>
      </c>
      <c r="BO34" s="61">
        <f>IF(G34=Spielplan!G34,Punktemodus!$B$7,0)</f>
        <v>1</v>
      </c>
      <c r="BP34" s="81">
        <f>IF(Spielplan!E34="",0,SUM(BJ34:BO34))</f>
        <v>11</v>
      </c>
      <c r="BQ34" s="183"/>
      <c r="BR34" s="213"/>
      <c r="BS34" s="182"/>
      <c r="BT34" s="182"/>
      <c r="BU34" s="182"/>
      <c r="BV34" s="399"/>
      <c r="BW34" s="399"/>
      <c r="BX34" s="399"/>
      <c r="BY34" s="182"/>
      <c r="BZ34" s="182"/>
      <c r="CA34" s="182"/>
      <c r="CB34" s="182"/>
      <c r="CC34" s="399"/>
      <c r="CD34" s="182"/>
      <c r="CE34" s="144">
        <v>59</v>
      </c>
      <c r="CF34" s="158" t="str">
        <f>IF(CE30="",IF(CC30&gt;CC31,CA30,CA31),IF(CE30&gt;CE31,CA30,CA31))</f>
        <v>Deutschland</v>
      </c>
      <c r="CG34" s="163"/>
      <c r="CH34" s="63">
        <v>2</v>
      </c>
      <c r="CI34" s="182"/>
      <c r="CJ34" s="63"/>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4</v>
      </c>
      <c r="F35" s="401" t="s">
        <v>12</v>
      </c>
      <c r="G35" s="39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4</v>
      </c>
      <c r="T35" s="182">
        <f>G35</f>
        <v>1</v>
      </c>
      <c r="U35" s="182"/>
      <c r="V35" s="182"/>
      <c r="W35" s="182">
        <f>G35</f>
        <v>1</v>
      </c>
      <c r="X35" s="182">
        <f>E35</f>
        <v>4</v>
      </c>
      <c r="Y35" s="182"/>
      <c r="Z35" s="182">
        <f>N40</f>
        <v>0</v>
      </c>
      <c r="AA35" s="182">
        <f>R40</f>
        <v>0</v>
      </c>
      <c r="AB35" s="182">
        <f>V40</f>
        <v>9</v>
      </c>
      <c r="AC35" s="182">
        <f>AA35-AB35</f>
        <v>-9</v>
      </c>
      <c r="AD35" s="182">
        <f>IF(Z35&gt;Z34,-1,0)</f>
        <v>0</v>
      </c>
      <c r="AE35" s="182">
        <f>IF(Z35&gt;Z36,-1,0)</f>
        <v>0</v>
      </c>
      <c r="AF35" s="182">
        <f>IF(Z35&gt;Z37,-1,0)</f>
        <v>0</v>
      </c>
      <c r="AG35" s="329">
        <f>10000-(AJ35*1000+AM35*10+AK35)</f>
        <v>10090</v>
      </c>
      <c r="AH35" s="330">
        <f>RANK(AG35,AG34:AG37,1)</f>
        <v>4</v>
      </c>
      <c r="AI35" s="281" t="str">
        <f>H34</f>
        <v>Nordirland</v>
      </c>
      <c r="AJ35" s="281">
        <f t="shared" si="9"/>
        <v>0</v>
      </c>
      <c r="AK35" s="281">
        <f t="shared" si="9"/>
        <v>0</v>
      </c>
      <c r="AL35" s="281">
        <f t="shared" si="9"/>
        <v>9</v>
      </c>
      <c r="AM35" s="281">
        <f>AK35-AL35</f>
        <v>-9</v>
      </c>
      <c r="AN35" s="329">
        <f>IF(Z34&lt;&gt;Z35,AG34,IF(E34&gt;G34,AG34-2000,AG34))</f>
        <v>3975</v>
      </c>
      <c r="AO35" s="337"/>
      <c r="AP35" s="329">
        <f>IF(Z35&lt;&gt;Z36,AG36,IF(G39&gt;E39,AG36-2000,AG36))</f>
        <v>899</v>
      </c>
      <c r="AQ35" s="329">
        <f>IF(Z37&lt;&gt;Z35,AG37,IF(G37&gt;E37,AG37-2000,AG37))</f>
        <v>7016</v>
      </c>
      <c r="AR35" s="333">
        <f>AO38</f>
        <v>30270</v>
      </c>
      <c r="AS35" s="330">
        <f>RANK(AR35,AR34:AR37,1)</f>
        <v>4</v>
      </c>
      <c r="AT35" s="281" t="str">
        <f t="shared" si="10"/>
        <v>Nordirland</v>
      </c>
      <c r="AU35" s="281">
        <f t="shared" si="10"/>
        <v>0</v>
      </c>
      <c r="AV35" s="281">
        <f t="shared" si="10"/>
        <v>0</v>
      </c>
      <c r="AW35" s="281">
        <f t="shared" si="10"/>
        <v>9</v>
      </c>
      <c r="AX35" s="182"/>
      <c r="AY35" s="182"/>
      <c r="AZ35" s="182"/>
      <c r="BA35" s="17">
        <v>2</v>
      </c>
      <c r="BB35" s="18" t="str">
        <f>VLOOKUP(2,AS34:AT37,2,FALSE)</f>
        <v>Polen</v>
      </c>
      <c r="BC35" s="16"/>
      <c r="BD35" s="19">
        <f>VLOOKUP(2,AS34:AW37,3,FALSE)</f>
        <v>6</v>
      </c>
      <c r="BE35" s="20">
        <f>VLOOKUP(2,AS34:AW37,4,FALSE)</f>
        <v>5</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399"/>
      <c r="BW35" s="399"/>
      <c r="BX35" s="399"/>
      <c r="BY35" s="182"/>
      <c r="BZ35" s="182"/>
      <c r="CA35" s="182"/>
      <c r="CB35" s="182"/>
      <c r="CC35" s="399"/>
      <c r="CD35" s="182"/>
      <c r="CE35" s="144">
        <v>60</v>
      </c>
      <c r="CF35" s="158" t="str">
        <f>IF(CE38="",IF(CC38&gt;CC39,CA38,CA39),IF(CE38&gt;CE39,CA38,CA39))</f>
        <v>Frankreich</v>
      </c>
      <c r="CG35" s="163"/>
      <c r="CH35" s="63">
        <v>1</v>
      </c>
      <c r="CI35" s="182"/>
      <c r="CJ35" s="63"/>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1</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1</v>
      </c>
      <c r="R36" s="182"/>
      <c r="S36" s="182">
        <f>G36</f>
        <v>2</v>
      </c>
      <c r="T36" s="182"/>
      <c r="U36" s="182">
        <f>G36</f>
        <v>2</v>
      </c>
      <c r="V36" s="182"/>
      <c r="W36" s="182">
        <f>E36</f>
        <v>1</v>
      </c>
      <c r="X36" s="182"/>
      <c r="Y36" s="182"/>
      <c r="Z36" s="182">
        <f>O40</f>
        <v>9</v>
      </c>
      <c r="AA36" s="182">
        <f>S40</f>
        <v>11</v>
      </c>
      <c r="AB36" s="182">
        <f>W40</f>
        <v>2</v>
      </c>
      <c r="AC36" s="182">
        <f>AA36-AB36</f>
        <v>9</v>
      </c>
      <c r="AD36" s="182">
        <f>IF(Z36&gt;Z34,-1,0)</f>
        <v>-1</v>
      </c>
      <c r="AE36" s="182">
        <f>IF(Z36&gt;Z35,-1,0)</f>
        <v>-1</v>
      </c>
      <c r="AF36" s="182">
        <f>IF(Z36&gt;Z37,-1,0)</f>
        <v>-1</v>
      </c>
      <c r="AG36" s="329">
        <f>10000-(AJ36*1000+AM36*10+AK36)</f>
        <v>899</v>
      </c>
      <c r="AH36" s="330">
        <f>RANK(AG36,AG34:AG37,1)</f>
        <v>1</v>
      </c>
      <c r="AI36" s="281" t="str">
        <f>C35</f>
        <v>Deutschland</v>
      </c>
      <c r="AJ36" s="281">
        <f t="shared" si="9"/>
        <v>9</v>
      </c>
      <c r="AK36" s="281">
        <f t="shared" si="9"/>
        <v>11</v>
      </c>
      <c r="AL36" s="281">
        <f t="shared" si="9"/>
        <v>2</v>
      </c>
      <c r="AM36" s="281">
        <f>AK36-AL36</f>
        <v>9</v>
      </c>
      <c r="AN36" s="329">
        <f>IF(Z34&lt;&gt;Z36,AG34,IF(E36&gt;G36,AG34-2000,AG34))</f>
        <v>3975</v>
      </c>
      <c r="AO36" s="329">
        <f>IF(Z35&lt;&gt;Z36,AG35,IF(E39&gt;G39,AG35-2000,AG35))</f>
        <v>10090</v>
      </c>
      <c r="AP36" s="337"/>
      <c r="AQ36" s="329">
        <f>IF(Z37&lt;&gt;Z36,AG37,IF(G35&gt;E35,AG37-2000,AG37))</f>
        <v>7016</v>
      </c>
      <c r="AR36" s="333">
        <f>AP38</f>
        <v>2697</v>
      </c>
      <c r="AS36" s="330">
        <f>RANK(AR36,AR34:AR37,1)</f>
        <v>1</v>
      </c>
      <c r="AT36" s="281" t="str">
        <f t="shared" si="10"/>
        <v>Deutschland</v>
      </c>
      <c r="AU36" s="281">
        <f t="shared" si="10"/>
        <v>9</v>
      </c>
      <c r="AV36" s="281">
        <f t="shared" si="10"/>
        <v>11</v>
      </c>
      <c r="AW36" s="281">
        <f t="shared" si="10"/>
        <v>2</v>
      </c>
      <c r="AX36" s="182"/>
      <c r="AY36" s="182"/>
      <c r="AZ36" s="182"/>
      <c r="BA36" s="162">
        <v>3</v>
      </c>
      <c r="BB36" s="175" t="str">
        <f>VLOOKUP(3,AS34:AT37,2,FALSE)</f>
        <v>Ukraine</v>
      </c>
      <c r="BC36" s="163"/>
      <c r="BD36" s="145">
        <f>VLOOKUP(3,AS34:AW37,3,FALSE)</f>
        <v>3</v>
      </c>
      <c r="BE36" s="145">
        <f>VLOOKUP(3,AS34:AW37,4,FALSE)</f>
        <v>4</v>
      </c>
      <c r="BF36" s="199" t="s">
        <v>12</v>
      </c>
      <c r="BG36" s="145">
        <f>VLOOKUP(3,AS34:AW37,5,FALSE)</f>
        <v>6</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0</v>
      </c>
      <c r="BO36" s="61">
        <f>IF(G36=Spielplan!G36,Punktemodus!$B$7,0)</f>
        <v>0</v>
      </c>
      <c r="BP36" s="81">
        <f>IF(Spielplan!E36="",0,SUM(BJ36:BO36))</f>
        <v>0</v>
      </c>
      <c r="BQ36" s="183"/>
      <c r="BR36" s="213"/>
      <c r="BS36" s="146" t="s">
        <v>250</v>
      </c>
      <c r="BT36" s="158" t="str">
        <f>BB12</f>
        <v>Frankreich</v>
      </c>
      <c r="BU36" s="163"/>
      <c r="BV36" s="398">
        <v>3</v>
      </c>
      <c r="BW36" s="399"/>
      <c r="BX36" s="398"/>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0</v>
      </c>
      <c r="F37" s="401" t="s">
        <v>12</v>
      </c>
      <c r="G37" s="398">
        <v>2</v>
      </c>
      <c r="H37" s="13" t="str">
        <f>H35</f>
        <v>Ukraine</v>
      </c>
      <c r="I37" s="34"/>
      <c r="J37" s="182"/>
      <c r="K37" s="182" t="s">
        <v>67</v>
      </c>
      <c r="L37" s="182">
        <f t="shared" si="8"/>
        <v>-1</v>
      </c>
      <c r="M37" s="182"/>
      <c r="N37" s="182">
        <f>IF($E37="",0,IF($E37&gt;$G37,3,IF($E37=$G37,1,0)))</f>
        <v>0</v>
      </c>
      <c r="O37" s="182"/>
      <c r="P37" s="182">
        <f>IF($G37="",0,IF($E37&gt;$G37,0,IF($E37=$G37,1,3)))</f>
        <v>3</v>
      </c>
      <c r="Q37" s="182"/>
      <c r="R37" s="182">
        <f>E37</f>
        <v>0</v>
      </c>
      <c r="S37" s="182"/>
      <c r="T37" s="182">
        <f>G37</f>
        <v>2</v>
      </c>
      <c r="U37" s="182"/>
      <c r="V37" s="182">
        <f>G37</f>
        <v>2</v>
      </c>
      <c r="W37" s="182"/>
      <c r="X37" s="182">
        <f>E37</f>
        <v>0</v>
      </c>
      <c r="Y37" s="182"/>
      <c r="Z37" s="182">
        <f>P40</f>
        <v>3</v>
      </c>
      <c r="AA37" s="182">
        <f>T40</f>
        <v>4</v>
      </c>
      <c r="AB37" s="182">
        <f>X40</f>
        <v>6</v>
      </c>
      <c r="AC37" s="182">
        <f>AA37-AB37</f>
        <v>-2</v>
      </c>
      <c r="AD37" s="182">
        <f>IF(Z37&gt;Z34,-1,0)</f>
        <v>0</v>
      </c>
      <c r="AE37" s="182">
        <f>IF(Z37&gt;Z35,-1,0)</f>
        <v>-1</v>
      </c>
      <c r="AF37" s="182">
        <f>IF(Z37&gt;Z36,-1,0)</f>
        <v>0</v>
      </c>
      <c r="AG37" s="329">
        <f>10000-(AJ37*1000+AM37*10+AK37)</f>
        <v>7016</v>
      </c>
      <c r="AH37" s="330">
        <f>RANK(AG37,AG34:AG37,1)</f>
        <v>3</v>
      </c>
      <c r="AI37" s="281" t="str">
        <f>H35</f>
        <v>Ukraine</v>
      </c>
      <c r="AJ37" s="281">
        <f t="shared" si="9"/>
        <v>3</v>
      </c>
      <c r="AK37" s="281">
        <f t="shared" si="9"/>
        <v>4</v>
      </c>
      <c r="AL37" s="281">
        <f t="shared" si="9"/>
        <v>6</v>
      </c>
      <c r="AM37" s="281">
        <f>AK37-AL37</f>
        <v>-2</v>
      </c>
      <c r="AN37" s="329">
        <f>IF(Z34&lt;&gt;Z37,AG34,IF(E38&gt;G38,AG34-2000,AG34))</f>
        <v>3975</v>
      </c>
      <c r="AO37" s="329">
        <f>IF(Z35&lt;&gt;Z37,AG35,IF(E37&gt;G37,AG35-2000,AG35))</f>
        <v>10090</v>
      </c>
      <c r="AP37" s="329">
        <f>IF(Z36&lt;&gt;Z37,AG36,IF(E35&gt;G35,AG36-2000,AG36))</f>
        <v>899</v>
      </c>
      <c r="AQ37" s="337"/>
      <c r="AR37" s="333">
        <f>AQ38</f>
        <v>21048</v>
      </c>
      <c r="AS37" s="330">
        <f>RANK(AR37,AR34:AR37,1)</f>
        <v>3</v>
      </c>
      <c r="AT37" s="281" t="str">
        <f t="shared" si="10"/>
        <v>Ukraine</v>
      </c>
      <c r="AU37" s="281">
        <f t="shared" si="10"/>
        <v>3</v>
      </c>
      <c r="AV37" s="281">
        <f t="shared" si="10"/>
        <v>4</v>
      </c>
      <c r="AW37" s="281">
        <f t="shared" si="10"/>
        <v>6</v>
      </c>
      <c r="AX37" s="182"/>
      <c r="AY37" s="182"/>
      <c r="AZ37" s="182"/>
      <c r="BA37" s="68">
        <v>4</v>
      </c>
      <c r="BB37" s="69" t="str">
        <f>VLOOKUP(4,AS34:AT37,2,FALSE)</f>
        <v>Nordirland</v>
      </c>
      <c r="BC37" s="70"/>
      <c r="BD37" s="71">
        <f>VLOOKUP(4,AS34:AW37,3,FALSE)</f>
        <v>0</v>
      </c>
      <c r="BE37" s="71">
        <f>VLOOKUP(4,AS34:AW37,4,FALSE)</f>
        <v>0</v>
      </c>
      <c r="BF37" s="199" t="s">
        <v>12</v>
      </c>
      <c r="BG37" s="71">
        <f>VLOOKUP(4,AS34:AW37,5,FALSE)</f>
        <v>9</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Ukraine</v>
      </c>
      <c r="BU37" s="163"/>
      <c r="BV37" s="398">
        <v>1</v>
      </c>
      <c r="BW37" s="399"/>
      <c r="BX37" s="398"/>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1</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1</v>
      </c>
      <c r="U38" s="182">
        <f>G38</f>
        <v>1</v>
      </c>
      <c r="V38" s="182"/>
      <c r="W38" s="182"/>
      <c r="X38" s="182">
        <f>E38</f>
        <v>2</v>
      </c>
      <c r="Y38" s="182"/>
      <c r="Z38" s="182"/>
      <c r="AA38" s="182"/>
      <c r="AB38" s="182"/>
      <c r="AC38" s="182"/>
      <c r="AD38" s="182"/>
      <c r="AE38" s="182"/>
      <c r="AF38" s="182"/>
      <c r="AG38" s="281"/>
      <c r="AH38" s="281"/>
      <c r="AI38" s="281"/>
      <c r="AJ38" s="281"/>
      <c r="AK38" s="281"/>
      <c r="AL38" s="281"/>
      <c r="AM38" s="281"/>
      <c r="AN38" s="334">
        <f>SUM(AN34:AN37)</f>
        <v>11925</v>
      </c>
      <c r="AO38" s="335">
        <f>SUM(AO34:AO37)</f>
        <v>30270</v>
      </c>
      <c r="AP38" s="335">
        <f>SUM(AP34:AP37)</f>
        <v>2697</v>
      </c>
      <c r="AQ38" s="335">
        <f>SUM(AQ34:AQ37)</f>
        <v>21048</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0</v>
      </c>
      <c r="BP38" s="81">
        <f>IF(Spielplan!E38="",0,SUM(BJ38:BO38))</f>
        <v>10</v>
      </c>
      <c r="BQ38" s="182"/>
      <c r="BR38" s="213"/>
      <c r="BS38" s="182"/>
      <c r="BT38" s="182"/>
      <c r="BU38" s="182"/>
      <c r="BV38" s="399"/>
      <c r="BW38" s="399"/>
      <c r="BX38" s="399"/>
      <c r="BY38" s="182"/>
      <c r="BZ38" s="144">
        <v>55</v>
      </c>
      <c r="CA38" s="158" t="str">
        <f>IF(BX36="",IF(BV36&gt;BV37,BT36,BT37),IF(BX36&gt;BX37,BT36,BT37))</f>
        <v>Frankreich</v>
      </c>
      <c r="CB38" s="163"/>
      <c r="CC38" s="398">
        <v>1</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5</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5</v>
      </c>
      <c r="T39" s="182"/>
      <c r="U39" s="182"/>
      <c r="V39" s="182">
        <f>G39</f>
        <v>5</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399"/>
      <c r="BX39" s="399"/>
      <c r="BY39" s="182"/>
      <c r="BZ39" s="144">
        <v>56</v>
      </c>
      <c r="CA39" s="158" t="str">
        <f>IF(BX40="",IF(BV40&gt;BV41,BT40,BT41),IF(BX40&gt;BX41,BT40,BT41))</f>
        <v>Wales</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6</v>
      </c>
      <c r="N40" s="182">
        <f t="shared" si="11"/>
        <v>0</v>
      </c>
      <c r="O40" s="182">
        <f t="shared" si="11"/>
        <v>9</v>
      </c>
      <c r="P40" s="182">
        <f t="shared" si="11"/>
        <v>3</v>
      </c>
      <c r="Q40" s="182">
        <f t="shared" si="11"/>
        <v>5</v>
      </c>
      <c r="R40" s="182">
        <f t="shared" si="11"/>
        <v>0</v>
      </c>
      <c r="S40" s="182">
        <f t="shared" si="11"/>
        <v>11</v>
      </c>
      <c r="T40" s="182">
        <f t="shared" si="11"/>
        <v>4</v>
      </c>
      <c r="U40" s="182">
        <f t="shared" si="11"/>
        <v>3</v>
      </c>
      <c r="V40" s="182">
        <f t="shared" si="11"/>
        <v>9</v>
      </c>
      <c r="W40" s="182">
        <f t="shared" si="11"/>
        <v>2</v>
      </c>
      <c r="X40" s="182">
        <f t="shared" si="11"/>
        <v>6</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42</v>
      </c>
      <c r="BQ40" s="182"/>
      <c r="BR40" s="213"/>
      <c r="BS40" s="151" t="s">
        <v>252</v>
      </c>
      <c r="BT40" s="158" t="str">
        <f>BB24</f>
        <v>Wales</v>
      </c>
      <c r="BU40" s="163"/>
      <c r="BV40" s="398">
        <v>2</v>
      </c>
      <c r="BW40" s="399"/>
      <c r="BX40" s="398"/>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399"/>
      <c r="BX41" s="398"/>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3</v>
      </c>
      <c r="F45" s="401" t="s">
        <v>12</v>
      </c>
      <c r="G45" s="398">
        <v>1</v>
      </c>
      <c r="H45" s="40" t="str">
        <f>Spielplan!$H$45</f>
        <v>Kroatien</v>
      </c>
      <c r="I45" s="41"/>
      <c r="J45" s="182"/>
      <c r="K45" s="182" t="s">
        <v>70</v>
      </c>
      <c r="L45" s="182">
        <f t="shared" ref="L45:L50" si="12">IF(E45-G45&gt;0,1,IF(G45=E45,0,-1))</f>
        <v>1</v>
      </c>
      <c r="M45" s="182">
        <f>IF($E45="",0,IF($E45&gt;$G45,3,IF($E45=G45,1,0)))</f>
        <v>3</v>
      </c>
      <c r="N45" s="182">
        <f>IF($G45="",0,IF($E45&gt;$G45,0,IF($E45=G45,1,3)))</f>
        <v>0</v>
      </c>
      <c r="O45" s="182"/>
      <c r="P45" s="182"/>
      <c r="Q45" s="182">
        <f>E45</f>
        <v>3</v>
      </c>
      <c r="R45" s="182">
        <f>G45</f>
        <v>1</v>
      </c>
      <c r="S45" s="182"/>
      <c r="T45" s="182"/>
      <c r="U45" s="182">
        <f>G45</f>
        <v>1</v>
      </c>
      <c r="V45" s="182">
        <f>E45</f>
        <v>3</v>
      </c>
      <c r="W45" s="182"/>
      <c r="X45" s="182"/>
      <c r="Y45" s="182"/>
      <c r="Z45" s="182">
        <f>M51</f>
        <v>6</v>
      </c>
      <c r="AA45" s="182">
        <f>Q51</f>
        <v>6</v>
      </c>
      <c r="AB45" s="182">
        <f>U51</f>
        <v>3</v>
      </c>
      <c r="AC45" s="182">
        <f>AA45-AB45</f>
        <v>3</v>
      </c>
      <c r="AD45" s="182">
        <f>IF(Z45&gt;Z46,-1,0)</f>
        <v>-1</v>
      </c>
      <c r="AE45" s="182">
        <f>IF(Z45&gt;Z47,-1,0)</f>
        <v>0</v>
      </c>
      <c r="AF45" s="182">
        <f>IF(Z45&gt;Z48,-1,0)</f>
        <v>-1</v>
      </c>
      <c r="AG45" s="329">
        <f>10000-(AJ45*1000+AM45*10+AK45)</f>
        <v>3964</v>
      </c>
      <c r="AH45" s="330">
        <f>RANK(AG45,AG45:AG48,1)</f>
        <v>2</v>
      </c>
      <c r="AI45" s="281" t="str">
        <f>C45</f>
        <v>Türkei</v>
      </c>
      <c r="AJ45" s="281">
        <f t="shared" ref="AJ45:AL48" si="13">Z45</f>
        <v>6</v>
      </c>
      <c r="AK45" s="281">
        <f t="shared" si="13"/>
        <v>6</v>
      </c>
      <c r="AL45" s="281">
        <f t="shared" si="13"/>
        <v>3</v>
      </c>
      <c r="AM45" s="281">
        <f>AK45-AL45</f>
        <v>3</v>
      </c>
      <c r="AN45" s="337"/>
      <c r="AO45" s="329">
        <f>IF(Z46&lt;&gt;Z45,AG46,IF(G45&gt;E45,AG46-2000,AG46))</f>
        <v>7037</v>
      </c>
      <c r="AP45" s="329">
        <f>IF(Z47&lt;&gt;Z45,AG47,IF(G47&gt;E47,AG47-2000,AG47))</f>
        <v>921</v>
      </c>
      <c r="AQ45" s="329">
        <f>IF(Z48&lt;&gt;Z45,AG48,IF(G49&gt;E49,AG48-2000,AG48))</f>
        <v>10058</v>
      </c>
      <c r="AR45" s="332">
        <f>AN49</f>
        <v>11892</v>
      </c>
      <c r="AS45" s="330">
        <f>RANK(AR45,AR45:AR48,1)</f>
        <v>2</v>
      </c>
      <c r="AT45" s="281" t="str">
        <f t="shared" ref="AT45:AW48" si="14">AI45</f>
        <v>Türkei</v>
      </c>
      <c r="AU45" s="281">
        <f t="shared" si="14"/>
        <v>6</v>
      </c>
      <c r="AV45" s="281">
        <f t="shared" si="14"/>
        <v>6</v>
      </c>
      <c r="AW45" s="281">
        <f t="shared" si="14"/>
        <v>3</v>
      </c>
      <c r="AX45" s="182"/>
      <c r="AY45" s="182"/>
      <c r="AZ45" s="182"/>
      <c r="BA45" s="42">
        <v>1</v>
      </c>
      <c r="BB45" s="40" t="str">
        <f>VLOOKUP(1,AS45:AT48,2,FALSE)</f>
        <v>Spanien</v>
      </c>
      <c r="BC45" s="41"/>
      <c r="BD45" s="43">
        <f>VLOOKUP(1,AS45:AW48,3,FALSE)</f>
        <v>9</v>
      </c>
      <c r="BE45" s="44">
        <f>VLOOKUP(1,AS45:AW48,4,FALSE)</f>
        <v>9</v>
      </c>
      <c r="BF45" s="199" t="s">
        <v>12</v>
      </c>
      <c r="BG45" s="44">
        <f>VLOOKUP(1,AS45:AW48,5,FALSE)</f>
        <v>2</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1</v>
      </c>
      <c r="BP45" s="81">
        <f>IF(Spielplan!E45="",0,SUM(BJ45:BO45))</f>
        <v>1</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4</v>
      </c>
      <c r="F46" s="401" t="s">
        <v>12</v>
      </c>
      <c r="G46" s="398">
        <v>1</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4</v>
      </c>
      <c r="T46" s="182">
        <f>G46</f>
        <v>1</v>
      </c>
      <c r="U46" s="182"/>
      <c r="V46" s="182"/>
      <c r="W46" s="182">
        <f>G46</f>
        <v>1</v>
      </c>
      <c r="X46" s="182">
        <f>E46</f>
        <v>4</v>
      </c>
      <c r="Y46" s="182"/>
      <c r="Z46" s="182">
        <f>N51</f>
        <v>3</v>
      </c>
      <c r="AA46" s="182">
        <f>R51</f>
        <v>3</v>
      </c>
      <c r="AB46" s="182">
        <f>V51</f>
        <v>7</v>
      </c>
      <c r="AC46" s="182">
        <f>AA46-AB46</f>
        <v>-4</v>
      </c>
      <c r="AD46" s="182">
        <f>IF(Z46&gt;Z45,-1,0)</f>
        <v>0</v>
      </c>
      <c r="AE46" s="182">
        <f>IF(Z46&gt;Z47,-1,0)</f>
        <v>0</v>
      </c>
      <c r="AF46" s="182">
        <f>IF(Z46&gt;Z48,-1,0)</f>
        <v>-1</v>
      </c>
      <c r="AG46" s="329">
        <f>10000-(AJ46*1000+AM46*10+AK46)</f>
        <v>7037</v>
      </c>
      <c r="AH46" s="330">
        <f>RANK(AG46,AG45:AG48,1)</f>
        <v>3</v>
      </c>
      <c r="AI46" s="281" t="str">
        <f>H45</f>
        <v>Kroatien</v>
      </c>
      <c r="AJ46" s="281">
        <f t="shared" si="13"/>
        <v>3</v>
      </c>
      <c r="AK46" s="281">
        <f t="shared" si="13"/>
        <v>3</v>
      </c>
      <c r="AL46" s="281">
        <f t="shared" si="13"/>
        <v>7</v>
      </c>
      <c r="AM46" s="281">
        <f>AK46-AL46</f>
        <v>-4</v>
      </c>
      <c r="AN46" s="329">
        <f>IF(Z45&lt;&gt;Z46,AG45,IF(E45&gt;G45,AG45-2000,AG45))</f>
        <v>3964</v>
      </c>
      <c r="AO46" s="337"/>
      <c r="AP46" s="329">
        <f>IF(Z46&lt;&gt;Z47,AG47,IF(G50&gt;E50,AG47-2000,AG47))</f>
        <v>921</v>
      </c>
      <c r="AQ46" s="329">
        <f>IF(Z48&lt;&gt;Z46,AG48,IF(G48&gt;E48,AG48-2000,AG48))</f>
        <v>10058</v>
      </c>
      <c r="AR46" s="333">
        <f>AO49</f>
        <v>21111</v>
      </c>
      <c r="AS46" s="330">
        <f>RANK(AR46,AR45:AR48,1)</f>
        <v>3</v>
      </c>
      <c r="AT46" s="281" t="str">
        <f t="shared" si="14"/>
        <v>Kroatien</v>
      </c>
      <c r="AU46" s="281">
        <f t="shared" si="14"/>
        <v>3</v>
      </c>
      <c r="AV46" s="281">
        <f t="shared" si="14"/>
        <v>3</v>
      </c>
      <c r="AW46" s="281">
        <f t="shared" si="14"/>
        <v>7</v>
      </c>
      <c r="AX46" s="182"/>
      <c r="AY46" s="182"/>
      <c r="AZ46" s="182"/>
      <c r="BA46" s="42">
        <v>2</v>
      </c>
      <c r="BB46" s="40" t="str">
        <f>VLOOKUP(2,AS45:AT48,2,FALSE)</f>
        <v>Türkei</v>
      </c>
      <c r="BC46" s="41"/>
      <c r="BD46" s="43">
        <f>VLOOKUP(2,AS45:AW48,3,FALSE)</f>
        <v>6</v>
      </c>
      <c r="BE46" s="44">
        <f>VLOOKUP(2,AS45:AW48,4,FALSE)</f>
        <v>6</v>
      </c>
      <c r="BF46" s="199" t="s">
        <v>12</v>
      </c>
      <c r="BG46" s="44">
        <f>VLOOKUP(2,AS45:AW48,5,FALSE)</f>
        <v>3</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0</v>
      </c>
      <c r="BP46" s="81">
        <f>IF(Spielplan!E46="",0,SUM(BJ46:BO46))</f>
        <v>10</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1</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1</v>
      </c>
      <c r="R47" s="182"/>
      <c r="S47" s="182">
        <f>G47</f>
        <v>2</v>
      </c>
      <c r="T47" s="182"/>
      <c r="U47" s="182">
        <f>G47</f>
        <v>2</v>
      </c>
      <c r="V47" s="182"/>
      <c r="W47" s="182">
        <f>E47</f>
        <v>1</v>
      </c>
      <c r="X47" s="182"/>
      <c r="Y47" s="182"/>
      <c r="Z47" s="182">
        <f>O51</f>
        <v>9</v>
      </c>
      <c r="AA47" s="182">
        <f>S51</f>
        <v>9</v>
      </c>
      <c r="AB47" s="182">
        <f>W51</f>
        <v>2</v>
      </c>
      <c r="AC47" s="182">
        <f>AA47-AB47</f>
        <v>7</v>
      </c>
      <c r="AD47" s="182">
        <f>IF(Z47&gt;Z45,-1,0)</f>
        <v>-1</v>
      </c>
      <c r="AE47" s="182">
        <f>IF(Z47&gt;Z46,-1,0)</f>
        <v>-1</v>
      </c>
      <c r="AF47" s="182">
        <f>IF(Z47&gt;Z48,-1,0)</f>
        <v>-1</v>
      </c>
      <c r="AG47" s="329">
        <f>10000-(AJ47*1000+AM47*10+AK47)</f>
        <v>921</v>
      </c>
      <c r="AH47" s="330">
        <f>RANK(AG47,AG45:AG48,1)</f>
        <v>1</v>
      </c>
      <c r="AI47" s="281" t="str">
        <f>C46</f>
        <v>Spanien</v>
      </c>
      <c r="AJ47" s="281">
        <f t="shared" si="13"/>
        <v>9</v>
      </c>
      <c r="AK47" s="281">
        <f t="shared" si="13"/>
        <v>9</v>
      </c>
      <c r="AL47" s="281">
        <f t="shared" si="13"/>
        <v>2</v>
      </c>
      <c r="AM47" s="281">
        <f>AK47-AL47</f>
        <v>7</v>
      </c>
      <c r="AN47" s="329">
        <f>IF(Z45&lt;&gt;Z47,AG45,IF(E47&gt;G47,AG45-2000,AG45))</f>
        <v>3964</v>
      </c>
      <c r="AO47" s="329">
        <f>IF(Z46&lt;&gt;Z47,AG46,IF(E50&gt;G50,AG46-2000,AG46))</f>
        <v>7037</v>
      </c>
      <c r="AP47" s="337"/>
      <c r="AQ47" s="329">
        <f>IF(Z48&lt;&gt;Z47,AG48,IF(G46&gt;E46,AG48-2000,AG48))</f>
        <v>10058</v>
      </c>
      <c r="AR47" s="333">
        <f>AP49</f>
        <v>2763</v>
      </c>
      <c r="AS47" s="330">
        <f>RANK(AR47,AR45:AR48,1)</f>
        <v>1</v>
      </c>
      <c r="AT47" s="281" t="str">
        <f t="shared" si="14"/>
        <v>Spanien</v>
      </c>
      <c r="AU47" s="281">
        <f t="shared" si="14"/>
        <v>9</v>
      </c>
      <c r="AV47" s="281">
        <f t="shared" si="14"/>
        <v>9</v>
      </c>
      <c r="AW47" s="281">
        <f t="shared" si="14"/>
        <v>2</v>
      </c>
      <c r="AX47" s="182"/>
      <c r="AY47" s="182"/>
      <c r="AZ47" s="182"/>
      <c r="BA47" s="162">
        <v>3</v>
      </c>
      <c r="BB47" s="175" t="str">
        <f>VLOOKUP(3,AS45:AT48,2,FALSE)</f>
        <v>Kroatien</v>
      </c>
      <c r="BC47" s="163"/>
      <c r="BD47" s="145">
        <f>VLOOKUP(3,AS45:AW48,3,FALSE)</f>
        <v>3</v>
      </c>
      <c r="BE47" s="145">
        <f>VLOOKUP(3,AS45:AW48,4,FALSE)</f>
        <v>3</v>
      </c>
      <c r="BF47" s="199" t="s">
        <v>12</v>
      </c>
      <c r="BG47" s="145">
        <f>VLOOKUP(3,AS45:AW48,5,FALSE)</f>
        <v>7</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0</v>
      </c>
      <c r="BO47" s="61">
        <f>IF(G47=Spielplan!G47,Punktemodus!$B$7,0)</f>
        <v>0</v>
      </c>
      <c r="BP47" s="81">
        <f>IF(Spielplan!E47="",0,SUM(BJ47:BO47))</f>
        <v>10</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2</v>
      </c>
      <c r="F48" s="401" t="s">
        <v>12</v>
      </c>
      <c r="G48" s="398">
        <v>1</v>
      </c>
      <c r="H48" s="125" t="str">
        <f>H46</f>
        <v>Tschechien</v>
      </c>
      <c r="I48" s="126"/>
      <c r="J48" s="182"/>
      <c r="K48" s="182" t="s">
        <v>73</v>
      </c>
      <c r="L48" s="182">
        <f t="shared" si="12"/>
        <v>1</v>
      </c>
      <c r="M48" s="182"/>
      <c r="N48" s="182">
        <f>IF($E48="",0,IF($E48&gt;$G48,3,IF($E48=$G48,1,0)))</f>
        <v>3</v>
      </c>
      <c r="O48" s="182"/>
      <c r="P48" s="182">
        <f>IF($G48="",0,IF($E48&gt;$G48,0,IF($E48=$G48,1,3)))</f>
        <v>0</v>
      </c>
      <c r="Q48" s="182"/>
      <c r="R48" s="182">
        <f>E48</f>
        <v>2</v>
      </c>
      <c r="S48" s="182"/>
      <c r="T48" s="182">
        <f>G48</f>
        <v>1</v>
      </c>
      <c r="U48" s="182"/>
      <c r="V48" s="182">
        <f>G48</f>
        <v>1</v>
      </c>
      <c r="W48" s="182"/>
      <c r="X48" s="182">
        <f>E48</f>
        <v>2</v>
      </c>
      <c r="Y48" s="182"/>
      <c r="Z48" s="182">
        <f>P51</f>
        <v>0</v>
      </c>
      <c r="AA48" s="182">
        <f>T51</f>
        <v>2</v>
      </c>
      <c r="AB48" s="182">
        <f>X51</f>
        <v>8</v>
      </c>
      <c r="AC48" s="182">
        <f>AA48-AB48</f>
        <v>-6</v>
      </c>
      <c r="AD48" s="182">
        <f>IF(Z48&gt;Z45,-1,0)</f>
        <v>0</v>
      </c>
      <c r="AE48" s="182">
        <f>IF(Z48&gt;Z46,-1,0)</f>
        <v>0</v>
      </c>
      <c r="AF48" s="182">
        <f>IF(Z48&gt;Z47,-1,0)</f>
        <v>0</v>
      </c>
      <c r="AG48" s="329">
        <f>10000-(AJ48*1000+AM48*10+AK48)</f>
        <v>10058</v>
      </c>
      <c r="AH48" s="330">
        <f>RANK(AG48,AG45:AG48,1)</f>
        <v>4</v>
      </c>
      <c r="AI48" s="281" t="str">
        <f>H46</f>
        <v>Tschechien</v>
      </c>
      <c r="AJ48" s="281">
        <f t="shared" si="13"/>
        <v>0</v>
      </c>
      <c r="AK48" s="281">
        <f t="shared" si="13"/>
        <v>2</v>
      </c>
      <c r="AL48" s="281">
        <f t="shared" si="13"/>
        <v>8</v>
      </c>
      <c r="AM48" s="281">
        <f>AK48-AL48</f>
        <v>-6</v>
      </c>
      <c r="AN48" s="329">
        <f>IF(Z45&lt;&gt;Z48,AG45,IF(E49&gt;G49,AG45-2000,AG45))</f>
        <v>3964</v>
      </c>
      <c r="AO48" s="329">
        <f>IF(Z46&lt;&gt;Z48,AG46,IF(E48&gt;G48,AG46-2000,AG46))</f>
        <v>7037</v>
      </c>
      <c r="AP48" s="329">
        <f>IF(Z47&lt;&gt;Z48,AG47,IF(E46&gt;G46,AG47-2000,AG47))</f>
        <v>921</v>
      </c>
      <c r="AQ48" s="337"/>
      <c r="AR48" s="333">
        <f>AQ49</f>
        <v>30174</v>
      </c>
      <c r="AS48" s="330">
        <f>RANK(AR48,AR45:AR48,1)</f>
        <v>4</v>
      </c>
      <c r="AT48" s="281" t="str">
        <f t="shared" si="14"/>
        <v>Tschechien</v>
      </c>
      <c r="AU48" s="281">
        <f t="shared" si="14"/>
        <v>0</v>
      </c>
      <c r="AV48" s="281">
        <f t="shared" si="14"/>
        <v>2</v>
      </c>
      <c r="AW48" s="281">
        <f t="shared" si="14"/>
        <v>8</v>
      </c>
      <c r="AX48" s="182"/>
      <c r="AY48" s="182"/>
      <c r="AZ48" s="182"/>
      <c r="BA48" s="68">
        <v>4</v>
      </c>
      <c r="BB48" s="69" t="str">
        <f>VLOOKUP(4,AS45:AT48,2,FALSE)</f>
        <v>Tschechien</v>
      </c>
      <c r="BC48" s="70"/>
      <c r="BD48" s="71">
        <f>VLOOKUP(4,AS45:AW48,3,FALSE)</f>
        <v>0</v>
      </c>
      <c r="BE48" s="71">
        <f>VLOOKUP(4,AS45:AW48,4,FALSE)</f>
        <v>2</v>
      </c>
      <c r="BF48" s="199" t="s">
        <v>12</v>
      </c>
      <c r="BG48" s="71">
        <f>VLOOKUP(4,AS45:AW48,5,FALSE)</f>
        <v>8</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10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2</v>
      </c>
      <c r="F49" s="401" t="s">
        <v>12</v>
      </c>
      <c r="G49" s="398">
        <v>0</v>
      </c>
      <c r="H49" s="40" t="str">
        <f>H46</f>
        <v>Tschechien</v>
      </c>
      <c r="I49" s="41"/>
      <c r="J49" s="182"/>
      <c r="K49" s="182" t="s">
        <v>74</v>
      </c>
      <c r="L49" s="182">
        <f t="shared" si="12"/>
        <v>1</v>
      </c>
      <c r="M49" s="182">
        <f>IF($E49="",0,IF($E49&gt;$G49,3,IF($E49=G49,1,0)))</f>
        <v>3</v>
      </c>
      <c r="N49" s="182"/>
      <c r="O49" s="182"/>
      <c r="P49" s="182">
        <f>IF($G49="",0,IF($E49&gt;$G49,0,IF($E49=$G49,1,3)))</f>
        <v>0</v>
      </c>
      <c r="Q49" s="182">
        <f>E49</f>
        <v>2</v>
      </c>
      <c r="R49" s="182"/>
      <c r="S49" s="182"/>
      <c r="T49" s="182">
        <f>G49</f>
        <v>0</v>
      </c>
      <c r="U49" s="182">
        <f>G49</f>
        <v>0</v>
      </c>
      <c r="V49" s="182"/>
      <c r="W49" s="182"/>
      <c r="X49" s="182">
        <f>E49</f>
        <v>2</v>
      </c>
      <c r="Y49" s="182"/>
      <c r="Z49" s="182"/>
      <c r="AA49" s="182"/>
      <c r="AB49" s="182"/>
      <c r="AC49" s="182"/>
      <c r="AD49" s="182"/>
      <c r="AE49" s="182"/>
      <c r="AF49" s="182"/>
      <c r="AG49" s="281"/>
      <c r="AH49" s="281"/>
      <c r="AI49" s="281"/>
      <c r="AJ49" s="281"/>
      <c r="AK49" s="281"/>
      <c r="AL49" s="281"/>
      <c r="AM49" s="281"/>
      <c r="AN49" s="334">
        <f>SUM(AN45:AN48)</f>
        <v>11892</v>
      </c>
      <c r="AO49" s="335">
        <f>SUM(AO45:AO48)</f>
        <v>21111</v>
      </c>
      <c r="AP49" s="335">
        <f>SUM(AP45:AP48)</f>
        <v>2763</v>
      </c>
      <c r="AQ49" s="335">
        <f>SUM(AQ45:AQ48)</f>
        <v>30174</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10</v>
      </c>
      <c r="BK49" s="61">
        <f>IF(E49=G49,IF(Spielplan!E49=Spielplan!G49,Punktemodus!$B$3,0),0)</f>
        <v>0</v>
      </c>
      <c r="BL49" s="61">
        <f>IF(E49&lt;G49,IF(Spielplan!E49&lt;Spielplan!G49,Punktemodus!$B$3,0),0)</f>
        <v>0</v>
      </c>
      <c r="BM49" s="61">
        <f>IF(E49=Spielplan!E49,IF(G49=Spielplan!G49,Punktemodus!$B$5,0),0)</f>
        <v>3</v>
      </c>
      <c r="BN49" s="61">
        <f>IF(E49=Spielplan!E49,Punktemodus!$B$7,0)</f>
        <v>1</v>
      </c>
      <c r="BO49" s="61">
        <f>IF(G49=Spielplan!G49,Punktemodus!$B$7,0)</f>
        <v>1</v>
      </c>
      <c r="BP49" s="81">
        <f>IF(Spielplan!E49="",0,SUM(BJ49:BO49))</f>
        <v>15</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0</v>
      </c>
      <c r="F50" s="401" t="s">
        <v>12</v>
      </c>
      <c r="G50" s="398">
        <v>3</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3</v>
      </c>
      <c r="T50" s="182"/>
      <c r="U50" s="182"/>
      <c r="V50" s="182">
        <f>G50</f>
        <v>3</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6</v>
      </c>
      <c r="N51" s="182">
        <f t="shared" si="15"/>
        <v>3</v>
      </c>
      <c r="O51" s="182">
        <f t="shared" si="15"/>
        <v>9</v>
      </c>
      <c r="P51" s="182">
        <f t="shared" si="15"/>
        <v>0</v>
      </c>
      <c r="Q51" s="182">
        <f t="shared" si="15"/>
        <v>6</v>
      </c>
      <c r="R51" s="182">
        <f t="shared" si="15"/>
        <v>3</v>
      </c>
      <c r="S51" s="182">
        <f t="shared" si="15"/>
        <v>9</v>
      </c>
      <c r="T51" s="182">
        <f t="shared" si="15"/>
        <v>2</v>
      </c>
      <c r="U51" s="182">
        <f t="shared" si="15"/>
        <v>3</v>
      </c>
      <c r="V51" s="182">
        <f t="shared" si="15"/>
        <v>7</v>
      </c>
      <c r="W51" s="182">
        <f t="shared" si="15"/>
        <v>2</v>
      </c>
      <c r="X51" s="182">
        <f t="shared" si="15"/>
        <v>8</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37</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0</v>
      </c>
      <c r="F56" s="401" t="s">
        <v>12</v>
      </c>
      <c r="G56" s="398">
        <v>2</v>
      </c>
      <c r="H56" s="108" t="str">
        <f>Spielplan!$H$56</f>
        <v>Schweden</v>
      </c>
      <c r="I56" s="109"/>
      <c r="J56" s="182"/>
      <c r="K56" s="182" t="s">
        <v>77</v>
      </c>
      <c r="L56" s="182">
        <f t="shared" ref="L56:L61" si="16">IF(E56-G56&gt;0,1,IF(G56=E56,0,-1))</f>
        <v>-1</v>
      </c>
      <c r="M56" s="182">
        <f>IF($E56="",0,IF($E56&gt;$G56,3,IF($E56=G56,1,0)))</f>
        <v>0</v>
      </c>
      <c r="N56" s="182">
        <f>IF($G56="",0,IF($E56&gt;$G56,0,IF($E56=G56,1,3)))</f>
        <v>3</v>
      </c>
      <c r="O56" s="182"/>
      <c r="P56" s="182"/>
      <c r="Q56" s="182">
        <f>E56</f>
        <v>0</v>
      </c>
      <c r="R56" s="182">
        <f>G56</f>
        <v>2</v>
      </c>
      <c r="S56" s="182"/>
      <c r="T56" s="182"/>
      <c r="U56" s="182">
        <f>G56</f>
        <v>2</v>
      </c>
      <c r="V56" s="182">
        <f>E56</f>
        <v>0</v>
      </c>
      <c r="W56" s="182"/>
      <c r="X56" s="182"/>
      <c r="Y56" s="182"/>
      <c r="Z56" s="182">
        <f>M62</f>
        <v>0</v>
      </c>
      <c r="AA56" s="182">
        <f>Q62</f>
        <v>0</v>
      </c>
      <c r="AB56" s="182">
        <f>U62</f>
        <v>6</v>
      </c>
      <c r="AC56" s="182">
        <f>AA56-AB56</f>
        <v>-6</v>
      </c>
      <c r="AD56" s="182">
        <f>IF(Z56&gt;Z57,-1,0)</f>
        <v>0</v>
      </c>
      <c r="AE56" s="182">
        <f>IF(Z56&gt;Z58,-1,0)</f>
        <v>0</v>
      </c>
      <c r="AF56" s="182">
        <f>IF(Z56&gt;Z59,-1,0)</f>
        <v>0</v>
      </c>
      <c r="AG56" s="329">
        <f>10000-(AJ56*1000+AM56*10+AK56)</f>
        <v>10060</v>
      </c>
      <c r="AH56" s="330">
        <f>RANK(AG56,AG56:AG59,1)</f>
        <v>4</v>
      </c>
      <c r="AI56" s="281" t="str">
        <f>C56</f>
        <v>Irland</v>
      </c>
      <c r="AJ56" s="281">
        <f t="shared" ref="AJ56:AL59" si="17">Z56</f>
        <v>0</v>
      </c>
      <c r="AK56" s="281">
        <f t="shared" si="17"/>
        <v>0</v>
      </c>
      <c r="AL56" s="281">
        <f t="shared" si="17"/>
        <v>6</v>
      </c>
      <c r="AM56" s="281">
        <f>AK56-AL56</f>
        <v>-6</v>
      </c>
      <c r="AN56" s="337"/>
      <c r="AO56" s="329">
        <f>IF(Z57&lt;&gt;Z56,AG57,IF(G56&gt;E56,AG57-2000,AG57))</f>
        <v>6996</v>
      </c>
      <c r="AP56" s="329">
        <f>IF(Z58&lt;&gt;Z56,AG58,IF(G58&gt;E58,AG58-2000,AG58))</f>
        <v>954</v>
      </c>
      <c r="AQ56" s="329">
        <f>IF(Z59&lt;&gt;Z56,AG59,IF(G60&gt;E60,AG59-2000,AG59))</f>
        <v>3975</v>
      </c>
      <c r="AR56" s="332">
        <f>AN60</f>
        <v>30180</v>
      </c>
      <c r="AS56" s="330">
        <f>RANK(AR56,AR56:AR59,1)</f>
        <v>4</v>
      </c>
      <c r="AT56" s="281" t="str">
        <f t="shared" ref="AT56:AW59" si="18">AI56</f>
        <v>Irland</v>
      </c>
      <c r="AU56" s="281">
        <f t="shared" si="18"/>
        <v>0</v>
      </c>
      <c r="AV56" s="281">
        <f t="shared" si="18"/>
        <v>0</v>
      </c>
      <c r="AW56" s="281">
        <f t="shared" si="18"/>
        <v>6</v>
      </c>
      <c r="AX56" s="182"/>
      <c r="AY56" s="182"/>
      <c r="AZ56" s="182"/>
      <c r="BA56" s="112">
        <v>1</v>
      </c>
      <c r="BB56" s="108" t="str">
        <f>VLOOKUP(1,AS56:AT59,2,FALSE)</f>
        <v>Belgien</v>
      </c>
      <c r="BC56" s="113"/>
      <c r="BD56" s="114">
        <f>VLOOKUP(1,AS56:AW59,3,FALSE)</f>
        <v>9</v>
      </c>
      <c r="BE56" s="115">
        <f>VLOOKUP(1,AS56:AW59,4,FALSE)</f>
        <v>6</v>
      </c>
      <c r="BF56" s="199" t="s">
        <v>12</v>
      </c>
      <c r="BG56" s="115">
        <f>VLOOKUP(1,AS56:AW59,5,FALSE)</f>
        <v>2</v>
      </c>
      <c r="BH56" s="116" t="s">
        <v>88</v>
      </c>
      <c r="BI56" s="183"/>
      <c r="BJ56" s="61">
        <f>IF(E56&gt;G56,IF(Spielplan!E56&gt;Spielplan!G56,Punktemodus!$B$3,0),0)</f>
        <v>0</v>
      </c>
      <c r="BK56" s="61">
        <f>IF(E56=G56,IF(Spielplan!E56=Spielplan!G56,Punktemodus!$B$3,0),0)</f>
        <v>0</v>
      </c>
      <c r="BL56" s="61">
        <f>IF(E56&lt;G56,IF(Spielplan!E56&lt;Spielplan!G56,Punktemodus!$B$3,0),0)</f>
        <v>0</v>
      </c>
      <c r="BM56" s="61">
        <f>IF(E56=Spielplan!E56,IF(G56=Spielplan!G56,Punktemodus!$B$5,0),0)</f>
        <v>0</v>
      </c>
      <c r="BN56" s="61">
        <f>IF(E56=Spielplan!E56,Punktemodus!$B$7,0)</f>
        <v>0</v>
      </c>
      <c r="BO56" s="61">
        <f>IF(G56=Spielplan!G56,Punktemodus!$B$7,0)</f>
        <v>0</v>
      </c>
      <c r="BP56" s="81">
        <f>IF(Spielplan!E56="",0,SUM(BJ56:BO56))</f>
        <v>0</v>
      </c>
      <c r="BQ56" s="183"/>
      <c r="BR56" s="85"/>
      <c r="BS56" s="151" t="str">
        <f>Spielplan!$BK$20</f>
        <v>1B</v>
      </c>
      <c r="BT56" s="87" t="str">
        <f>Spielplan!$BL$20</f>
        <v>Wales</v>
      </c>
      <c r="BU56" s="88"/>
      <c r="BV56" s="89">
        <f>Spielplan!$BN$20</f>
        <v>1</v>
      </c>
      <c r="BW56" s="360"/>
      <c r="BX56" s="356">
        <f>COUNTIF($BT$12:$BT$41,BT56)*(Punktemodus!$B$11)</f>
        <v>10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2</v>
      </c>
      <c r="F57" s="401" t="s">
        <v>12</v>
      </c>
      <c r="G57" s="398">
        <v>1</v>
      </c>
      <c r="H57" s="110" t="str">
        <f>Spielplan!$H$57</f>
        <v>Italien</v>
      </c>
      <c r="I57" s="111"/>
      <c r="J57" s="182"/>
      <c r="K57" s="182" t="s">
        <v>78</v>
      </c>
      <c r="L57" s="182">
        <f t="shared" si="16"/>
        <v>1</v>
      </c>
      <c r="M57" s="182"/>
      <c r="N57" s="182"/>
      <c r="O57" s="182">
        <f>IF($E57="",0,IF($E57&gt;$G57,3,IF($E57=$G57,1,0)))</f>
        <v>3</v>
      </c>
      <c r="P57" s="182">
        <f>IF($G57="",0,IF($E57&gt;$G57,0,IF($E57=$G57,1,3)))</f>
        <v>0</v>
      </c>
      <c r="Q57" s="182"/>
      <c r="R57" s="182"/>
      <c r="S57" s="182">
        <f>E57</f>
        <v>2</v>
      </c>
      <c r="T57" s="182">
        <f>G57</f>
        <v>1</v>
      </c>
      <c r="U57" s="182"/>
      <c r="V57" s="182"/>
      <c r="W57" s="182">
        <f>G57</f>
        <v>1</v>
      </c>
      <c r="X57" s="182">
        <f>E57</f>
        <v>2</v>
      </c>
      <c r="Y57" s="182"/>
      <c r="Z57" s="182">
        <f>N62</f>
        <v>3</v>
      </c>
      <c r="AA57" s="182">
        <f>R62</f>
        <v>4</v>
      </c>
      <c r="AB57" s="182">
        <f>V62</f>
        <v>4</v>
      </c>
      <c r="AC57" s="182">
        <f>AA57-AB57</f>
        <v>0</v>
      </c>
      <c r="AD57" s="182">
        <f>IF(Z57&gt;Z56,-1,0)</f>
        <v>-1</v>
      </c>
      <c r="AE57" s="182">
        <f>IF(Z57&gt;Z58,-1,0)</f>
        <v>0</v>
      </c>
      <c r="AF57" s="182">
        <f>IF(Z57&gt;Z59,-1,0)</f>
        <v>0</v>
      </c>
      <c r="AG57" s="329">
        <f>10000-(AJ57*1000+AM57*10+AK57)</f>
        <v>6996</v>
      </c>
      <c r="AH57" s="330">
        <f>RANK(AG57,AG56:AG59,1)</f>
        <v>3</v>
      </c>
      <c r="AI57" s="281" t="str">
        <f>H56</f>
        <v>Schweden</v>
      </c>
      <c r="AJ57" s="281">
        <f t="shared" si="17"/>
        <v>3</v>
      </c>
      <c r="AK57" s="281">
        <f t="shared" si="17"/>
        <v>4</v>
      </c>
      <c r="AL57" s="281">
        <f t="shared" si="17"/>
        <v>4</v>
      </c>
      <c r="AM57" s="281">
        <f>AK57-AL57</f>
        <v>0</v>
      </c>
      <c r="AN57" s="329">
        <f>IF(Z56&lt;&gt;Z57,AG56,IF(E56&gt;G56,AG56-2000,AG56))</f>
        <v>10060</v>
      </c>
      <c r="AO57" s="337"/>
      <c r="AP57" s="329">
        <f>IF(Z57&lt;&gt;Z58,AG58,IF(G61&gt;E61,AG58-2000,AG58))</f>
        <v>954</v>
      </c>
      <c r="AQ57" s="329">
        <f>IF(Z59&lt;&gt;Z57,AG59,IF(G59&gt;E59,AG59-2000,AG59))</f>
        <v>3975</v>
      </c>
      <c r="AR57" s="333">
        <f>AO60</f>
        <v>20988</v>
      </c>
      <c r="AS57" s="330">
        <f>RANK(AR57,AR56:AR59,1)</f>
        <v>3</v>
      </c>
      <c r="AT57" s="281" t="str">
        <f t="shared" si="18"/>
        <v>Schweden</v>
      </c>
      <c r="AU57" s="281">
        <f t="shared" si="18"/>
        <v>3</v>
      </c>
      <c r="AV57" s="281">
        <f t="shared" si="18"/>
        <v>4</v>
      </c>
      <c r="AW57" s="281">
        <f t="shared" si="18"/>
        <v>4</v>
      </c>
      <c r="AX57" s="182"/>
      <c r="AY57" s="182"/>
      <c r="AZ57" s="182"/>
      <c r="BA57" s="112">
        <v>2</v>
      </c>
      <c r="BB57" s="108" t="str">
        <f>VLOOKUP(2,AS56:AT59,2,FALSE)</f>
        <v>Italien</v>
      </c>
      <c r="BC57" s="113"/>
      <c r="BD57" s="114">
        <f>VLOOKUP(2,AS56:AW59,3,FALSE)</f>
        <v>6</v>
      </c>
      <c r="BE57" s="115">
        <f>VLOOKUP(2,AS56:AW59,4,FALSE)</f>
        <v>5</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9</v>
      </c>
      <c r="AA58" s="182">
        <f>S62</f>
        <v>6</v>
      </c>
      <c r="AB58" s="182">
        <f>W62</f>
        <v>2</v>
      </c>
      <c r="AC58" s="182">
        <f>AA58-AB58</f>
        <v>4</v>
      </c>
      <c r="AD58" s="182">
        <f>IF(Z58&gt;Z56,-1,0)</f>
        <v>-1</v>
      </c>
      <c r="AE58" s="182">
        <f>IF(Z58&gt;Z57,-1,0)</f>
        <v>-1</v>
      </c>
      <c r="AF58" s="182">
        <f>IF(Z58&gt;Z59,-1,0)</f>
        <v>-1</v>
      </c>
      <c r="AG58" s="329">
        <f>10000-(AJ58*1000+AM58*10+AK58)</f>
        <v>954</v>
      </c>
      <c r="AH58" s="330">
        <f>RANK(AG58,AG56:AG59,1)</f>
        <v>1</v>
      </c>
      <c r="AI58" s="281" t="str">
        <f>C57</f>
        <v>Belgien</v>
      </c>
      <c r="AJ58" s="281">
        <f t="shared" si="17"/>
        <v>9</v>
      </c>
      <c r="AK58" s="281">
        <f t="shared" si="17"/>
        <v>6</v>
      </c>
      <c r="AL58" s="281">
        <f t="shared" si="17"/>
        <v>2</v>
      </c>
      <c r="AM58" s="281">
        <f>AK58-AL58</f>
        <v>4</v>
      </c>
      <c r="AN58" s="329">
        <f>IF(Z56&lt;&gt;Z58,AG56,IF(E58&gt;G58,AG56-2000,AG56))</f>
        <v>10060</v>
      </c>
      <c r="AO58" s="329">
        <f>IF(Z57&lt;&gt;Z58,AG57,IF(E61&gt;G61,AG57-2000,AG57))</f>
        <v>6996</v>
      </c>
      <c r="AP58" s="337"/>
      <c r="AQ58" s="329">
        <f>IF(Z59&lt;&gt;Z58,AG59,IF(G57&gt;E57,AG59-2000,AG59))</f>
        <v>3975</v>
      </c>
      <c r="AR58" s="333">
        <f>AP60</f>
        <v>2862</v>
      </c>
      <c r="AS58" s="330">
        <f>RANK(AR58,AR56:AR59,1)</f>
        <v>1</v>
      </c>
      <c r="AT58" s="281" t="str">
        <f t="shared" si="18"/>
        <v>Belgien</v>
      </c>
      <c r="AU58" s="281">
        <f t="shared" si="18"/>
        <v>9</v>
      </c>
      <c r="AV58" s="281">
        <f t="shared" si="18"/>
        <v>6</v>
      </c>
      <c r="AW58" s="281">
        <f t="shared" si="18"/>
        <v>2</v>
      </c>
      <c r="AX58" s="182"/>
      <c r="AY58" s="182"/>
      <c r="AZ58" s="182"/>
      <c r="BA58" s="162">
        <v>3</v>
      </c>
      <c r="BB58" s="175" t="str">
        <f>VLOOKUP(3,AS56:AT59,2,FALSE)</f>
        <v>Schweden</v>
      </c>
      <c r="BC58" s="163"/>
      <c r="BD58" s="145">
        <f>VLOOKUP(3,AS56:AW59,3,FALSE)</f>
        <v>3</v>
      </c>
      <c r="BE58" s="145">
        <f>VLOOKUP(3,AS56:AW59,4,FALSE)</f>
        <v>4</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20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6</v>
      </c>
      <c r="AA59" s="182">
        <f>T62</f>
        <v>5</v>
      </c>
      <c r="AB59" s="182">
        <f>X62</f>
        <v>3</v>
      </c>
      <c r="AC59" s="182">
        <f>AA59-AB59</f>
        <v>2</v>
      </c>
      <c r="AD59" s="182">
        <f>IF(Z59&gt;Z56,-1,0)</f>
        <v>-1</v>
      </c>
      <c r="AE59" s="182">
        <f>IF(Z59&gt;Z57,-1,0)</f>
        <v>-1</v>
      </c>
      <c r="AF59" s="182">
        <f>IF(Z59&gt;Z58,-1,0)</f>
        <v>0</v>
      </c>
      <c r="AG59" s="329">
        <f>10000-(AJ59*1000+AM59*10+AK59)</f>
        <v>3975</v>
      </c>
      <c r="AH59" s="330">
        <f>RANK(AG59,AG56:AG59,1)</f>
        <v>2</v>
      </c>
      <c r="AI59" s="281" t="str">
        <f>H57</f>
        <v>Italien</v>
      </c>
      <c r="AJ59" s="281">
        <f t="shared" si="17"/>
        <v>6</v>
      </c>
      <c r="AK59" s="281">
        <f t="shared" si="17"/>
        <v>5</v>
      </c>
      <c r="AL59" s="281">
        <f t="shared" si="17"/>
        <v>3</v>
      </c>
      <c r="AM59" s="281">
        <f>AK59-AL59</f>
        <v>2</v>
      </c>
      <c r="AN59" s="329">
        <f>IF(Z56&lt;&gt;Z59,AG56,IF(E60&gt;G60,AG56-2000,AG56))</f>
        <v>10060</v>
      </c>
      <c r="AO59" s="329">
        <f>IF(Z57&lt;&gt;Z59,AG57,IF(E59&gt;G59,AG57-2000,AG57))</f>
        <v>6996</v>
      </c>
      <c r="AP59" s="329">
        <f>IF(Z58&lt;&gt;Z59,AG58,IF(E57&gt;G57,AG58-2000,AG58))</f>
        <v>954</v>
      </c>
      <c r="AQ59" s="337"/>
      <c r="AR59" s="333">
        <f>AQ60</f>
        <v>11925</v>
      </c>
      <c r="AS59" s="330">
        <f>RANK(AR59,AR56:AR59,1)</f>
        <v>2</v>
      </c>
      <c r="AT59" s="281" t="str">
        <f t="shared" si="18"/>
        <v>Italien</v>
      </c>
      <c r="AU59" s="281">
        <f t="shared" si="18"/>
        <v>6</v>
      </c>
      <c r="AV59" s="281">
        <f t="shared" si="18"/>
        <v>5</v>
      </c>
      <c r="AW59" s="281">
        <f t="shared" si="18"/>
        <v>3</v>
      </c>
      <c r="AX59" s="182"/>
      <c r="AY59" s="182"/>
      <c r="AZ59" s="182"/>
      <c r="BA59" s="68">
        <v>4</v>
      </c>
      <c r="BB59" s="69" t="str">
        <f>VLOOKUP(4,AS56:AT59,2,FALSE)</f>
        <v>Irland</v>
      </c>
      <c r="BC59" s="70"/>
      <c r="BD59" s="71">
        <f>VLOOKUP(4,AS56:AW59,3,FALSE)</f>
        <v>0</v>
      </c>
      <c r="BE59" s="71">
        <f>VLOOKUP(4,AS56:AW59,4,FALSE)</f>
        <v>0</v>
      </c>
      <c r="BF59" s="199" t="s">
        <v>12</v>
      </c>
      <c r="BG59" s="71">
        <f>VLOOKUP(4,AS56:AW59,5,FALSE)</f>
        <v>6</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0</v>
      </c>
      <c r="F60" s="401" t="s">
        <v>12</v>
      </c>
      <c r="G60" s="398">
        <v>2</v>
      </c>
      <c r="H60" s="108" t="str">
        <f>H57</f>
        <v>Italien</v>
      </c>
      <c r="I60" s="109"/>
      <c r="J60" s="182"/>
      <c r="K60" s="182" t="s">
        <v>81</v>
      </c>
      <c r="L60" s="182">
        <f t="shared" si="16"/>
        <v>-1</v>
      </c>
      <c r="M60" s="182">
        <f>IF($E60="",0,IF($E60&gt;$G60,3,IF($E60=G60,1,0)))</f>
        <v>0</v>
      </c>
      <c r="N60" s="182"/>
      <c r="O60" s="182"/>
      <c r="P60" s="182">
        <f>IF($G60="",0,IF($E60&gt;$G60,0,IF($E60=$G60,1,3)))</f>
        <v>3</v>
      </c>
      <c r="Q60" s="182">
        <f>E60</f>
        <v>0</v>
      </c>
      <c r="R60" s="182"/>
      <c r="S60" s="182"/>
      <c r="T60" s="182">
        <f>G60</f>
        <v>2</v>
      </c>
      <c r="U60" s="182">
        <f>G60</f>
        <v>2</v>
      </c>
      <c r="V60" s="182"/>
      <c r="W60" s="182"/>
      <c r="X60" s="182">
        <f>E60</f>
        <v>0</v>
      </c>
      <c r="Y60" s="182"/>
      <c r="Z60" s="182"/>
      <c r="AA60" s="182"/>
      <c r="AB60" s="182"/>
      <c r="AC60" s="182"/>
      <c r="AD60" s="182"/>
      <c r="AE60" s="182"/>
      <c r="AF60" s="182"/>
      <c r="AG60" s="281"/>
      <c r="AH60" s="281"/>
      <c r="AI60" s="281"/>
      <c r="AJ60" s="281"/>
      <c r="AK60" s="281"/>
      <c r="AL60" s="281"/>
      <c r="AM60" s="281"/>
      <c r="AN60" s="334">
        <f>SUM(AN56:AN59)</f>
        <v>30180</v>
      </c>
      <c r="AO60" s="335">
        <f>SUM(AO56:AO59)</f>
        <v>20988</v>
      </c>
      <c r="AP60" s="335">
        <f>SUM(AP56:AP59)</f>
        <v>2862</v>
      </c>
      <c r="AQ60" s="335">
        <f>SUM(AQ56:AQ59)</f>
        <v>11925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0</v>
      </c>
      <c r="BO60" s="61">
        <f>IF(G60=Spielplan!G60,Punktemodus!$B$7,0)</f>
        <v>0</v>
      </c>
      <c r="BP60" s="81">
        <f>IF(Spielplan!E60="",0,SUM(BJ60:BO60))</f>
        <v>0</v>
      </c>
      <c r="BQ60" s="182"/>
      <c r="BR60" s="85"/>
      <c r="BS60" s="152" t="str">
        <f>Spielplan!$BK$24</f>
        <v>1F</v>
      </c>
      <c r="BT60" s="87" t="str">
        <f>Spielplan!$BL$24</f>
        <v>Ungarn</v>
      </c>
      <c r="BU60" s="88"/>
      <c r="BV60" s="89">
        <f>Spielplan!$BN$24</f>
        <v>0</v>
      </c>
      <c r="BW60" s="360"/>
      <c r="BX60" s="356">
        <f>COUNTIF($BT$12:$BT$41,BT60)*(Punktemodus!$B$11)</f>
        <v>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1</v>
      </c>
      <c r="F61" s="401" t="s">
        <v>12</v>
      </c>
      <c r="G61" s="398">
        <v>2</v>
      </c>
      <c r="H61" s="110" t="str">
        <f>C57</f>
        <v>Belgien</v>
      </c>
      <c r="I61" s="111"/>
      <c r="J61" s="182"/>
      <c r="K61" s="182" t="s">
        <v>81</v>
      </c>
      <c r="L61" s="182">
        <f t="shared" si="16"/>
        <v>-1</v>
      </c>
      <c r="M61" s="182"/>
      <c r="N61" s="182">
        <f>IF($E61="",0,IF($E61&gt;$G61,3,IF($E61=$G61,1,0)))</f>
        <v>0</v>
      </c>
      <c r="O61" s="182">
        <f>IF($G61="",0,IF($E61&gt;$G61,0,IF($E61=$G61,1,3)))</f>
        <v>3</v>
      </c>
      <c r="P61" s="182"/>
      <c r="Q61" s="182"/>
      <c r="R61" s="182">
        <f>E61</f>
        <v>1</v>
      </c>
      <c r="S61" s="182">
        <f>G61</f>
        <v>2</v>
      </c>
      <c r="T61" s="182"/>
      <c r="U61" s="182"/>
      <c r="V61" s="182">
        <f>G61</f>
        <v>2</v>
      </c>
      <c r="W61" s="182">
        <f>E61</f>
        <v>1</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0</v>
      </c>
      <c r="BN61" s="61">
        <f>IF(E61=Spielplan!E61,Punktemodus!$B$7,0)</f>
        <v>0</v>
      </c>
      <c r="BO61" s="61">
        <f>IF(G61=Spielplan!G61,Punktemodus!$B$7,0)</f>
        <v>0</v>
      </c>
      <c r="BP61" s="81">
        <f>IF(Spielplan!E61="",0,SUM(BJ61:BO61))</f>
        <v>10</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0</v>
      </c>
      <c r="N62" s="182">
        <f t="shared" si="19"/>
        <v>3</v>
      </c>
      <c r="O62" s="182">
        <f t="shared" si="19"/>
        <v>9</v>
      </c>
      <c r="P62" s="182">
        <f t="shared" si="19"/>
        <v>6</v>
      </c>
      <c r="Q62" s="182">
        <f t="shared" si="19"/>
        <v>0</v>
      </c>
      <c r="R62" s="182">
        <f t="shared" si="19"/>
        <v>4</v>
      </c>
      <c r="S62" s="182">
        <f t="shared" si="19"/>
        <v>6</v>
      </c>
      <c r="T62" s="182">
        <f t="shared" si="19"/>
        <v>5</v>
      </c>
      <c r="U62" s="182">
        <f t="shared" si="19"/>
        <v>6</v>
      </c>
      <c r="V62" s="182">
        <f t="shared" si="19"/>
        <v>4</v>
      </c>
      <c r="W62" s="182">
        <f t="shared" si="19"/>
        <v>2</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31</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1</v>
      </c>
      <c r="S67" s="182"/>
      <c r="T67" s="182"/>
      <c r="U67" s="182">
        <f>G67</f>
        <v>1</v>
      </c>
      <c r="V67" s="182">
        <f>E67</f>
        <v>2</v>
      </c>
      <c r="W67" s="182"/>
      <c r="X67" s="182"/>
      <c r="Y67" s="182"/>
      <c r="Z67" s="182">
        <f>M73</f>
        <v>6</v>
      </c>
      <c r="AA67" s="182">
        <f>Q73</f>
        <v>3</v>
      </c>
      <c r="AB67" s="182">
        <f>U73</f>
        <v>4</v>
      </c>
      <c r="AC67" s="182">
        <f>AA67-AB67</f>
        <v>-1</v>
      </c>
      <c r="AD67" s="182">
        <f>IF(Z67&gt;Z68,-1,0)</f>
        <v>-1</v>
      </c>
      <c r="AE67" s="182">
        <f>IF(Z67&gt;Z69,-1,0)</f>
        <v>0</v>
      </c>
      <c r="AF67" s="182">
        <f>IF(Z67&gt;Z70,-1,0)</f>
        <v>-1</v>
      </c>
      <c r="AG67" s="329">
        <f>10000-(AJ67*1000+AM67*10+AK67)</f>
        <v>4007</v>
      </c>
      <c r="AH67" s="330">
        <f>RANK(AG67,AG67:AG70,1)</f>
        <v>2</v>
      </c>
      <c r="AI67" s="281" t="str">
        <f>C67</f>
        <v>Österreich</v>
      </c>
      <c r="AJ67" s="281">
        <f t="shared" ref="AJ67:AL70" si="21">Z67</f>
        <v>6</v>
      </c>
      <c r="AK67" s="281">
        <f t="shared" si="21"/>
        <v>3</v>
      </c>
      <c r="AL67" s="281">
        <f t="shared" si="21"/>
        <v>4</v>
      </c>
      <c r="AM67" s="281">
        <f>AK67-AL67</f>
        <v>-1</v>
      </c>
      <c r="AN67" s="337"/>
      <c r="AO67" s="329">
        <f>IF(Z68&lt;&gt;Z67,AG68,IF(G67&gt;E67,AG68-2000,AG68))</f>
        <v>9038</v>
      </c>
      <c r="AP67" s="329">
        <f>IF(Z69&lt;&gt;Z67,AG69,IF(G69&gt;E69,AG69-2000,AG69))</f>
        <v>911</v>
      </c>
      <c r="AQ67" s="329">
        <f>IF(Z70&lt;&gt;Z67,AG70,IF(G71&gt;E71,AG70-2000,AG70))</f>
        <v>9028</v>
      </c>
      <c r="AR67" s="332">
        <f>AN71</f>
        <v>12021</v>
      </c>
      <c r="AS67" s="330">
        <f>RANK(AR67,AR67:AR70,1)</f>
        <v>2</v>
      </c>
      <c r="AT67" s="281" t="str">
        <f t="shared" ref="AT67:AW70" si="22">AI67</f>
        <v>Österreich</v>
      </c>
      <c r="AU67" s="281">
        <f t="shared" si="22"/>
        <v>6</v>
      </c>
      <c r="AV67" s="281">
        <f t="shared" si="22"/>
        <v>3</v>
      </c>
      <c r="AW67" s="281">
        <f t="shared" si="22"/>
        <v>4</v>
      </c>
      <c r="AX67" s="182"/>
      <c r="AY67" s="182"/>
      <c r="AZ67" s="182"/>
      <c r="BA67" s="119">
        <v>1</v>
      </c>
      <c r="BB67" s="117" t="str">
        <f>VLOOKUP(1,AS67:AT70,2,FALSE)</f>
        <v>Portugal</v>
      </c>
      <c r="BC67" s="118"/>
      <c r="BD67" s="120">
        <f>VLOOKUP(1,AS67:AW70,3,FALSE)</f>
        <v>9</v>
      </c>
      <c r="BE67" s="121">
        <f>VLOOKUP(1,AS67:AW70,4,FALSE)</f>
        <v>9</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3</v>
      </c>
      <c r="F68" s="401" t="s">
        <v>12</v>
      </c>
      <c r="G68" s="398">
        <v>1</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3</v>
      </c>
      <c r="T68" s="182">
        <f>G68</f>
        <v>1</v>
      </c>
      <c r="U68" s="182"/>
      <c r="V68" s="182"/>
      <c r="W68" s="182">
        <f>G68</f>
        <v>1</v>
      </c>
      <c r="X68" s="182">
        <f>E68</f>
        <v>3</v>
      </c>
      <c r="Y68" s="182"/>
      <c r="Z68" s="182">
        <f>N73</f>
        <v>1</v>
      </c>
      <c r="AA68" s="182">
        <f>R73</f>
        <v>2</v>
      </c>
      <c r="AB68" s="182">
        <f>V73</f>
        <v>6</v>
      </c>
      <c r="AC68" s="182">
        <f>AA68-AB68</f>
        <v>-4</v>
      </c>
      <c r="AD68" s="182">
        <f>IF(Z68&gt;Z67,-1,0)</f>
        <v>0</v>
      </c>
      <c r="AE68" s="182">
        <f>IF(Z68&gt;Z69,-1,0)</f>
        <v>0</v>
      </c>
      <c r="AF68" s="182">
        <f>IF(Z68&gt;Z70,-1,0)</f>
        <v>0</v>
      </c>
      <c r="AG68" s="329">
        <f>10000-(AJ68*1000+AM68*10+AK68)</f>
        <v>9038</v>
      </c>
      <c r="AH68" s="330">
        <f>RANK(AG68,AG67:AG70,1)</f>
        <v>4</v>
      </c>
      <c r="AI68" s="281" t="str">
        <f>H67</f>
        <v>Ungarn</v>
      </c>
      <c r="AJ68" s="281">
        <f t="shared" si="21"/>
        <v>1</v>
      </c>
      <c r="AK68" s="281">
        <f t="shared" si="21"/>
        <v>2</v>
      </c>
      <c r="AL68" s="281">
        <f t="shared" si="21"/>
        <v>6</v>
      </c>
      <c r="AM68" s="281">
        <f>AK68-AL68</f>
        <v>-4</v>
      </c>
      <c r="AN68" s="329">
        <f>IF(Z67&lt;&gt;Z68,AG67,IF(E67&gt;G67,AG67-2000,AG67))</f>
        <v>4007</v>
      </c>
      <c r="AO68" s="337"/>
      <c r="AP68" s="329">
        <f>IF(Z68&lt;&gt;Z69,AG69,IF(G72&gt;E72,AG69-2000,AG69))</f>
        <v>911</v>
      </c>
      <c r="AQ68" s="329">
        <f>IF(Z70&lt;&gt;Z68,AG70,IF(G70&gt;E70,AG70-2000,AG70))</f>
        <v>9028</v>
      </c>
      <c r="AR68" s="333">
        <f>AO71</f>
        <v>27114</v>
      </c>
      <c r="AS68" s="330">
        <f>RANK(AR68,AR67:AR70,1)</f>
        <v>4</v>
      </c>
      <c r="AT68" s="281" t="str">
        <f t="shared" si="22"/>
        <v>Ungarn</v>
      </c>
      <c r="AU68" s="281">
        <f t="shared" si="22"/>
        <v>1</v>
      </c>
      <c r="AV68" s="281">
        <f t="shared" si="22"/>
        <v>2</v>
      </c>
      <c r="AW68" s="281">
        <f t="shared" si="22"/>
        <v>6</v>
      </c>
      <c r="AX68" s="182"/>
      <c r="AY68" s="182"/>
      <c r="AZ68" s="182"/>
      <c r="BA68" s="119">
        <v>2</v>
      </c>
      <c r="BB68" s="117" t="str">
        <f>VLOOKUP(2,AS67:AT70,2,FALSE)</f>
        <v>Österreich</v>
      </c>
      <c r="BC68" s="118"/>
      <c r="BD68" s="120">
        <f>VLOOKUP(2,AS67:AW70,3,FALSE)</f>
        <v>6</v>
      </c>
      <c r="BE68" s="121">
        <f>VLOOKUP(2,AS67:AW70,4,FALSE)</f>
        <v>3</v>
      </c>
      <c r="BF68" s="199" t="s">
        <v>12</v>
      </c>
      <c r="BG68" s="121">
        <f>VLOOKUP(2,AS67:AW70,5,FALSE)</f>
        <v>4</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1</v>
      </c>
      <c r="BP68" s="81">
        <f>IF(Spielplan!E68="",0,SUM(BJ68:BO68))</f>
        <v>1</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0</v>
      </c>
      <c r="F69" s="401" t="s">
        <v>12</v>
      </c>
      <c r="G69" s="398">
        <v>3</v>
      </c>
      <c r="H69" s="117" t="str">
        <f>C68</f>
        <v>Portugal</v>
      </c>
      <c r="I69" s="118"/>
      <c r="J69" s="182"/>
      <c r="K69" s="182" t="s">
        <v>84</v>
      </c>
      <c r="L69" s="182">
        <f t="shared" si="20"/>
        <v>-1</v>
      </c>
      <c r="M69" s="182">
        <f>IF($E69="",0,IF($E69&gt;$G69,3,IF($E69=G69,1,0)))</f>
        <v>0</v>
      </c>
      <c r="N69" s="182"/>
      <c r="O69" s="182">
        <f>IF($G69="",0,IF($E69&gt;$G69,0,IF($E69=$G69,1,3)))</f>
        <v>3</v>
      </c>
      <c r="P69" s="182"/>
      <c r="Q69" s="182">
        <f>E69</f>
        <v>0</v>
      </c>
      <c r="R69" s="182"/>
      <c r="S69" s="182">
        <f>G69</f>
        <v>3</v>
      </c>
      <c r="T69" s="182"/>
      <c r="U69" s="182">
        <f>G69</f>
        <v>3</v>
      </c>
      <c r="V69" s="182"/>
      <c r="W69" s="182">
        <f>E69</f>
        <v>0</v>
      </c>
      <c r="X69" s="182"/>
      <c r="Y69" s="182"/>
      <c r="Z69" s="182">
        <f>O73</f>
        <v>9</v>
      </c>
      <c r="AA69" s="182">
        <f>S73</f>
        <v>9</v>
      </c>
      <c r="AB69" s="182">
        <f>W73</f>
        <v>1</v>
      </c>
      <c r="AC69" s="182">
        <f>AA69-AB69</f>
        <v>8</v>
      </c>
      <c r="AD69" s="182">
        <f>IF(Z69&gt;Z67,-1,0)</f>
        <v>-1</v>
      </c>
      <c r="AE69" s="182">
        <f>IF(Z69&gt;Z68,-1,0)</f>
        <v>-1</v>
      </c>
      <c r="AF69" s="182">
        <f>IF(Z69&gt;Z70,-1,0)</f>
        <v>-1</v>
      </c>
      <c r="AG69" s="329">
        <f>10000-(AJ69*1000+AM69*10+AK69)</f>
        <v>911</v>
      </c>
      <c r="AH69" s="330">
        <f>RANK(AG69,AG67:AG70,1)</f>
        <v>1</v>
      </c>
      <c r="AI69" s="281" t="str">
        <f>C68</f>
        <v>Portugal</v>
      </c>
      <c r="AJ69" s="281">
        <f t="shared" si="21"/>
        <v>9</v>
      </c>
      <c r="AK69" s="281">
        <f t="shared" si="21"/>
        <v>9</v>
      </c>
      <c r="AL69" s="281">
        <f t="shared" si="21"/>
        <v>1</v>
      </c>
      <c r="AM69" s="281">
        <f>AK69-AL69</f>
        <v>8</v>
      </c>
      <c r="AN69" s="329">
        <f>IF(Z67&lt;&gt;Z69,AG67,IF(E69&gt;G69,AG67-2000,AG67))</f>
        <v>4007</v>
      </c>
      <c r="AO69" s="329">
        <f>IF(Z68&lt;&gt;Z69,AG68,IF(E72&gt;G72,AG68-2000,AG68))</f>
        <v>9038</v>
      </c>
      <c r="AP69" s="337"/>
      <c r="AQ69" s="329">
        <f>IF(Z70&lt;&gt;Z69,AG70,IF(G68&gt;E68,AG70-2000,AG70))</f>
        <v>9028</v>
      </c>
      <c r="AR69" s="333">
        <f>AP71</f>
        <v>2733</v>
      </c>
      <c r="AS69" s="330">
        <f>RANK(AR69,AR67:AR70,1)</f>
        <v>1</v>
      </c>
      <c r="AT69" s="281" t="str">
        <f t="shared" si="22"/>
        <v>Portugal</v>
      </c>
      <c r="AU69" s="281">
        <f t="shared" si="22"/>
        <v>9</v>
      </c>
      <c r="AV69" s="281">
        <f t="shared" si="22"/>
        <v>9</v>
      </c>
      <c r="AW69" s="281">
        <f t="shared" si="22"/>
        <v>1</v>
      </c>
      <c r="AX69" s="182"/>
      <c r="AY69" s="182"/>
      <c r="AZ69" s="182"/>
      <c r="BA69" s="162">
        <v>3</v>
      </c>
      <c r="BB69" s="175" t="str">
        <f>VLOOKUP(3,AS67:AT70,2,FALSE)</f>
        <v>Island</v>
      </c>
      <c r="BC69" s="163"/>
      <c r="BD69" s="145">
        <f>VLOOKUP(3,AS67:AW70,3,FALSE)</f>
        <v>1</v>
      </c>
      <c r="BE69" s="145">
        <f>VLOOKUP(3,AS67:AW70,4,FALSE)</f>
        <v>2</v>
      </c>
      <c r="BF69" s="199" t="s">
        <v>12</v>
      </c>
      <c r="BG69" s="145">
        <f>VLOOKUP(3,AS67:AW70,5,FALSE)</f>
        <v>5</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1</v>
      </c>
      <c r="BO69" s="61">
        <f>IF(G69=Spielplan!G69,Punktemodus!$B$7,0)</f>
        <v>0</v>
      </c>
      <c r="BP69" s="81">
        <f>IF(Spielplan!E69="",0,SUM(BJ69:BO69))</f>
        <v>1</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1</v>
      </c>
      <c r="H70" s="123" t="str">
        <f>H68</f>
        <v>Island</v>
      </c>
      <c r="I70" s="124"/>
      <c r="J70" s="182"/>
      <c r="K70" s="182" t="s">
        <v>85</v>
      </c>
      <c r="L70" s="182">
        <f t="shared" si="20"/>
        <v>0</v>
      </c>
      <c r="M70" s="182"/>
      <c r="N70" s="182">
        <f>IF($E70="",0,IF($E70&gt;$G70,3,IF($E70=$G70,1,0)))</f>
        <v>1</v>
      </c>
      <c r="O70" s="182"/>
      <c r="P70" s="182">
        <f>IF($G70="",0,IF($E70&gt;$G70,0,IF($E70=$G70,1,3)))</f>
        <v>1</v>
      </c>
      <c r="Q70" s="182"/>
      <c r="R70" s="182">
        <f>E70</f>
        <v>1</v>
      </c>
      <c r="S70" s="182"/>
      <c r="T70" s="182">
        <f>G70</f>
        <v>1</v>
      </c>
      <c r="U70" s="182"/>
      <c r="V70" s="182">
        <f>G70</f>
        <v>1</v>
      </c>
      <c r="W70" s="182"/>
      <c r="X70" s="182">
        <f>E70</f>
        <v>1</v>
      </c>
      <c r="Y70" s="182"/>
      <c r="Z70" s="182">
        <f>P73</f>
        <v>1</v>
      </c>
      <c r="AA70" s="182">
        <f>T73</f>
        <v>2</v>
      </c>
      <c r="AB70" s="182">
        <f>X73</f>
        <v>5</v>
      </c>
      <c r="AC70" s="182">
        <f>AA70-AB70</f>
        <v>-3</v>
      </c>
      <c r="AD70" s="182">
        <f>IF(Z70&gt;Z67,-1,0)</f>
        <v>0</v>
      </c>
      <c r="AE70" s="182">
        <f>IF(Z70&gt;Z68,-1,0)</f>
        <v>0</v>
      </c>
      <c r="AF70" s="182">
        <f>IF(Z70&gt;Z69,-1,0)</f>
        <v>0</v>
      </c>
      <c r="AG70" s="329">
        <f>10000-(AJ70*1000+AM70*10+AK70)</f>
        <v>9028</v>
      </c>
      <c r="AH70" s="330">
        <f>RANK(AG70,AG67:AG70,1)</f>
        <v>3</v>
      </c>
      <c r="AI70" s="281" t="str">
        <f>H68</f>
        <v>Island</v>
      </c>
      <c r="AJ70" s="281">
        <f t="shared" si="21"/>
        <v>1</v>
      </c>
      <c r="AK70" s="281">
        <f t="shared" si="21"/>
        <v>2</v>
      </c>
      <c r="AL70" s="281">
        <f t="shared" si="21"/>
        <v>5</v>
      </c>
      <c r="AM70" s="281">
        <f>AK70-AL70</f>
        <v>-3</v>
      </c>
      <c r="AN70" s="329">
        <f>IF(Z67&lt;&gt;Z70,AG67,IF(E71&gt;G71,AG67-2000,AG67))</f>
        <v>4007</v>
      </c>
      <c r="AO70" s="329">
        <f>IF(Z68&lt;&gt;Z70,AG68,IF(E70&gt;G70,AG68-2000,AG68))</f>
        <v>9038</v>
      </c>
      <c r="AP70" s="329">
        <f>IF(Z69&lt;&gt;Z70,AG69,IF(E68&gt;G68,AG69-2000,AG69))</f>
        <v>911</v>
      </c>
      <c r="AQ70" s="337"/>
      <c r="AR70" s="333">
        <f>AQ71</f>
        <v>27084</v>
      </c>
      <c r="AS70" s="330">
        <f>RANK(AR70,AR67:AR70,1)</f>
        <v>3</v>
      </c>
      <c r="AT70" s="281" t="str">
        <f t="shared" si="22"/>
        <v>Island</v>
      </c>
      <c r="AU70" s="281">
        <f t="shared" si="22"/>
        <v>1</v>
      </c>
      <c r="AV70" s="281">
        <f t="shared" si="22"/>
        <v>2</v>
      </c>
      <c r="AW70" s="281">
        <f t="shared" si="22"/>
        <v>5</v>
      </c>
      <c r="AX70" s="182"/>
      <c r="AY70" s="182"/>
      <c r="AZ70" s="182"/>
      <c r="BA70" s="68">
        <v>4</v>
      </c>
      <c r="BB70" s="69" t="str">
        <f>VLOOKUP(4,AS67:AT70,2,FALSE)</f>
        <v>Ungarn</v>
      </c>
      <c r="BC70" s="70"/>
      <c r="BD70" s="71">
        <f>VLOOKUP(4,AS67:AW70,3,FALSE)</f>
        <v>1</v>
      </c>
      <c r="BE70" s="71">
        <f>VLOOKUP(4,AS67:AW70,4,FALSE)</f>
        <v>2</v>
      </c>
      <c r="BF70" s="199" t="s">
        <v>12</v>
      </c>
      <c r="BG70" s="71">
        <f>VLOOKUP(4,AS67:AW70,5,FALSE)</f>
        <v>6</v>
      </c>
      <c r="BH70" s="182"/>
      <c r="BI70" s="183"/>
      <c r="BJ70" s="61">
        <f>IF(E70&gt;G70,IF(Spielplan!E70&gt;Spielplan!G70,Punktemodus!$B$3,0),0)</f>
        <v>0</v>
      </c>
      <c r="BK70" s="61">
        <f>IF(E70=G70,IF(Spielplan!E70=Spielplan!G70,Punktemodus!$B$3,0),0)</f>
        <v>10</v>
      </c>
      <c r="BL70" s="61">
        <f>IF(E70&lt;G70,IF(Spielplan!E70&lt;Spielplan!G70,Punktemodus!$B$3,0),0)</f>
        <v>0</v>
      </c>
      <c r="BM70" s="61">
        <f>IF(E70=Spielplan!E70,IF(G70=Spielplan!G70,Punktemodus!$B$5,0),0)</f>
        <v>3</v>
      </c>
      <c r="BN70" s="61">
        <f>IF(E70=Spielplan!E70,Punktemodus!$B$7,0)</f>
        <v>1</v>
      </c>
      <c r="BO70" s="61">
        <f>IF(G70=Spielplan!G70,Punktemodus!$B$7,0)</f>
        <v>1</v>
      </c>
      <c r="BP70" s="81">
        <f>IF(Spielplan!E70="",0,SUM(BJ70:BO70))</f>
        <v>15</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1</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1</v>
      </c>
      <c r="R71" s="182"/>
      <c r="S71" s="182"/>
      <c r="T71" s="182">
        <f>G71</f>
        <v>0</v>
      </c>
      <c r="U71" s="182">
        <f>G71</f>
        <v>0</v>
      </c>
      <c r="V71" s="182"/>
      <c r="W71" s="182"/>
      <c r="X71" s="182">
        <f>E71</f>
        <v>1</v>
      </c>
      <c r="Y71" s="182"/>
      <c r="Z71" s="182"/>
      <c r="AA71" s="182"/>
      <c r="AB71" s="182"/>
      <c r="AC71" s="182"/>
      <c r="AD71" s="182"/>
      <c r="AE71" s="182"/>
      <c r="AF71" s="182"/>
      <c r="AG71" s="281"/>
      <c r="AH71" s="281"/>
      <c r="AI71" s="281"/>
      <c r="AJ71" s="281"/>
      <c r="AK71" s="281"/>
      <c r="AL71" s="281"/>
      <c r="AM71" s="281"/>
      <c r="AN71" s="334">
        <f>SUM(AN67:AN70)</f>
        <v>12021</v>
      </c>
      <c r="AO71" s="335">
        <f>SUM(AO67:AO70)</f>
        <v>27114</v>
      </c>
      <c r="AP71" s="335">
        <f>SUM(AP67:AP70)</f>
        <v>2733</v>
      </c>
      <c r="AQ71" s="335">
        <f>SUM(AQ67:AQ70)</f>
        <v>27084</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1</v>
      </c>
      <c r="BO71" s="61">
        <f>IF(G71=Spielplan!G71,Punktemodus!$B$7,0)</f>
        <v>0</v>
      </c>
      <c r="BP71" s="81">
        <f>IF(Spielplan!E71="",0,SUM(BJ71:BO71))</f>
        <v>1</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3</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3</v>
      </c>
      <c r="T72" s="182"/>
      <c r="U72" s="182"/>
      <c r="V72" s="182">
        <f>G72</f>
        <v>3</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1</v>
      </c>
      <c r="BP72" s="81">
        <f>IF(Spielplan!E72="",0,SUM(BJ72:BO72))</f>
        <v>1</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1</v>
      </c>
      <c r="O73" s="182">
        <f t="shared" si="23"/>
        <v>9</v>
      </c>
      <c r="P73" s="182">
        <f t="shared" si="23"/>
        <v>1</v>
      </c>
      <c r="Q73" s="182">
        <f t="shared" si="23"/>
        <v>3</v>
      </c>
      <c r="R73" s="182">
        <f t="shared" si="23"/>
        <v>2</v>
      </c>
      <c r="S73" s="182">
        <f t="shared" si="23"/>
        <v>9</v>
      </c>
      <c r="T73" s="182">
        <f t="shared" si="23"/>
        <v>2</v>
      </c>
      <c r="U73" s="182">
        <f t="shared" si="23"/>
        <v>4</v>
      </c>
      <c r="V73" s="182">
        <f t="shared" si="23"/>
        <v>6</v>
      </c>
      <c r="W73" s="182">
        <f t="shared" si="23"/>
        <v>1</v>
      </c>
      <c r="X73" s="182">
        <f t="shared" si="23"/>
        <v>5</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19</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2</v>
      </c>
      <c r="O74" s="182">
        <f t="shared" si="23"/>
        <v>18</v>
      </c>
      <c r="P74" s="182">
        <f t="shared" si="23"/>
        <v>2</v>
      </c>
      <c r="Q74" s="182">
        <f t="shared" si="23"/>
        <v>4</v>
      </c>
      <c r="R74" s="182">
        <f t="shared" si="23"/>
        <v>3</v>
      </c>
      <c r="S74" s="182">
        <f t="shared" si="23"/>
        <v>18</v>
      </c>
      <c r="T74" s="182">
        <f t="shared" si="23"/>
        <v>4</v>
      </c>
      <c r="U74" s="182">
        <f t="shared" si="23"/>
        <v>7</v>
      </c>
      <c r="V74" s="182">
        <f t="shared" si="23"/>
        <v>10</v>
      </c>
      <c r="W74" s="182">
        <f t="shared" si="23"/>
        <v>2</v>
      </c>
      <c r="X74" s="182">
        <f t="shared" si="23"/>
        <v>10</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206</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Albanien</v>
      </c>
      <c r="D78" s="160">
        <f>BD14</f>
        <v>5</v>
      </c>
      <c r="E78" s="160">
        <f>BE14</f>
        <v>3</v>
      </c>
      <c r="F78" s="199" t="s">
        <v>12</v>
      </c>
      <c r="G78" s="160">
        <f>BG14</f>
        <v>2</v>
      </c>
      <c r="H78" s="161">
        <f>D78*1000+(E78-G78)*10+E78</f>
        <v>5013</v>
      </c>
      <c r="I78" s="249" t="s">
        <v>254</v>
      </c>
      <c r="J78" s="164">
        <f t="shared" ref="J78:J83" si="24">IF(H78="","",RANK(H78,H$78:H$83,0)+ROW(A1)%%)</f>
        <v>1.0001</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1.0001</v>
      </c>
      <c r="BB78" s="159" t="str">
        <f>IF($BA78="","",INDEX(C$78:C$83,MATCH($BA78,$J$78:$J$83,0)))</f>
        <v>Albanien</v>
      </c>
      <c r="BC78" s="201"/>
      <c r="BD78" s="202">
        <f>IF($BA78="","",INDEX(D$78:D$83,MATCH($BA78,$J$78:$J$83,0)))</f>
        <v>5</v>
      </c>
      <c r="BE78" s="150">
        <f>IF($BA78="","",INDEX(E$78:E$83,MATCH($BA78,$J$78:$J$83,0)))</f>
        <v>3</v>
      </c>
      <c r="BF78" s="199" t="s">
        <v>12</v>
      </c>
      <c r="BG78" s="202">
        <f t="shared" ref="BG78:BG83" si="26">IF($BA78="","",INDEX(G$78:G$83,MATCH($BA78,$J$78:$J$83,0)))</f>
        <v>2</v>
      </c>
      <c r="BH78" s="150" t="str">
        <f>IF($BA78="","",INDEX(I$78:I$83,MATCH($BA78,$J$78:$J$83,0)))</f>
        <v>A</v>
      </c>
      <c r="BI78" s="231">
        <f>IF(BH78="A",0,IF(BH78="B",1,IF(BH78="C",2,IF(BH78="D",4,IF(BH78="E",8,IF(BH78="F",16,777777777))))))</f>
        <v>0</v>
      </c>
      <c r="BJ78" s="61">
        <f>IF(E78&gt;G78,IF(Spielplan!E78&gt;Spielplan!G78,Punktemodus!$B$3,0),0)</f>
        <v>0</v>
      </c>
      <c r="BK78" s="61">
        <f>IF(E78=G78,IF(Spielplan!E78=Spielplan!G78,Punktemodus!$B$3,0),0)</f>
        <v>0</v>
      </c>
      <c r="BL78" s="61">
        <f>IF(E78&lt;G78,IF(Spielplan!E78&lt;Spielplan!G78,Punktemodus!$B$3,0),0)</f>
        <v>0</v>
      </c>
      <c r="BM78" s="61">
        <f>IF(E78=Spielplan!E78,IF(G78=Spielplan!G78,Punktemodus!$B$5,0),0)</f>
        <v>0</v>
      </c>
      <c r="BN78" s="61">
        <f>IF(E78=Spielplan!E78,Punktemodus!$B$7,0)</f>
        <v>0</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Russland</v>
      </c>
      <c r="D79" s="160">
        <f>BD25</f>
        <v>3</v>
      </c>
      <c r="E79" s="160">
        <f>BE25</f>
        <v>3</v>
      </c>
      <c r="F79" s="199" t="s">
        <v>12</v>
      </c>
      <c r="G79" s="160">
        <f>BG25</f>
        <v>3</v>
      </c>
      <c r="H79" s="161">
        <f t="shared" ref="H79:H83" si="27">D79*1000+(E79-G79)*10+E79</f>
        <v>3003</v>
      </c>
      <c r="I79" s="250" t="s">
        <v>255</v>
      </c>
      <c r="J79" s="164">
        <f t="shared" si="24"/>
        <v>3.0002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2.0005000000000002</v>
      </c>
      <c r="BB79" s="159" t="str">
        <f t="shared" ref="BB79:BB83" si="28">IF($BA79="","",INDEX(C$78:C$83,MATCH($BA79,$J$78:$J$83,0)))</f>
        <v>Schweden</v>
      </c>
      <c r="BC79" s="201"/>
      <c r="BD79" s="202">
        <f t="shared" ref="BD79:BD83" si="29">IF($BA79="","",INDEX(D$78:D$83,MATCH($BA79,$J$78:$J$83,0)))</f>
        <v>3</v>
      </c>
      <c r="BE79" s="150">
        <f>IF($BA79="","",INDEX(E$78:E$83,MATCH($BA79,$J$78:$J$83,0)))</f>
        <v>4</v>
      </c>
      <c r="BF79" s="199" t="s">
        <v>12</v>
      </c>
      <c r="BG79" s="202">
        <f t="shared" si="26"/>
        <v>4</v>
      </c>
      <c r="BH79" s="150" t="str">
        <f t="shared" ref="BH79:BH83" si="30">IF($BA79="","",INDEX(I$78:I$83,MATCH($BA79,$J$78:$J$83,0)))</f>
        <v>E</v>
      </c>
      <c r="BI79" s="231">
        <f t="shared" ref="BI79:BI81" si="31">IF(BH79="A",0,IF(BH79="B",1,IF(BH79="C",2,IF(BH79="D",4,IF(BH79="E",8,IF(BH79="F",16,777777777))))))</f>
        <v>8</v>
      </c>
      <c r="BJ79" s="61">
        <f>IF(E79&gt;G79,IF(Spielplan!E79&gt;Spielplan!G79,Punktemodus!$B$3,0),0)</f>
        <v>0</v>
      </c>
      <c r="BK79" s="61">
        <f>IF(E79=G79,IF(Spielplan!E79=Spielplan!G79,Punktemodus!$B$3,0),0)</f>
        <v>10</v>
      </c>
      <c r="BL79" s="61">
        <f>IF(E79&lt;G79,IF(Spielplan!E79&lt;Spielplan!G79,Punktemodus!$B$3,0),0)</f>
        <v>0</v>
      </c>
      <c r="BM79" s="61">
        <f>IF(E79=Spielplan!E79,IF(G79=Spielplan!G79,Punktemodus!$B$5,0),0)</f>
        <v>3</v>
      </c>
      <c r="BN79" s="61">
        <f>IF(E79=Spielplan!E79,Punktemodus!$B$7,0)</f>
        <v>1</v>
      </c>
      <c r="BO79" s="61">
        <f>IF(G79=Spielplan!G79,Punktemodus!$B$7,0)</f>
        <v>1</v>
      </c>
      <c r="BP79" s="182"/>
      <c r="BQ79" s="183"/>
      <c r="BR79" s="85"/>
      <c r="BS79" s="462" t="s">
        <v>109</v>
      </c>
      <c r="BT79" s="463"/>
      <c r="BU79" s="464"/>
      <c r="BV79" s="465"/>
      <c r="BW79" s="80"/>
      <c r="BX79" s="80"/>
      <c r="BY79" s="80"/>
      <c r="BZ79" s="361">
        <f>SUM(BX48:BX77)</f>
        <v>100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Ukraine</v>
      </c>
      <c r="D80" s="160">
        <f>BD36</f>
        <v>3</v>
      </c>
      <c r="E80" s="160">
        <f>BE36</f>
        <v>4</v>
      </c>
      <c r="F80" s="199" t="s">
        <v>12</v>
      </c>
      <c r="G80" s="160">
        <f>BG36</f>
        <v>6</v>
      </c>
      <c r="H80" s="161">
        <f t="shared" si="27"/>
        <v>2984</v>
      </c>
      <c r="I80" s="250" t="s">
        <v>256</v>
      </c>
      <c r="J80" s="164">
        <f t="shared" si="24"/>
        <v>4.0003000000000002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3.0002</v>
      </c>
      <c r="BB80" s="159" t="str">
        <f t="shared" si="28"/>
        <v>Russland</v>
      </c>
      <c r="BC80" s="201"/>
      <c r="BD80" s="202">
        <f t="shared" si="29"/>
        <v>3</v>
      </c>
      <c r="BE80" s="150">
        <f>IF($BA80="","",INDEX(E$78:E$83,MATCH($BA80,$J$78:$J$83,0)))</f>
        <v>3</v>
      </c>
      <c r="BF80" s="199" t="s">
        <v>12</v>
      </c>
      <c r="BG80" s="202">
        <f t="shared" si="26"/>
        <v>3</v>
      </c>
      <c r="BH80" s="150" t="str">
        <f t="shared" si="30"/>
        <v>B</v>
      </c>
      <c r="BI80" s="231">
        <f t="shared" si="31"/>
        <v>1</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0</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Kroatien</v>
      </c>
      <c r="D81" s="160">
        <f>BD47</f>
        <v>3</v>
      </c>
      <c r="E81" s="160">
        <f>BE47</f>
        <v>3</v>
      </c>
      <c r="F81" s="199" t="s">
        <v>12</v>
      </c>
      <c r="G81" s="160">
        <f>BG47</f>
        <v>7</v>
      </c>
      <c r="H81" s="161">
        <f t="shared" si="27"/>
        <v>2963</v>
      </c>
      <c r="I81" s="250" t="s">
        <v>257</v>
      </c>
      <c r="J81" s="164">
        <f t="shared" si="24"/>
        <v>5.0004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4.0003000000000002</v>
      </c>
      <c r="BB81" s="159" t="str">
        <f t="shared" si="28"/>
        <v>Ukraine</v>
      </c>
      <c r="BC81" s="201"/>
      <c r="BD81" s="202">
        <f t="shared" si="29"/>
        <v>3</v>
      </c>
      <c r="BE81" s="150">
        <f>IF($BA81="","",INDEX(E$78:E$83,MATCH($BA81,$J$78:$J$83,0)))</f>
        <v>4</v>
      </c>
      <c r="BF81" s="199" t="s">
        <v>12</v>
      </c>
      <c r="BG81" s="202">
        <f t="shared" si="26"/>
        <v>6</v>
      </c>
      <c r="BH81" s="150" t="str">
        <f t="shared" si="30"/>
        <v>C</v>
      </c>
      <c r="BI81" s="231">
        <f t="shared" si="31"/>
        <v>2</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3</v>
      </c>
      <c r="E82" s="160">
        <f>BE58</f>
        <v>4</v>
      </c>
      <c r="F82" s="199" t="s">
        <v>12</v>
      </c>
      <c r="G82" s="160">
        <f>BG58</f>
        <v>4</v>
      </c>
      <c r="H82" s="161">
        <f t="shared" si="27"/>
        <v>3004</v>
      </c>
      <c r="I82" s="250" t="s">
        <v>258</v>
      </c>
      <c r="J82" s="164">
        <f t="shared" si="24"/>
        <v>2.0005000000000002</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5.0004</v>
      </c>
      <c r="BB82" s="175" t="str">
        <f t="shared" si="28"/>
        <v>Kroatien</v>
      </c>
      <c r="BC82" s="163"/>
      <c r="BD82" s="145">
        <f t="shared" si="29"/>
        <v>3</v>
      </c>
      <c r="BE82" s="145">
        <f>IF($BA82="","",INDEX(E$78:E$83,MATCH($BA82,$J$78:$J$83,0)))</f>
        <v>3</v>
      </c>
      <c r="BF82" s="199" t="s">
        <v>12</v>
      </c>
      <c r="BG82" s="145">
        <f t="shared" si="26"/>
        <v>7</v>
      </c>
      <c r="BH82" s="145" t="str">
        <f t="shared" si="30"/>
        <v>D</v>
      </c>
      <c r="BI82" s="182"/>
      <c r="BJ82" s="61">
        <f>IF(E82&gt;G82,IF(Spielplan!E82&gt;Spielplan!G82,Punktemodus!$B$3,0),0)</f>
        <v>0</v>
      </c>
      <c r="BK82" s="61">
        <f>IF(E82=G82,IF(Spielplan!E82=Spielplan!G82,Punktemodus!$B$3,0),0)</f>
        <v>0</v>
      </c>
      <c r="BL82" s="61">
        <f>IF(E82&lt;G82,IF(Spielplan!E82&lt;Spielplan!G82,Punktemodus!$B$3,0),0)</f>
        <v>0</v>
      </c>
      <c r="BM82" s="61">
        <f>IF(E82=Spielplan!E82,IF(G82=Spielplan!G82,Punktemodus!$B$5,0),0)</f>
        <v>0</v>
      </c>
      <c r="BN82" s="61">
        <f>IF(E82=Spielplan!E82,Punktemodus!$B$7,0)</f>
        <v>0</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Island</v>
      </c>
      <c r="D83" s="160">
        <f>BD69</f>
        <v>1</v>
      </c>
      <c r="E83" s="160">
        <f>BE69</f>
        <v>2</v>
      </c>
      <c r="F83" s="199" t="s">
        <v>12</v>
      </c>
      <c r="G83" s="160">
        <f>BG69</f>
        <v>5</v>
      </c>
      <c r="H83" s="161">
        <f t="shared" si="27"/>
        <v>972</v>
      </c>
      <c r="I83" s="181" t="s">
        <v>259</v>
      </c>
      <c r="J83" s="164">
        <f t="shared" si="24"/>
        <v>6.0006000000000004</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6.0006000000000004</v>
      </c>
      <c r="BB83" s="175" t="str">
        <f t="shared" si="28"/>
        <v>Island</v>
      </c>
      <c r="BC83" s="163"/>
      <c r="BD83" s="145">
        <f t="shared" si="29"/>
        <v>1</v>
      </c>
      <c r="BE83" s="145">
        <f>IF($BA83="","",INDEX(E$78:E$83,MATCH($BA83,$J$78:$J$83,0)))</f>
        <v>2</v>
      </c>
      <c r="BF83" s="199" t="s">
        <v>12</v>
      </c>
      <c r="BG83" s="145">
        <f t="shared" si="26"/>
        <v>5</v>
      </c>
      <c r="BH83" s="145" t="str">
        <f t="shared" si="30"/>
        <v>F</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0</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11</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Ukraine</v>
      </c>
      <c r="D86" s="458" t="str">
        <f>$C$81</f>
        <v>Kroatien</v>
      </c>
      <c r="E86" s="459"/>
      <c r="F86" s="479" t="str">
        <f>$C$78</f>
        <v>Albanien</v>
      </c>
      <c r="G86" s="459"/>
      <c r="H86" s="245" t="str">
        <f>$C$79</f>
        <v>Russland</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206</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Ukraine</v>
      </c>
      <c r="D87" s="471" t="str">
        <f>$C$78</f>
        <v>Albanien</v>
      </c>
      <c r="E87" s="461"/>
      <c r="F87" s="470" t="str">
        <f>$C$79</f>
        <v>Russland</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Ukraine</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Ukraine</v>
      </c>
      <c r="D88" s="471" t="str">
        <f>$C$78</f>
        <v>Albanien</v>
      </c>
      <c r="E88" s="461"/>
      <c r="F88" s="470" t="str">
        <f>$C$79</f>
        <v>Russland</v>
      </c>
      <c r="G88" s="461"/>
      <c r="H88" s="247" t="str">
        <f>$C$83</f>
        <v>Island</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Albanien</v>
      </c>
      <c r="BC88" s="201"/>
      <c r="BD88" s="150" t="str">
        <f t="shared" si="32"/>
        <v>A</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Kroatien</v>
      </c>
      <c r="D89" s="471" t="str">
        <f>$C$78</f>
        <v>Albanien</v>
      </c>
      <c r="E89" s="461"/>
      <c r="F89" s="470" t="str">
        <f>$C$79</f>
        <v>Russland</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Russland</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260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Kroatien</v>
      </c>
      <c r="D90" s="471" t="str">
        <f>$C$78</f>
        <v>Albanien</v>
      </c>
      <c r="E90" s="461"/>
      <c r="F90" s="470" t="str">
        <f>$C$79</f>
        <v>Russland</v>
      </c>
      <c r="G90" s="461"/>
      <c r="H90" s="247" t="str">
        <f>$C$83</f>
        <v>Island</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Schweden</v>
      </c>
      <c r="BC90" s="201"/>
      <c r="BD90" s="150" t="str">
        <f>VLOOKUP(BB90,$BB$78:$BH$81,7,FALSE)</f>
        <v>E</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Albanien</v>
      </c>
      <c r="E91" s="461"/>
      <c r="F91" s="470" t="str">
        <f>$C$79</f>
        <v>Russland</v>
      </c>
      <c r="G91" s="461"/>
      <c r="H91" s="247" t="str">
        <f>$C$83</f>
        <v>Island</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Ukraine</v>
      </c>
      <c r="D92" s="458" t="str">
        <f>$C$81</f>
        <v>Kroatien</v>
      </c>
      <c r="E92" s="459"/>
      <c r="F92" s="471" t="str">
        <f>$C$78</f>
        <v>Albanien</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466</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Ukraine</v>
      </c>
      <c r="D93" s="458" t="str">
        <f>$C$81</f>
        <v>Kroatien</v>
      </c>
      <c r="E93" s="459"/>
      <c r="F93" s="471" t="str">
        <f>$C$78</f>
        <v>Albanien</v>
      </c>
      <c r="G93" s="461"/>
      <c r="H93" s="247" t="str">
        <f>$C$83</f>
        <v>Island</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Ukraine</v>
      </c>
      <c r="D94" s="471" t="str">
        <f>$C$78</f>
        <v>Albanien</v>
      </c>
      <c r="E94" s="461"/>
      <c r="F94" s="460" t="str">
        <f>$C$83</f>
        <v>Island</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Kroatien</v>
      </c>
      <c r="D95" s="471" t="str">
        <f>$C$78</f>
        <v>Albanien</v>
      </c>
      <c r="E95" s="461"/>
      <c r="F95" s="460" t="str">
        <f>$C$83</f>
        <v>Island</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Ukraine</v>
      </c>
      <c r="D96" s="458" t="str">
        <f>$C$81</f>
        <v>Kroatien</v>
      </c>
      <c r="E96" s="459"/>
      <c r="F96" s="470" t="str">
        <f>$C$79</f>
        <v>Russland</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Ukraine</v>
      </c>
      <c r="D97" s="458" t="str">
        <f>$C$81</f>
        <v>Kroatien</v>
      </c>
      <c r="E97" s="459"/>
      <c r="F97" s="470" t="str">
        <f>$C$79</f>
        <v>Russland</v>
      </c>
      <c r="G97" s="461"/>
      <c r="H97" s="247" t="str">
        <f>$C$83</f>
        <v>Island</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Ukraine</v>
      </c>
      <c r="E98" s="461"/>
      <c r="F98" s="470" t="str">
        <f>$C$79</f>
        <v>Russland</v>
      </c>
      <c r="G98" s="461"/>
      <c r="H98" s="247" t="str">
        <f>$C$83</f>
        <v>Island</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Kroatien</v>
      </c>
      <c r="E99" s="459"/>
      <c r="F99" s="470" t="str">
        <f>$C$79</f>
        <v>Russland</v>
      </c>
      <c r="G99" s="461"/>
      <c r="H99" s="247" t="str">
        <f>$C$83</f>
        <v>Island</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Ukraine</v>
      </c>
      <c r="D100" s="458" t="str">
        <f>$C$81</f>
        <v>Kroatien</v>
      </c>
      <c r="E100" s="459"/>
      <c r="F100" s="460" t="str">
        <f>$C$83</f>
        <v>Island</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W101"/>
  <sheetViews>
    <sheetView zoomScale="75" zoomScaleNormal="75" workbookViewId="0">
      <pane ySplit="5" topLeftCell="A6" activePane="bottomLeft" state="frozen"/>
      <selection activeCell="I4" sqref="I4:BI4"/>
      <selection pane="bottomLeft" activeCell="A6" sqref="A6"/>
    </sheetView>
  </sheetViews>
  <sheetFormatPr baseColWidth="10" defaultRowHeight="12.75" outlineLevelCol="1" x14ac:dyDescent="0.2"/>
  <cols>
    <col min="1" max="2" width="4.140625" customWidth="1"/>
    <col min="3" max="3" width="20.7109375" customWidth="1"/>
    <col min="4" max="4" width="2.7109375" customWidth="1"/>
    <col min="5" max="5" width="6.7109375" style="1" customWidth="1"/>
    <col min="6" max="6" width="2.7109375" customWidth="1"/>
    <col min="7" max="7" width="6.7109375" style="1" customWidth="1"/>
    <col min="8" max="8" width="20.7109375" customWidth="1"/>
    <col min="9" max="9" width="2.7109375" customWidth="1"/>
    <col min="10" max="10" width="5.5703125" customWidth="1"/>
    <col min="11" max="11" width="26.85546875" hidden="1" customWidth="1"/>
    <col min="12" max="24" width="3.7109375" hidden="1" customWidth="1" outlineLevel="1"/>
    <col min="25" max="25" width="2.7109375" hidden="1" customWidth="1" outlineLevel="1"/>
    <col min="26" max="26" width="7.140625" hidden="1" customWidth="1" outlineLevel="1"/>
    <col min="27" max="32" width="2.7109375" hidden="1" customWidth="1" outlineLevel="1"/>
    <col min="33" max="33" width="11.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3" width="10.7109375" hidden="1" customWidth="1" outlineLevel="1"/>
    <col min="44" max="44" width="12.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7.5703125" customWidth="1"/>
    <col min="61" max="61" width="3.140625" customWidth="1"/>
    <col min="62" max="67" width="7.5703125" hidden="1" customWidth="1" outlineLevel="1"/>
    <col min="68" max="68" width="7.5703125" customWidth="1" collapsed="1"/>
    <col min="69" max="69" width="4" customWidth="1"/>
    <col min="70" max="70" width="3.42578125" customWidth="1"/>
    <col min="71" max="71" width="7.5703125" customWidth="1"/>
    <col min="72" max="72" width="17.7109375" customWidth="1"/>
    <col min="73" max="73" width="5.7109375" customWidth="1"/>
    <col min="74" max="74" width="6.7109375" customWidth="1"/>
    <col min="75" max="75" width="2.7109375" customWidth="1"/>
    <col min="76" max="77" width="6.7109375" customWidth="1"/>
    <col min="78" max="78" width="7.5703125" customWidth="1"/>
    <col min="79" max="79" width="17.7109375" customWidth="1"/>
    <col min="80" max="80" width="5.7109375" customWidth="1"/>
    <col min="81" max="81" width="6.7109375" customWidth="1"/>
    <col min="82" max="82" width="2.7109375" customWidth="1"/>
    <col min="83" max="83" width="6.7109375" customWidth="1"/>
    <col min="84" max="84" width="17.7109375" customWidth="1"/>
    <col min="85" max="85" width="5.7109375" customWidth="1"/>
    <col min="86" max="86" width="6.7109375" customWidth="1"/>
    <col min="87" max="87" width="2.7109375" customWidth="1"/>
    <col min="88" max="88" width="6.7109375" customWidth="1"/>
    <col min="89" max="89" width="17.7109375" customWidth="1"/>
    <col min="90" max="90" width="5.7109375" customWidth="1"/>
    <col min="91" max="91" width="6.7109375" customWidth="1"/>
    <col min="92" max="92" width="2.7109375" customWidth="1"/>
    <col min="93" max="93" width="6.7109375" customWidth="1"/>
    <col min="94" max="94" width="4" customWidth="1"/>
    <col min="97" max="97" width="7.5703125" customWidth="1"/>
    <col min="101" max="101" width="4" customWidth="1"/>
  </cols>
  <sheetData>
    <row r="1" spans="1:101" ht="37.5" customHeight="1" thickBot="1" x14ac:dyDescent="0.45">
      <c r="A1" s="270"/>
      <c r="B1" s="270"/>
      <c r="C1" s="271"/>
      <c r="D1" s="270"/>
      <c r="E1" s="272"/>
      <c r="F1" s="270"/>
      <c r="G1" s="272"/>
      <c r="H1" s="273"/>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row>
    <row r="2" spans="1:101" ht="85.5" customHeight="1" thickBot="1" x14ac:dyDescent="1.1000000000000001">
      <c r="A2" s="270"/>
      <c r="B2" s="270"/>
      <c r="C2" s="472" t="s">
        <v>182</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4"/>
      <c r="CF2" s="270"/>
      <c r="CG2" s="270"/>
      <c r="CH2" s="270"/>
      <c r="CI2" s="270"/>
      <c r="CJ2" s="270"/>
      <c r="CK2" s="270"/>
      <c r="CL2" s="270"/>
      <c r="CM2" s="270"/>
      <c r="CN2" s="270"/>
      <c r="CO2" s="270"/>
      <c r="CP2" s="270"/>
      <c r="CQ2" s="270"/>
      <c r="CR2" s="270"/>
      <c r="CS2" s="270"/>
      <c r="CT2" s="270"/>
      <c r="CU2" s="270"/>
      <c r="CV2" s="270"/>
      <c r="CW2" s="270"/>
    </row>
    <row r="3" spans="1:101" ht="85.5" customHeight="1" thickBot="1" x14ac:dyDescent="0.25">
      <c r="A3" s="270"/>
      <c r="B3" s="270"/>
      <c r="C3" s="270"/>
      <c r="D3" s="270"/>
      <c r="E3" s="272"/>
      <c r="F3" s="270"/>
      <c r="G3" s="272"/>
      <c r="H3" s="480" t="s">
        <v>298</v>
      </c>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270"/>
      <c r="CB3" s="270"/>
      <c r="CC3" s="270"/>
      <c r="CD3" s="270"/>
      <c r="CE3" s="270"/>
      <c r="CF3" s="270"/>
      <c r="CG3" s="270"/>
      <c r="CH3" s="270"/>
      <c r="CI3" s="270"/>
      <c r="CJ3" s="270"/>
      <c r="CK3" s="270"/>
      <c r="CL3" s="270"/>
      <c r="CM3" s="270"/>
      <c r="CN3" s="270"/>
      <c r="CO3" s="270"/>
      <c r="CP3" s="270"/>
      <c r="CQ3" s="270"/>
      <c r="CR3" s="270"/>
      <c r="CS3" s="270"/>
      <c r="CT3" s="270"/>
      <c r="CU3" s="270"/>
      <c r="CV3" s="270"/>
      <c r="CW3" s="270"/>
    </row>
    <row r="4" spans="1:101" ht="37.5" customHeight="1" thickBot="1" x14ac:dyDescent="0.55000000000000004">
      <c r="A4" s="270"/>
      <c r="B4" s="270"/>
      <c r="C4" s="270"/>
      <c r="D4" s="270"/>
      <c r="E4" s="272"/>
      <c r="F4" s="270"/>
      <c r="G4" s="272"/>
      <c r="H4" s="274" t="s">
        <v>105</v>
      </c>
      <c r="I4" s="484" t="s">
        <v>359</v>
      </c>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6"/>
      <c r="BJ4" s="49"/>
      <c r="BK4" s="49"/>
      <c r="BL4" s="49"/>
      <c r="BM4" s="49"/>
      <c r="BN4" s="49"/>
      <c r="BO4" s="49"/>
      <c r="BP4" s="270"/>
      <c r="BQ4" s="274" t="s">
        <v>106</v>
      </c>
      <c r="BR4" s="270"/>
      <c r="BS4" s="270"/>
      <c r="BT4" s="270"/>
      <c r="BU4" s="270"/>
      <c r="BV4" s="270"/>
      <c r="BW4" s="270"/>
      <c r="BX4" s="270"/>
      <c r="BY4" s="482">
        <f>IF(Spielplan!$BH$72="",$BX$86,$BX$92)</f>
        <v>455</v>
      </c>
      <c r="BZ4" s="483"/>
      <c r="CA4" s="270"/>
      <c r="CB4" s="270"/>
      <c r="CC4" s="270"/>
      <c r="CD4" s="270"/>
      <c r="CE4" s="270"/>
      <c r="CF4" s="270"/>
      <c r="CG4" s="500" t="s">
        <v>299</v>
      </c>
      <c r="CH4" s="501"/>
      <c r="CI4" s="501"/>
      <c r="CJ4" s="501"/>
      <c r="CK4" s="501"/>
      <c r="CL4" s="501"/>
      <c r="CM4" s="501"/>
      <c r="CN4" s="501"/>
      <c r="CO4" s="501"/>
      <c r="CP4" s="501"/>
      <c r="CQ4" s="501"/>
      <c r="CR4" s="501"/>
      <c r="CS4" s="501"/>
      <c r="CT4" s="501"/>
      <c r="CU4" s="501"/>
      <c r="CV4" s="502"/>
      <c r="CW4" s="270"/>
    </row>
    <row r="5" spans="1:101" x14ac:dyDescent="0.2">
      <c r="A5" s="270"/>
      <c r="B5" s="270"/>
      <c r="C5" s="270"/>
      <c r="D5" s="270"/>
      <c r="E5" s="272"/>
      <c r="F5" s="270"/>
      <c r="G5" s="272"/>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5"/>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row>
    <row r="6" spans="1:101" x14ac:dyDescent="0.2">
      <c r="A6" s="182"/>
      <c r="B6" s="182"/>
      <c r="C6" s="182"/>
      <c r="D6" s="182"/>
      <c r="E6" s="183"/>
      <c r="F6" s="182"/>
      <c r="G6" s="183"/>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row>
    <row r="7" spans="1:101" ht="13.5" thickBot="1" x14ac:dyDescent="0.25">
      <c r="A7" s="182"/>
      <c r="B7" s="182"/>
      <c r="C7" s="182"/>
      <c r="D7" s="182"/>
      <c r="E7" s="183"/>
      <c r="F7" s="182"/>
      <c r="G7" s="183"/>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row>
    <row r="8" spans="1:101" ht="26.25" customHeight="1" thickBot="1" x14ac:dyDescent="0.45">
      <c r="A8" s="182"/>
      <c r="B8" s="182"/>
      <c r="C8" s="235" t="s">
        <v>100</v>
      </c>
      <c r="D8" s="236"/>
      <c r="E8" s="237"/>
      <c r="F8" s="236"/>
      <c r="G8" s="237"/>
      <c r="H8" s="236"/>
      <c r="I8" s="236"/>
      <c r="J8" s="236"/>
      <c r="K8" s="236"/>
      <c r="L8" s="238"/>
      <c r="M8" s="238" t="s">
        <v>36</v>
      </c>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9"/>
      <c r="BI8" s="182"/>
      <c r="BJ8" s="49"/>
      <c r="BK8" s="49"/>
      <c r="BL8" s="49"/>
      <c r="BM8" s="49"/>
      <c r="BN8" s="49"/>
      <c r="BO8" s="49"/>
      <c r="BP8" s="487" t="s">
        <v>99</v>
      </c>
      <c r="BQ8" s="182"/>
      <c r="BR8" s="213"/>
      <c r="BS8" s="235" t="s">
        <v>101</v>
      </c>
      <c r="BT8" s="236"/>
      <c r="BU8" s="236"/>
      <c r="BV8" s="236"/>
      <c r="BW8" s="236"/>
      <c r="BX8" s="236"/>
      <c r="BY8" s="236"/>
      <c r="BZ8" s="240"/>
      <c r="CA8" s="236"/>
      <c r="CB8" s="236"/>
      <c r="CC8" s="236"/>
      <c r="CD8" s="236"/>
      <c r="CE8" s="236"/>
      <c r="CF8" s="236"/>
      <c r="CG8" s="236"/>
      <c r="CH8" s="236"/>
      <c r="CI8" s="236"/>
      <c r="CJ8" s="236"/>
      <c r="CK8" s="236"/>
      <c r="CL8" s="236"/>
      <c r="CM8" s="236"/>
      <c r="CN8" s="236"/>
      <c r="CO8" s="236"/>
      <c r="CP8" s="236"/>
      <c r="CQ8" s="236"/>
      <c r="CR8" s="236"/>
      <c r="CS8" s="236"/>
      <c r="CT8" s="236"/>
      <c r="CU8" s="236"/>
      <c r="CV8" s="239"/>
      <c r="CW8" s="182"/>
    </row>
    <row r="9" spans="1:101" ht="28.5" customHeight="1" x14ac:dyDescent="0.2">
      <c r="A9" s="182"/>
      <c r="B9" s="182"/>
      <c r="C9" s="182"/>
      <c r="D9" s="182"/>
      <c r="E9" s="183"/>
      <c r="F9" s="182"/>
      <c r="G9" s="183"/>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489" t="s">
        <v>45</v>
      </c>
      <c r="BK9" s="489" t="s">
        <v>95</v>
      </c>
      <c r="BL9" s="489" t="s">
        <v>96</v>
      </c>
      <c r="BM9" s="489" t="s">
        <v>46</v>
      </c>
      <c r="BN9" s="489" t="s">
        <v>97</v>
      </c>
      <c r="BO9" s="489" t="s">
        <v>98</v>
      </c>
      <c r="BP9" s="488"/>
      <c r="BQ9" s="182"/>
      <c r="BR9" s="213"/>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row>
    <row r="10" spans="1:101" ht="18.75" customHeight="1" x14ac:dyDescent="0.25">
      <c r="A10" s="182"/>
      <c r="B10" s="182"/>
      <c r="C10" s="185" t="s">
        <v>55</v>
      </c>
      <c r="D10" s="182"/>
      <c r="E10" s="183"/>
      <c r="F10" s="182"/>
      <c r="G10" s="183"/>
      <c r="H10" s="182"/>
      <c r="I10" s="182"/>
      <c r="J10" s="182"/>
      <c r="K10" s="182"/>
      <c r="L10" s="182"/>
      <c r="M10" s="182" t="s">
        <v>4</v>
      </c>
      <c r="N10" s="182"/>
      <c r="O10" s="182"/>
      <c r="P10" s="182"/>
      <c r="Q10" s="182" t="s">
        <v>6</v>
      </c>
      <c r="R10" s="182"/>
      <c r="S10" s="182"/>
      <c r="T10" s="182"/>
      <c r="U10" s="182" t="s">
        <v>7</v>
      </c>
      <c r="V10" s="182"/>
      <c r="W10" s="182"/>
      <c r="X10" s="182"/>
      <c r="Y10" s="182"/>
      <c r="Z10" s="182" t="s">
        <v>4</v>
      </c>
      <c r="AA10" s="182" t="s">
        <v>5</v>
      </c>
      <c r="AB10" s="182"/>
      <c r="AC10" s="182"/>
      <c r="AD10" s="182" t="s">
        <v>9</v>
      </c>
      <c r="AE10" s="182"/>
      <c r="AF10" s="182"/>
      <c r="AG10" s="281"/>
      <c r="AH10" s="295" t="s">
        <v>32</v>
      </c>
      <c r="AI10" s="281"/>
      <c r="AJ10" s="281"/>
      <c r="AK10" s="281"/>
      <c r="AL10" s="281"/>
      <c r="AM10" s="281"/>
      <c r="AN10" s="295" t="s">
        <v>35</v>
      </c>
      <c r="AO10" s="281"/>
      <c r="AP10" s="281"/>
      <c r="AQ10" s="281"/>
      <c r="AR10" s="281"/>
      <c r="AS10" s="295" t="s">
        <v>33</v>
      </c>
      <c r="AT10" s="281"/>
      <c r="AU10" s="281"/>
      <c r="AV10" s="281"/>
      <c r="AW10" s="281"/>
      <c r="AX10" s="182"/>
      <c r="AY10" s="182"/>
      <c r="AZ10" s="182"/>
      <c r="BA10" s="182"/>
      <c r="BB10" s="198" t="s">
        <v>10</v>
      </c>
      <c r="BC10" s="182"/>
      <c r="BD10" s="188" t="s">
        <v>4</v>
      </c>
      <c r="BE10" s="182"/>
      <c r="BF10" s="191" t="s">
        <v>5</v>
      </c>
      <c r="BG10" s="182"/>
      <c r="BH10" s="182"/>
      <c r="BI10" s="182"/>
      <c r="BJ10" s="489"/>
      <c r="BK10" s="489"/>
      <c r="BL10" s="489"/>
      <c r="BM10" s="489"/>
      <c r="BN10" s="489"/>
      <c r="BO10" s="489"/>
      <c r="BP10" s="488"/>
      <c r="BQ10" s="182"/>
      <c r="BR10" s="213"/>
      <c r="BS10" s="185"/>
      <c r="BT10" s="182"/>
      <c r="BU10" s="233" t="s">
        <v>87</v>
      </c>
      <c r="BV10" s="182"/>
      <c r="BW10" s="182"/>
      <c r="BX10" s="191" t="s">
        <v>26</v>
      </c>
      <c r="BY10" s="182"/>
      <c r="BZ10" s="185"/>
      <c r="CA10" s="182"/>
      <c r="CB10" s="182"/>
      <c r="CC10" s="182"/>
      <c r="CD10" s="182"/>
      <c r="CE10" s="191"/>
      <c r="CF10" s="182"/>
      <c r="CG10" s="182"/>
      <c r="CH10" s="182"/>
      <c r="CI10" s="182"/>
      <c r="CJ10" s="182"/>
      <c r="CK10" s="182"/>
      <c r="CL10" s="182"/>
      <c r="CM10" s="182"/>
      <c r="CN10" s="182"/>
      <c r="CO10" s="182"/>
      <c r="CP10" s="182"/>
      <c r="CQ10" s="182"/>
      <c r="CR10" s="182"/>
      <c r="CS10" s="182"/>
      <c r="CT10" s="182"/>
      <c r="CU10" s="182"/>
      <c r="CV10" s="182"/>
      <c r="CW10" s="182"/>
    </row>
    <row r="11" spans="1:101" ht="18.75" customHeight="1" thickBot="1" x14ac:dyDescent="0.25">
      <c r="A11" s="182"/>
      <c r="B11" s="182"/>
      <c r="C11" s="182"/>
      <c r="D11" s="182"/>
      <c r="E11" s="183"/>
      <c r="F11" s="182"/>
      <c r="G11" s="183"/>
      <c r="H11" s="182"/>
      <c r="I11" s="182"/>
      <c r="J11" s="182"/>
      <c r="K11" s="182"/>
      <c r="L11" s="182"/>
      <c r="M11" s="182" t="s">
        <v>0</v>
      </c>
      <c r="N11" s="182" t="s">
        <v>1</v>
      </c>
      <c r="O11" s="182" t="s">
        <v>2</v>
      </c>
      <c r="P11" s="182" t="s">
        <v>3</v>
      </c>
      <c r="Q11" s="182" t="s">
        <v>0</v>
      </c>
      <c r="R11" s="182" t="s">
        <v>1</v>
      </c>
      <c r="S11" s="182" t="s">
        <v>2</v>
      </c>
      <c r="T11" s="182" t="s">
        <v>3</v>
      </c>
      <c r="U11" s="182" t="s">
        <v>0</v>
      </c>
      <c r="V11" s="182" t="s">
        <v>1</v>
      </c>
      <c r="W11" s="182" t="s">
        <v>2</v>
      </c>
      <c r="X11" s="182" t="s">
        <v>3</v>
      </c>
      <c r="Y11" s="182"/>
      <c r="Z11" s="182" t="s">
        <v>8</v>
      </c>
      <c r="AA11" s="182"/>
      <c r="AB11" s="182"/>
      <c r="AC11" s="182"/>
      <c r="AD11" s="182"/>
      <c r="AE11" s="182"/>
      <c r="AF11" s="182"/>
      <c r="AG11" s="281"/>
      <c r="AH11" s="295" t="s">
        <v>31</v>
      </c>
      <c r="AI11" s="281"/>
      <c r="AJ11" s="281"/>
      <c r="AK11" s="281"/>
      <c r="AL11" s="281"/>
      <c r="AM11" s="281"/>
      <c r="AN11" s="281" t="str">
        <f>AI12</f>
        <v>Frankreich</v>
      </c>
      <c r="AO11" s="281" t="str">
        <f>AI13</f>
        <v>Rumänien</v>
      </c>
      <c r="AP11" s="281" t="str">
        <f>AI14</f>
        <v>Albanien</v>
      </c>
      <c r="AQ11" s="281" t="str">
        <f>AI15</f>
        <v>Schweiz</v>
      </c>
      <c r="AR11" s="281"/>
      <c r="AS11" s="295" t="s">
        <v>31</v>
      </c>
      <c r="AT11" s="281"/>
      <c r="AU11" s="281"/>
      <c r="AV11" s="281"/>
      <c r="AW11" s="281"/>
      <c r="AX11" s="182"/>
      <c r="AY11" s="182"/>
      <c r="AZ11" s="182"/>
      <c r="BA11" s="182"/>
      <c r="BB11" s="182"/>
      <c r="BC11" s="182"/>
      <c r="BD11" s="182"/>
      <c r="BE11" s="182"/>
      <c r="BF11" s="182"/>
      <c r="BG11" s="182"/>
      <c r="BH11" s="182"/>
      <c r="BI11" s="182"/>
      <c r="BJ11" s="489"/>
      <c r="BK11" s="489"/>
      <c r="BL11" s="489"/>
      <c r="BM11" s="489"/>
      <c r="BN11" s="489"/>
      <c r="BO11" s="489"/>
      <c r="BP11" s="488"/>
      <c r="BQ11" s="182"/>
      <c r="BR11" s="213"/>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row>
    <row r="12" spans="1:101" ht="18.75" customHeight="1" thickBot="1" x14ac:dyDescent="0.3">
      <c r="A12" s="182"/>
      <c r="B12" s="182"/>
      <c r="C12" s="6" t="str">
        <f>Spielplan!$C$12</f>
        <v>Frankreich</v>
      </c>
      <c r="D12" s="32"/>
      <c r="E12" s="398">
        <v>3</v>
      </c>
      <c r="F12" s="401" t="s">
        <v>12</v>
      </c>
      <c r="G12" s="398">
        <v>0</v>
      </c>
      <c r="H12" s="6" t="str">
        <f>Spielplan!$H$12</f>
        <v>Rumänien</v>
      </c>
      <c r="I12" s="32"/>
      <c r="J12" s="182"/>
      <c r="K12" s="182" t="s">
        <v>50</v>
      </c>
      <c r="L12" s="182">
        <f t="shared" ref="L12:L17" si="0">IF(E12-G12&gt;0,1,IF(G12=E12,0,-1))</f>
        <v>1</v>
      </c>
      <c r="M12" s="182">
        <f>IF($E12="",0,IF($E12&gt;$G12,3,IF($E12=G12,1,0)))</f>
        <v>3</v>
      </c>
      <c r="N12" s="182">
        <f>IF($G12="",0,IF($E12&gt;$G12,0,IF($E12=G12,1,3)))</f>
        <v>0</v>
      </c>
      <c r="O12" s="182"/>
      <c r="P12" s="182"/>
      <c r="Q12" s="182">
        <f>E12</f>
        <v>3</v>
      </c>
      <c r="R12" s="182">
        <f>G12</f>
        <v>0</v>
      </c>
      <c r="S12" s="182"/>
      <c r="T12" s="182"/>
      <c r="U12" s="182">
        <f>G12</f>
        <v>0</v>
      </c>
      <c r="V12" s="182">
        <f>E12</f>
        <v>3</v>
      </c>
      <c r="W12" s="182"/>
      <c r="X12" s="182"/>
      <c r="Y12" s="182"/>
      <c r="Z12" s="182">
        <f>M18</f>
        <v>9</v>
      </c>
      <c r="AA12" s="182">
        <f>Q18</f>
        <v>8</v>
      </c>
      <c r="AB12" s="182">
        <f>U18</f>
        <v>0</v>
      </c>
      <c r="AC12" s="182">
        <f>AA12-AB12</f>
        <v>8</v>
      </c>
      <c r="AD12" s="182">
        <f>IF(Z12&gt;Z13,-1,0)</f>
        <v>-1</v>
      </c>
      <c r="AE12" s="182">
        <f>IF(Z12&gt;Z14,-1,0)</f>
        <v>-1</v>
      </c>
      <c r="AF12" s="182">
        <f>IF(Z12&gt;Z15,-1,0)</f>
        <v>-1</v>
      </c>
      <c r="AG12" s="329">
        <f>10000-(AJ12*1000+AM12*10+AK12)</f>
        <v>912</v>
      </c>
      <c r="AH12" s="330">
        <f>RANK(AG12,AG12:AG15,1)</f>
        <v>1</v>
      </c>
      <c r="AI12" s="281" t="str">
        <f>C12</f>
        <v>Frankreich</v>
      </c>
      <c r="AJ12" s="281">
        <f t="shared" ref="AJ12:AL15" si="1">Z12</f>
        <v>9</v>
      </c>
      <c r="AK12" s="281">
        <f t="shared" si="1"/>
        <v>8</v>
      </c>
      <c r="AL12" s="281">
        <f t="shared" si="1"/>
        <v>0</v>
      </c>
      <c r="AM12" s="281">
        <f>AK12-AL12</f>
        <v>8</v>
      </c>
      <c r="AN12" s="337"/>
      <c r="AO12" s="329">
        <f>IF(Z13&lt;&gt;Z12,AG13,IF(G12&gt;E12,AG13-2000,AG13))</f>
        <v>9040</v>
      </c>
      <c r="AP12" s="329">
        <f>IF(Z14&lt;&gt;Z12,AG14,IF(G14&gt;E14,AG14-2000,AG14))</f>
        <v>6008</v>
      </c>
      <c r="AQ12" s="329">
        <f>IF(Z15&lt;&gt;Z12,AG15,IF(G16&gt;E16,AG15-2000,AG15))</f>
        <v>8029</v>
      </c>
      <c r="AR12" s="332">
        <f>AN16</f>
        <v>2736</v>
      </c>
      <c r="AS12" s="330">
        <f>RANK(AR12,AR12:AR15,1)</f>
        <v>1</v>
      </c>
      <c r="AT12" s="281" t="str">
        <f t="shared" ref="AT12:AW15" si="2">AI12</f>
        <v>Frankreich</v>
      </c>
      <c r="AU12" s="281">
        <f t="shared" si="2"/>
        <v>9</v>
      </c>
      <c r="AV12" s="281">
        <f t="shared" si="2"/>
        <v>8</v>
      </c>
      <c r="AW12" s="281">
        <f t="shared" si="2"/>
        <v>0</v>
      </c>
      <c r="AX12" s="182"/>
      <c r="AY12" s="182"/>
      <c r="AZ12" s="182"/>
      <c r="BA12" s="3">
        <v>1</v>
      </c>
      <c r="BB12" s="6" t="str">
        <f>VLOOKUP(1,AS12:AT15,2,FALSE)</f>
        <v>Frankreich</v>
      </c>
      <c r="BC12" s="2"/>
      <c r="BD12" s="5">
        <f>VLOOKUP(1,AS12:AW15,3,FALSE)</f>
        <v>9</v>
      </c>
      <c r="BE12" s="4">
        <f>VLOOKUP(1,AS12:AW15,4,FALSE)</f>
        <v>8</v>
      </c>
      <c r="BF12" s="199" t="s">
        <v>12</v>
      </c>
      <c r="BG12" s="4">
        <f>VLOOKUP(1,AS12:AW15,5,FALSE)</f>
        <v>0</v>
      </c>
      <c r="BH12" s="12" t="s">
        <v>18</v>
      </c>
      <c r="BI12" s="182"/>
      <c r="BJ12" s="61">
        <f>IF(E12&gt;G12,IF(Spielplan!E12&gt;Spielplan!G12,Punktemodus!$B$3,0),0)</f>
        <v>10</v>
      </c>
      <c r="BK12" s="61">
        <f>IF(E12=G12,IF(Spielplan!E12=Spielplan!G12,Punktemodus!$B$3,0),0)</f>
        <v>0</v>
      </c>
      <c r="BL12" s="61">
        <f>IF(E12&lt;G12,IF(Spielplan!E12&lt;Spielplan!G12,Punktemodus!$B$3,0),0)</f>
        <v>0</v>
      </c>
      <c r="BM12" s="61">
        <f>IF(E12=Spielplan!E12,IF(G12=Spielplan!G12,Punktemodus!$B$5,0),0)</f>
        <v>0</v>
      </c>
      <c r="BN12" s="61">
        <f>IF(E12=Spielplan!E12,Punktemodus!$B$7,0)</f>
        <v>0</v>
      </c>
      <c r="BO12" s="61">
        <f>IF(G12=Spielplan!G12,Punktemodus!$B$7,0)</f>
        <v>0</v>
      </c>
      <c r="BP12" s="81">
        <f>IF(Spielplan!E12="",0,SUM(BJ12:BO12))</f>
        <v>10</v>
      </c>
      <c r="BQ12" s="182"/>
      <c r="BR12" s="213"/>
      <c r="BS12" s="146" t="s">
        <v>90</v>
      </c>
      <c r="BT12" s="158" t="str">
        <f>BB13</f>
        <v>Albanien</v>
      </c>
      <c r="BU12" s="163"/>
      <c r="BV12" s="398">
        <v>0</v>
      </c>
      <c r="BW12" s="182"/>
      <c r="BX12" s="63"/>
      <c r="BY12" s="182"/>
      <c r="BZ12" s="185"/>
      <c r="CA12" s="182"/>
      <c r="CB12" s="233" t="s">
        <v>27</v>
      </c>
      <c r="CC12" s="182"/>
      <c r="CD12" s="182"/>
      <c r="CE12" s="191" t="s">
        <v>26</v>
      </c>
      <c r="CF12" s="182"/>
      <c r="CG12" s="182"/>
      <c r="CH12" s="182"/>
      <c r="CI12" s="182"/>
      <c r="CJ12" s="182"/>
      <c r="CK12" s="182"/>
      <c r="CL12" s="182"/>
      <c r="CM12" s="182"/>
      <c r="CN12" s="182"/>
      <c r="CO12" s="182"/>
      <c r="CP12" s="182"/>
      <c r="CQ12" s="182"/>
      <c r="CR12" s="182"/>
      <c r="CS12" s="182"/>
      <c r="CT12" s="182"/>
      <c r="CU12" s="182"/>
      <c r="CV12" s="182"/>
      <c r="CW12" s="182"/>
    </row>
    <row r="13" spans="1:101" ht="18.75" customHeight="1" thickBot="1" x14ac:dyDescent="0.3">
      <c r="A13" s="182"/>
      <c r="B13" s="182"/>
      <c r="C13" s="38" t="str">
        <f>Spielplan!$C$13</f>
        <v>Albanien</v>
      </c>
      <c r="D13" s="39"/>
      <c r="E13" s="398">
        <v>1</v>
      </c>
      <c r="F13" s="401" t="s">
        <v>12</v>
      </c>
      <c r="G13" s="398">
        <v>1</v>
      </c>
      <c r="H13" s="38" t="str">
        <f>Spielplan!$H$13</f>
        <v>Schweiz</v>
      </c>
      <c r="I13" s="39"/>
      <c r="J13" s="182"/>
      <c r="K13" s="182" t="s">
        <v>51</v>
      </c>
      <c r="L13" s="182">
        <f t="shared" si="0"/>
        <v>0</v>
      </c>
      <c r="M13" s="182"/>
      <c r="N13" s="182"/>
      <c r="O13" s="182">
        <f>IF($E13="",0,IF($E13&gt;$G13,3,IF($E13=$G13,1,0)))</f>
        <v>1</v>
      </c>
      <c r="P13" s="182">
        <f>IF($G13="",0,IF($E13&gt;$G13,0,IF($E13=$G13,1,3)))</f>
        <v>1</v>
      </c>
      <c r="Q13" s="182"/>
      <c r="R13" s="182"/>
      <c r="S13" s="182">
        <f>E13</f>
        <v>1</v>
      </c>
      <c r="T13" s="182">
        <f>G13</f>
        <v>1</v>
      </c>
      <c r="U13" s="182"/>
      <c r="V13" s="182"/>
      <c r="W13" s="182">
        <f>G13</f>
        <v>1</v>
      </c>
      <c r="X13" s="182">
        <f>E13</f>
        <v>1</v>
      </c>
      <c r="Y13" s="182"/>
      <c r="Z13" s="182">
        <f>N18</f>
        <v>1</v>
      </c>
      <c r="AA13" s="182">
        <f>R18</f>
        <v>0</v>
      </c>
      <c r="AB13" s="182">
        <f>V18</f>
        <v>4</v>
      </c>
      <c r="AC13" s="182">
        <f>AA13-AB13</f>
        <v>-4</v>
      </c>
      <c r="AD13" s="182">
        <f>IF(Z13&gt;Z12,-1,0)</f>
        <v>0</v>
      </c>
      <c r="AE13" s="182">
        <f>IF(Z13&gt;Z14,-1,0)</f>
        <v>0</v>
      </c>
      <c r="AF13" s="182">
        <f>IF(Z13&gt;Z15,-1,0)</f>
        <v>0</v>
      </c>
      <c r="AG13" s="329">
        <f>10000-(AJ13*1000+AM13*10+AK13)</f>
        <v>9040</v>
      </c>
      <c r="AH13" s="330">
        <f>RANK(AG13,AG12:AG15,1)</f>
        <v>4</v>
      </c>
      <c r="AI13" s="281" t="str">
        <f>H12</f>
        <v>Rumänien</v>
      </c>
      <c r="AJ13" s="281">
        <f t="shared" si="1"/>
        <v>1</v>
      </c>
      <c r="AK13" s="281">
        <f t="shared" si="1"/>
        <v>0</v>
      </c>
      <c r="AL13" s="281">
        <f t="shared" si="1"/>
        <v>4</v>
      </c>
      <c r="AM13" s="281">
        <f>AK13-AL13</f>
        <v>-4</v>
      </c>
      <c r="AN13" s="329">
        <f>IF(Z12&lt;&gt;Z13,AG12,IF(E12&gt;G12,AG12-2000,AG12))</f>
        <v>912</v>
      </c>
      <c r="AO13" s="337"/>
      <c r="AP13" s="329">
        <f>IF(Z13&lt;&gt;Z14,AG14,IF(G17&gt;E17,AG14-2000,AG14))</f>
        <v>6008</v>
      </c>
      <c r="AQ13" s="329">
        <f>IF(Z15&lt;&gt;Z13,AG15,IF(G15&gt;E15,AG15-2000,AG15))</f>
        <v>8029</v>
      </c>
      <c r="AR13" s="333">
        <f>AO16</f>
        <v>27120</v>
      </c>
      <c r="AS13" s="330">
        <f>RANK(AR13,AR12:AR15,1)</f>
        <v>4</v>
      </c>
      <c r="AT13" s="281" t="str">
        <f t="shared" si="2"/>
        <v>Rumänien</v>
      </c>
      <c r="AU13" s="281">
        <f t="shared" si="2"/>
        <v>1</v>
      </c>
      <c r="AV13" s="281">
        <f t="shared" si="2"/>
        <v>0</v>
      </c>
      <c r="AW13" s="281">
        <f t="shared" si="2"/>
        <v>4</v>
      </c>
      <c r="AX13" s="182"/>
      <c r="AY13" s="182"/>
      <c r="AZ13" s="182"/>
      <c r="BA13" s="3">
        <v>2</v>
      </c>
      <c r="BB13" s="6" t="str">
        <f>VLOOKUP(2,AS12:AT15,2,FALSE)</f>
        <v>Albanien</v>
      </c>
      <c r="BC13" s="2"/>
      <c r="BD13" s="5">
        <f>VLOOKUP(2,AS12:AW15,3,FALSE)</f>
        <v>4</v>
      </c>
      <c r="BE13" s="4">
        <f>VLOOKUP(2,AS12:AW15,4,FALSE)</f>
        <v>2</v>
      </c>
      <c r="BF13" s="199" t="s">
        <v>12</v>
      </c>
      <c r="BG13" s="4">
        <f>VLOOKUP(2,AS12:AW15,5,FALSE)</f>
        <v>3</v>
      </c>
      <c r="BH13" s="12" t="s">
        <v>19</v>
      </c>
      <c r="BI13" s="182"/>
      <c r="BJ13" s="61">
        <f>IF(E13&gt;G13,IF(Spielplan!E13&gt;Spielplan!G13,Punktemodus!$B$3,0),0)</f>
        <v>0</v>
      </c>
      <c r="BK13" s="61">
        <f>IF(E13=G13,IF(Spielplan!E13=Spielplan!G13,Punktemodus!$B$3,0),0)</f>
        <v>0</v>
      </c>
      <c r="BL13" s="61">
        <f>IF(E13&lt;G13,IF(Spielplan!E13&lt;Spielplan!G13,Punktemodus!$B$3,0),0)</f>
        <v>0</v>
      </c>
      <c r="BM13" s="61">
        <f>IF(E13=Spielplan!E13,IF(G13=Spielplan!G13,Punktemodus!$B$5,0),0)</f>
        <v>0</v>
      </c>
      <c r="BN13" s="61">
        <f>IF(E13=Spielplan!E13,Punktemodus!$B$7,0)</f>
        <v>0</v>
      </c>
      <c r="BO13" s="61">
        <f>IF(G13=Spielplan!G13,Punktemodus!$B$7,0)</f>
        <v>1</v>
      </c>
      <c r="BP13" s="81">
        <f>IF(Spielplan!E13="",0,SUM(BJ13:BO13))</f>
        <v>1</v>
      </c>
      <c r="BQ13" s="182"/>
      <c r="BR13" s="213"/>
      <c r="BS13" s="147" t="s">
        <v>240</v>
      </c>
      <c r="BT13" s="158" t="str">
        <f>BB35</f>
        <v>Polen</v>
      </c>
      <c r="BU13" s="163"/>
      <c r="BV13" s="398">
        <v>1</v>
      </c>
      <c r="BW13" s="182"/>
      <c r="BX13" s="63"/>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row>
    <row r="14" spans="1:101" ht="18.75" customHeight="1" thickBot="1" x14ac:dyDescent="0.3">
      <c r="A14" s="182"/>
      <c r="B14" s="182"/>
      <c r="C14" s="6" t="str">
        <f>C12</f>
        <v>Frankreich</v>
      </c>
      <c r="D14" s="32"/>
      <c r="E14" s="398">
        <v>2</v>
      </c>
      <c r="F14" s="401" t="s">
        <v>12</v>
      </c>
      <c r="G14" s="398">
        <v>0</v>
      </c>
      <c r="H14" s="6" t="str">
        <f>C13</f>
        <v>Albanien</v>
      </c>
      <c r="I14" s="32"/>
      <c r="J14" s="182"/>
      <c r="K14" s="182" t="s">
        <v>52</v>
      </c>
      <c r="L14" s="182">
        <f t="shared" si="0"/>
        <v>1</v>
      </c>
      <c r="M14" s="182">
        <f>IF($E14="",0,IF($E14&gt;$G14,3,IF($E14=G14,1,0)))</f>
        <v>3</v>
      </c>
      <c r="N14" s="182"/>
      <c r="O14" s="182">
        <f>IF($G14="",0,IF($E14&gt;$G14,0,IF($E14=$G14,1,3)))</f>
        <v>0</v>
      </c>
      <c r="P14" s="182"/>
      <c r="Q14" s="182">
        <f>E14</f>
        <v>2</v>
      </c>
      <c r="R14" s="182"/>
      <c r="S14" s="182">
        <f>G14</f>
        <v>0</v>
      </c>
      <c r="T14" s="182"/>
      <c r="U14" s="182">
        <f>G14</f>
        <v>0</v>
      </c>
      <c r="V14" s="182"/>
      <c r="W14" s="182">
        <f>E14</f>
        <v>2</v>
      </c>
      <c r="X14" s="182"/>
      <c r="Y14" s="182"/>
      <c r="Z14" s="182">
        <f>O18</f>
        <v>4</v>
      </c>
      <c r="AA14" s="182">
        <f>S18</f>
        <v>2</v>
      </c>
      <c r="AB14" s="182">
        <f>W18</f>
        <v>3</v>
      </c>
      <c r="AC14" s="182">
        <f>AA14-AB14</f>
        <v>-1</v>
      </c>
      <c r="AD14" s="182">
        <f>IF(Z14&gt;Z12,-1,0)</f>
        <v>0</v>
      </c>
      <c r="AE14" s="182">
        <f>IF(Z14&gt;Z13,-1,0)</f>
        <v>-1</v>
      </c>
      <c r="AF14" s="182">
        <f>IF(Z14&gt;Z15,-1,0)</f>
        <v>-1</v>
      </c>
      <c r="AG14" s="329">
        <f>10000-(AJ14*1000+AM14*10+AK14)</f>
        <v>6008</v>
      </c>
      <c r="AH14" s="330">
        <f>RANK(AG14,AG12:AG15,1)</f>
        <v>2</v>
      </c>
      <c r="AI14" s="281" t="str">
        <f>C13</f>
        <v>Albanien</v>
      </c>
      <c r="AJ14" s="281">
        <f t="shared" si="1"/>
        <v>4</v>
      </c>
      <c r="AK14" s="281">
        <f t="shared" si="1"/>
        <v>2</v>
      </c>
      <c r="AL14" s="281">
        <f t="shared" si="1"/>
        <v>3</v>
      </c>
      <c r="AM14" s="281">
        <f>AK14-AL14</f>
        <v>-1</v>
      </c>
      <c r="AN14" s="329">
        <f>IF(Z12&lt;&gt;Z14,AG12,IF(E14&gt;G14,AG12-2000,AG12))</f>
        <v>912</v>
      </c>
      <c r="AO14" s="329">
        <f>IF(Z13&lt;&gt;Z14,AG13,IF(E17&gt;G17,AG13-2000,AG13))</f>
        <v>9040</v>
      </c>
      <c r="AP14" s="337"/>
      <c r="AQ14" s="329">
        <f>IF(Z15&lt;&gt;Z14,AG15,IF(G13&gt;E13,AG15-2000,AG15))</f>
        <v>8029</v>
      </c>
      <c r="AR14" s="333">
        <f>AP16</f>
        <v>18024</v>
      </c>
      <c r="AS14" s="330">
        <f>RANK(AR14,AR12:AR15,1)</f>
        <v>2</v>
      </c>
      <c r="AT14" s="281" t="str">
        <f t="shared" si="2"/>
        <v>Albanien</v>
      </c>
      <c r="AU14" s="281">
        <f t="shared" si="2"/>
        <v>4</v>
      </c>
      <c r="AV14" s="281">
        <f t="shared" si="2"/>
        <v>2</v>
      </c>
      <c r="AW14" s="281">
        <f t="shared" si="2"/>
        <v>3</v>
      </c>
      <c r="AX14" s="182"/>
      <c r="AY14" s="182"/>
      <c r="AZ14" s="182"/>
      <c r="BA14" s="162">
        <v>3</v>
      </c>
      <c r="BB14" s="175" t="str">
        <f>VLOOKUP(3,AS12:AT15,2,FALSE)</f>
        <v>Schweiz</v>
      </c>
      <c r="BC14" s="163"/>
      <c r="BD14" s="145">
        <f>VLOOKUP(3,AS12:AW15,3,FALSE)</f>
        <v>2</v>
      </c>
      <c r="BE14" s="145">
        <f>VLOOKUP(3,AS12:AW15,4,FALSE)</f>
        <v>1</v>
      </c>
      <c r="BF14" s="199" t="s">
        <v>12</v>
      </c>
      <c r="BG14" s="145">
        <f>VLOOKUP(3,AS12:AW15,5,FALSE)</f>
        <v>4</v>
      </c>
      <c r="BH14" s="182"/>
      <c r="BI14" s="182"/>
      <c r="BJ14" s="61">
        <f>IF(E14&gt;G14,IF(Spielplan!E14&gt;Spielplan!G14,Punktemodus!$B$3,0),0)</f>
        <v>10</v>
      </c>
      <c r="BK14" s="61">
        <f>IF(E14=G14,IF(Spielplan!E14=Spielplan!G14,Punktemodus!$B$3,0),0)</f>
        <v>0</v>
      </c>
      <c r="BL14" s="61">
        <f>IF(E14&lt;G14,IF(Spielplan!E14&lt;Spielplan!G14,Punktemodus!$B$3,0),0)</f>
        <v>0</v>
      </c>
      <c r="BM14" s="61">
        <f>IF(E14=Spielplan!E14,IF(G14=Spielplan!G14,Punktemodus!$B$5,0),0)</f>
        <v>3</v>
      </c>
      <c r="BN14" s="61">
        <f>IF(E14=Spielplan!E14,Punktemodus!$B$7,0)</f>
        <v>1</v>
      </c>
      <c r="BO14" s="61">
        <f>IF(G14=Spielplan!G14,Punktemodus!$B$7,0)</f>
        <v>1</v>
      </c>
      <c r="BP14" s="81">
        <f>IF(Spielplan!E14="",0,SUM(BJ14:BO14))</f>
        <v>15</v>
      </c>
      <c r="BQ14" s="182"/>
      <c r="BR14" s="213"/>
      <c r="BS14" s="182"/>
      <c r="BT14" s="182"/>
      <c r="BU14" s="182"/>
      <c r="BV14" s="399"/>
      <c r="BW14" s="182"/>
      <c r="BX14" s="182"/>
      <c r="BY14" s="182"/>
      <c r="BZ14" s="144">
        <v>49</v>
      </c>
      <c r="CA14" s="158" t="str">
        <f>IF(BX12="",IF(BV12&gt;BV13,BT12,BT13),IF(BX12&gt;BX13,BT12,BT13))</f>
        <v>Polen</v>
      </c>
      <c r="CB14" s="163"/>
      <c r="CC14" s="398">
        <v>1</v>
      </c>
      <c r="CD14" s="182"/>
      <c r="CE14" s="63"/>
      <c r="CF14" s="182"/>
      <c r="CG14" s="182"/>
      <c r="CH14" s="182"/>
      <c r="CI14" s="182"/>
      <c r="CJ14" s="182"/>
      <c r="CK14" s="182"/>
      <c r="CL14" s="182"/>
      <c r="CM14" s="182"/>
      <c r="CN14" s="182"/>
      <c r="CO14" s="182"/>
      <c r="CP14" s="182"/>
      <c r="CQ14" s="182"/>
      <c r="CR14" s="182"/>
      <c r="CS14" s="182"/>
      <c r="CT14" s="182"/>
      <c r="CU14" s="182"/>
      <c r="CV14" s="182"/>
      <c r="CW14" s="182"/>
    </row>
    <row r="15" spans="1:101" ht="18.75" customHeight="1" thickBot="1" x14ac:dyDescent="0.3">
      <c r="A15" s="182"/>
      <c r="B15" s="182"/>
      <c r="C15" s="38" t="str">
        <f>H12</f>
        <v>Rumänien</v>
      </c>
      <c r="D15" s="39"/>
      <c r="E15" s="398">
        <v>0</v>
      </c>
      <c r="F15" s="401" t="s">
        <v>12</v>
      </c>
      <c r="G15" s="398">
        <v>0</v>
      </c>
      <c r="H15" s="38" t="str">
        <f>H13</f>
        <v>Schweiz</v>
      </c>
      <c r="I15" s="39"/>
      <c r="J15" s="182"/>
      <c r="K15" s="182" t="s">
        <v>53</v>
      </c>
      <c r="L15" s="182">
        <f t="shared" si="0"/>
        <v>0</v>
      </c>
      <c r="M15" s="182"/>
      <c r="N15" s="182">
        <f>IF($E15="",0,IF($E15&gt;$G15,3,IF($E15=$G15,1,0)))</f>
        <v>1</v>
      </c>
      <c r="O15" s="182"/>
      <c r="P15" s="182">
        <f>IF($G15="",0,IF($E15&gt;$G15,0,IF($E15=$G15,1,3)))</f>
        <v>1</v>
      </c>
      <c r="Q15" s="182"/>
      <c r="R15" s="182">
        <f>E15</f>
        <v>0</v>
      </c>
      <c r="S15" s="182"/>
      <c r="T15" s="182">
        <f>G15</f>
        <v>0</v>
      </c>
      <c r="U15" s="182"/>
      <c r="V15" s="182">
        <f>G15</f>
        <v>0</v>
      </c>
      <c r="W15" s="182"/>
      <c r="X15" s="182">
        <f>E15</f>
        <v>0</v>
      </c>
      <c r="Y15" s="182"/>
      <c r="Z15" s="182">
        <f>P18</f>
        <v>2</v>
      </c>
      <c r="AA15" s="182">
        <f>T18</f>
        <v>1</v>
      </c>
      <c r="AB15" s="182">
        <f>X18</f>
        <v>4</v>
      </c>
      <c r="AC15" s="182">
        <f>AA15-AB15</f>
        <v>-3</v>
      </c>
      <c r="AD15" s="182">
        <f>IF(Z15&gt;Z12,-1,0)</f>
        <v>0</v>
      </c>
      <c r="AE15" s="182">
        <f>IF(Z15&gt;Z13,-1,0)</f>
        <v>-1</v>
      </c>
      <c r="AF15" s="182">
        <f>IF(Z15&gt;Z14,-1,0)</f>
        <v>0</v>
      </c>
      <c r="AG15" s="329">
        <f>10000-(AJ15*1000+AM15*10+AK15)</f>
        <v>8029</v>
      </c>
      <c r="AH15" s="330">
        <f>RANK(AG15,AG12:AG15,1)</f>
        <v>3</v>
      </c>
      <c r="AI15" s="281" t="str">
        <f>H13</f>
        <v>Schweiz</v>
      </c>
      <c r="AJ15" s="281">
        <f t="shared" si="1"/>
        <v>2</v>
      </c>
      <c r="AK15" s="281">
        <f t="shared" si="1"/>
        <v>1</v>
      </c>
      <c r="AL15" s="281">
        <f t="shared" si="1"/>
        <v>4</v>
      </c>
      <c r="AM15" s="281">
        <f>AK15-AL15</f>
        <v>-3</v>
      </c>
      <c r="AN15" s="329">
        <f>IF(Z12&lt;&gt;Z15,AG12,IF(E16&gt;G16,AG12-2000,AG12))</f>
        <v>912</v>
      </c>
      <c r="AO15" s="329">
        <f>IF(Z13&lt;&gt;Z15,AG13,IF(E15&gt;G15,AG13-2000,AG13))</f>
        <v>9040</v>
      </c>
      <c r="AP15" s="329">
        <f>IF(Z14&lt;&gt;Z15,AG14,IF(E13&gt;G13,AG14-2000,AG14))</f>
        <v>6008</v>
      </c>
      <c r="AQ15" s="337"/>
      <c r="AR15" s="333">
        <f>AQ16</f>
        <v>24087</v>
      </c>
      <c r="AS15" s="330">
        <f>RANK(AR15,AR12:AR15,1)</f>
        <v>3</v>
      </c>
      <c r="AT15" s="281" t="str">
        <f t="shared" si="2"/>
        <v>Schweiz</v>
      </c>
      <c r="AU15" s="281">
        <f t="shared" si="2"/>
        <v>2</v>
      </c>
      <c r="AV15" s="281">
        <f t="shared" si="2"/>
        <v>1</v>
      </c>
      <c r="AW15" s="281">
        <f t="shared" si="2"/>
        <v>4</v>
      </c>
      <c r="AX15" s="182"/>
      <c r="AY15" s="182"/>
      <c r="AZ15" s="182"/>
      <c r="BA15" s="68">
        <v>4</v>
      </c>
      <c r="BB15" s="69" t="str">
        <f>VLOOKUP(4,AS12:AT15,2,FALSE)</f>
        <v>Rumänien</v>
      </c>
      <c r="BC15" s="70"/>
      <c r="BD15" s="71">
        <f>VLOOKUP(4,AS12:AW15,3,FALSE)</f>
        <v>1</v>
      </c>
      <c r="BE15" s="71">
        <f>VLOOKUP(4,AS12:AW15,4,FALSE)</f>
        <v>0</v>
      </c>
      <c r="BF15" s="199" t="s">
        <v>12</v>
      </c>
      <c r="BG15" s="71">
        <f>VLOOKUP(4,AS12:AW15,5,FALSE)</f>
        <v>4</v>
      </c>
      <c r="BH15" s="182"/>
      <c r="BI15" s="182"/>
      <c r="BJ15" s="61">
        <f>IF(E15&gt;G15,IF(Spielplan!E15&gt;Spielplan!G15,Punktemodus!$B$3,0),0)</f>
        <v>0</v>
      </c>
      <c r="BK15" s="61">
        <f>IF(E15=G15,IF(Spielplan!E15=Spielplan!G15,Punktemodus!$B$3,0),0)</f>
        <v>10</v>
      </c>
      <c r="BL15" s="61">
        <f>IF(E15&lt;G15,IF(Spielplan!E15&lt;Spielplan!G15,Punktemodus!$B$3,0),0)</f>
        <v>0</v>
      </c>
      <c r="BM15" s="61">
        <f>IF(E15=Spielplan!E15,IF(G15=Spielplan!G15,Punktemodus!$B$5,0),0)</f>
        <v>0</v>
      </c>
      <c r="BN15" s="61">
        <f>IF(E15=Spielplan!E15,Punktemodus!$B$7,0)</f>
        <v>0</v>
      </c>
      <c r="BO15" s="61">
        <f>IF(G15=Spielplan!G15,Punktemodus!$B$7,0)</f>
        <v>0</v>
      </c>
      <c r="BP15" s="81">
        <f>IF(Spielplan!E15="",0,SUM(BJ15:BO15))</f>
        <v>10</v>
      </c>
      <c r="BQ15" s="182"/>
      <c r="BR15" s="213"/>
      <c r="BS15" s="182"/>
      <c r="BT15" s="182"/>
      <c r="BU15" s="182"/>
      <c r="BV15" s="399"/>
      <c r="BW15" s="182"/>
      <c r="BX15" s="182"/>
      <c r="BY15" s="182"/>
      <c r="BZ15" s="144">
        <v>50</v>
      </c>
      <c r="CA15" s="158" t="str">
        <f>IF(BX16="",IF(BV16&gt;BV17,BT16,BT17),IF(BX16&gt;BX17,BT16,BT17))</f>
        <v>Spanien</v>
      </c>
      <c r="CB15" s="163"/>
      <c r="CC15" s="398">
        <v>3</v>
      </c>
      <c r="CD15" s="182"/>
      <c r="CE15" s="63"/>
      <c r="CF15" s="182"/>
      <c r="CG15" s="182"/>
      <c r="CH15" s="182"/>
      <c r="CI15" s="182"/>
      <c r="CJ15" s="182"/>
      <c r="CK15" s="182"/>
      <c r="CL15" s="182"/>
      <c r="CM15" s="182"/>
      <c r="CN15" s="182"/>
      <c r="CO15" s="182"/>
      <c r="CP15" s="182"/>
      <c r="CQ15" s="182"/>
      <c r="CR15" s="182"/>
      <c r="CS15" s="182"/>
      <c r="CT15" s="182"/>
      <c r="CU15" s="182"/>
      <c r="CV15" s="182"/>
      <c r="CW15" s="182"/>
    </row>
    <row r="16" spans="1:101" ht="18.75" customHeight="1" thickBot="1" x14ac:dyDescent="0.3">
      <c r="A16" s="182"/>
      <c r="B16" s="182"/>
      <c r="C16" s="6" t="str">
        <f>C12</f>
        <v>Frankreich</v>
      </c>
      <c r="D16" s="32"/>
      <c r="E16" s="398">
        <v>3</v>
      </c>
      <c r="F16" s="401" t="s">
        <v>12</v>
      </c>
      <c r="G16" s="398">
        <v>0</v>
      </c>
      <c r="H16" s="6" t="str">
        <f>H13</f>
        <v>Schweiz</v>
      </c>
      <c r="I16" s="32"/>
      <c r="J16" s="182"/>
      <c r="K16" s="182" t="s">
        <v>54</v>
      </c>
      <c r="L16" s="182">
        <f t="shared" si="0"/>
        <v>1</v>
      </c>
      <c r="M16" s="182">
        <f>IF($E16="",0,IF($E16&gt;$G16,3,IF($E16=G16,1,0)))</f>
        <v>3</v>
      </c>
      <c r="N16" s="182"/>
      <c r="O16" s="182"/>
      <c r="P16" s="182">
        <f>IF($G16="",0,IF($E16&gt;$G16,0,IF($E16=$G16,1,3)))</f>
        <v>0</v>
      </c>
      <c r="Q16" s="182">
        <f>E16</f>
        <v>3</v>
      </c>
      <c r="R16" s="182"/>
      <c r="S16" s="182"/>
      <c r="T16" s="182">
        <f>G16</f>
        <v>0</v>
      </c>
      <c r="U16" s="182">
        <f>G16</f>
        <v>0</v>
      </c>
      <c r="V16" s="182"/>
      <c r="W16" s="182"/>
      <c r="X16" s="182">
        <f>E16</f>
        <v>3</v>
      </c>
      <c r="Y16" s="182"/>
      <c r="Z16" s="182"/>
      <c r="AA16" s="182"/>
      <c r="AB16" s="182"/>
      <c r="AC16" s="182"/>
      <c r="AD16" s="182"/>
      <c r="AE16" s="182"/>
      <c r="AF16" s="182"/>
      <c r="AG16" s="281"/>
      <c r="AH16" s="281"/>
      <c r="AI16" s="281"/>
      <c r="AJ16" s="281"/>
      <c r="AK16" s="281"/>
      <c r="AL16" s="281"/>
      <c r="AM16" s="281"/>
      <c r="AN16" s="334">
        <f>SUM(AN12:AN15)</f>
        <v>2736</v>
      </c>
      <c r="AO16" s="335">
        <f>SUM(AO12:AO15)</f>
        <v>27120</v>
      </c>
      <c r="AP16" s="335">
        <f>SUM(AP12:AP15)</f>
        <v>18024</v>
      </c>
      <c r="AQ16" s="335">
        <f>SUM(AQ12:AQ15)</f>
        <v>24087</v>
      </c>
      <c r="AR16" s="336"/>
      <c r="AS16" s="331"/>
      <c r="AT16" s="331"/>
      <c r="AU16" s="281"/>
      <c r="AV16" s="281"/>
      <c r="AW16" s="281"/>
      <c r="AX16" s="182"/>
      <c r="AY16" s="182"/>
      <c r="AZ16" s="182"/>
      <c r="BA16" s="182"/>
      <c r="BB16" s="182"/>
      <c r="BC16" s="182"/>
      <c r="BD16" s="182"/>
      <c r="BE16" s="182"/>
      <c r="BF16" s="182"/>
      <c r="BG16" s="182"/>
      <c r="BH16" s="182"/>
      <c r="BI16" s="182"/>
      <c r="BJ16" s="61">
        <f>IF(E16&gt;G16,IF(Spielplan!E16&gt;Spielplan!G16,Punktemodus!$B$3,0),0)</f>
        <v>0</v>
      </c>
      <c r="BK16" s="61">
        <f>IF(E16=G16,IF(Spielplan!E16=Spielplan!G16,Punktemodus!$B$3,0),0)</f>
        <v>0</v>
      </c>
      <c r="BL16" s="61">
        <f>IF(E16&lt;G16,IF(Spielplan!E16&lt;Spielplan!G16,Punktemodus!$B$3,0),0)</f>
        <v>0</v>
      </c>
      <c r="BM16" s="61">
        <f>IF(E16=Spielplan!E16,IF(G16=Spielplan!G16,Punktemodus!$B$5,0),0)</f>
        <v>0</v>
      </c>
      <c r="BN16" s="61">
        <f>IF(E16=Spielplan!E16,Punktemodus!$B$7,0)</f>
        <v>0</v>
      </c>
      <c r="BO16" s="61">
        <f>IF(G16=Spielplan!G16,Punktemodus!$B$7,0)</f>
        <v>1</v>
      </c>
      <c r="BP16" s="81">
        <f>IF(Spielplan!E16="",0,SUM(BJ16:BO16))</f>
        <v>1</v>
      </c>
      <c r="BQ16" s="182"/>
      <c r="BR16" s="213"/>
      <c r="BS16" s="176" t="s">
        <v>241</v>
      </c>
      <c r="BT16" s="158" t="str">
        <f>BB45</f>
        <v>Spanien</v>
      </c>
      <c r="BU16" s="163"/>
      <c r="BV16" s="398">
        <v>3</v>
      </c>
      <c r="BW16" s="182"/>
      <c r="BX16" s="63"/>
      <c r="BY16" s="182"/>
      <c r="BZ16" s="182"/>
      <c r="CA16" s="182"/>
      <c r="CB16" s="182"/>
      <c r="CC16" s="399"/>
      <c r="CD16" s="182"/>
      <c r="CE16" s="182"/>
      <c r="CF16" s="233"/>
      <c r="CG16" s="233" t="s">
        <v>28</v>
      </c>
      <c r="CH16" s="182"/>
      <c r="CI16" s="182"/>
      <c r="CJ16" s="191" t="s">
        <v>26</v>
      </c>
      <c r="CK16" s="182"/>
      <c r="CL16" s="182"/>
      <c r="CM16" s="182"/>
      <c r="CN16" s="182"/>
      <c r="CO16" s="182"/>
      <c r="CP16" s="182"/>
      <c r="CQ16" s="182"/>
      <c r="CR16" s="182"/>
      <c r="CS16" s="182"/>
      <c r="CT16" s="182"/>
      <c r="CU16" s="182"/>
      <c r="CV16" s="182"/>
      <c r="CW16" s="182"/>
    </row>
    <row r="17" spans="1:101" ht="18.75" customHeight="1" thickBot="1" x14ac:dyDescent="0.3">
      <c r="A17" s="182"/>
      <c r="B17" s="182"/>
      <c r="C17" s="38" t="str">
        <f>H12</f>
        <v>Rumänien</v>
      </c>
      <c r="D17" s="39"/>
      <c r="E17" s="398">
        <v>0</v>
      </c>
      <c r="F17" s="401" t="s">
        <v>12</v>
      </c>
      <c r="G17" s="398">
        <v>1</v>
      </c>
      <c r="H17" s="38" t="str">
        <f>C13</f>
        <v>Albanien</v>
      </c>
      <c r="I17" s="39"/>
      <c r="J17" s="182"/>
      <c r="K17" s="182" t="s">
        <v>54</v>
      </c>
      <c r="L17" s="182">
        <f t="shared" si="0"/>
        <v>-1</v>
      </c>
      <c r="M17" s="182"/>
      <c r="N17" s="182">
        <f>IF($E17="",0,IF($E17&gt;$G17,3,IF($E17=$G17,1,0)))</f>
        <v>0</v>
      </c>
      <c r="O17" s="182">
        <f>IF($G17="",0,IF($E17&gt;$G17,0,IF($E17=$G17,1,3)))</f>
        <v>3</v>
      </c>
      <c r="P17" s="182"/>
      <c r="Q17" s="182"/>
      <c r="R17" s="182">
        <f>E17</f>
        <v>0</v>
      </c>
      <c r="S17" s="182">
        <f>G17</f>
        <v>1</v>
      </c>
      <c r="T17" s="182"/>
      <c r="U17" s="182"/>
      <c r="V17" s="182">
        <f>G17</f>
        <v>1</v>
      </c>
      <c r="W17" s="182">
        <f>E17</f>
        <v>0</v>
      </c>
      <c r="X17" s="182"/>
      <c r="Y17" s="182"/>
      <c r="Z17" s="182" t="s">
        <v>30</v>
      </c>
      <c r="AA17" s="182"/>
      <c r="AB17" s="182"/>
      <c r="AC17" s="182"/>
      <c r="AD17" s="182"/>
      <c r="AE17" s="182"/>
      <c r="AF17" s="182"/>
      <c r="AG17" s="281" t="b">
        <f>OR(AG12=AG13,AG12=AG14,AG12=AG15,AG13=AG14,AG13=AG15,AG14=AG15)</f>
        <v>0</v>
      </c>
      <c r="AH17" s="281"/>
      <c r="AI17" s="281"/>
      <c r="AJ17" s="281"/>
      <c r="AK17" s="281"/>
      <c r="AL17" s="281"/>
      <c r="AM17" s="281"/>
      <c r="AN17" s="281" t="s">
        <v>34</v>
      </c>
      <c r="AO17" s="281"/>
      <c r="AP17" s="281"/>
      <c r="AQ17" s="281"/>
      <c r="AR17" s="281" t="b">
        <f>OR(AR12=AR13,AR12=AR14,AR12=AR15,AR13=AR14,AR13=AR15,AR14=AR15)</f>
        <v>0</v>
      </c>
      <c r="AS17" s="281"/>
      <c r="AT17" s="281"/>
      <c r="AU17" s="281"/>
      <c r="AV17" s="281"/>
      <c r="AW17" s="281"/>
      <c r="AX17" s="182"/>
      <c r="AY17" s="182"/>
      <c r="AZ17" s="182"/>
      <c r="BA17" s="182"/>
      <c r="BB17" s="182"/>
      <c r="BC17" s="182"/>
      <c r="BD17" s="182"/>
      <c r="BE17" s="182"/>
      <c r="BF17" s="182"/>
      <c r="BG17" s="182"/>
      <c r="BH17" s="182"/>
      <c r="BI17" s="182"/>
      <c r="BJ17" s="61">
        <f>IF(E17&gt;G17,IF(Spielplan!E17&gt;Spielplan!G17,Punktemodus!$B$3,0),0)</f>
        <v>0</v>
      </c>
      <c r="BK17" s="61">
        <f>IF(E17=G17,IF(Spielplan!E17=Spielplan!G17,Punktemodus!$B$3,0),0)</f>
        <v>0</v>
      </c>
      <c r="BL17" s="61">
        <f>IF(E17&lt;G17,IF(Spielplan!E17&lt;Spielplan!G17,Punktemodus!$B$3,0),0)</f>
        <v>10</v>
      </c>
      <c r="BM17" s="61">
        <f>IF(E17=Spielplan!E17,IF(G17=Spielplan!G17,Punktemodus!$B$5,0),0)</f>
        <v>3</v>
      </c>
      <c r="BN17" s="61">
        <f>IF(E17=Spielplan!E17,Punktemodus!$B$7,0)</f>
        <v>1</v>
      </c>
      <c r="BO17" s="61">
        <f>IF(G17=Spielplan!G17,Punktemodus!$B$7,0)</f>
        <v>1</v>
      </c>
      <c r="BP17" s="81">
        <f>IF(Spielplan!E17="",0,SUM(BJ17:BO17))</f>
        <v>15</v>
      </c>
      <c r="BQ17" s="182"/>
      <c r="BR17" s="213"/>
      <c r="BS17" s="150" t="str">
        <f>"3"&amp;BD90</f>
        <v>3F</v>
      </c>
      <c r="BT17" s="158" t="str">
        <f>BB90</f>
        <v>Ungarn</v>
      </c>
      <c r="BU17" s="163"/>
      <c r="BV17" s="398">
        <v>0</v>
      </c>
      <c r="BW17" s="182"/>
      <c r="BX17" s="63"/>
      <c r="BY17" s="182"/>
      <c r="BZ17" s="182"/>
      <c r="CA17" s="182"/>
      <c r="CB17" s="182"/>
      <c r="CC17" s="399"/>
      <c r="CD17" s="182"/>
      <c r="CE17" s="182"/>
      <c r="CF17" s="182"/>
      <c r="CG17" s="182"/>
      <c r="CH17" s="182"/>
      <c r="CI17" s="182"/>
      <c r="CJ17" s="182"/>
      <c r="CK17" s="182"/>
      <c r="CL17" s="182"/>
      <c r="CM17" s="182"/>
      <c r="CN17" s="182"/>
      <c r="CO17" s="182"/>
      <c r="CP17" s="182"/>
      <c r="CQ17" s="182"/>
      <c r="CR17" s="182"/>
      <c r="CS17" s="182"/>
      <c r="CT17" s="182"/>
      <c r="CU17" s="182"/>
      <c r="CV17" s="182"/>
      <c r="CW17" s="182"/>
    </row>
    <row r="18" spans="1:101" ht="18.75" customHeight="1" thickBot="1" x14ac:dyDescent="0.25">
      <c r="A18" s="182"/>
      <c r="B18" s="182"/>
      <c r="C18" s="232" t="str">
        <f>IF(G17="","",IF(AR17=TRUE,"Achtung: So tippen, dass es eine eindeutige Tabelle gibt!",""))</f>
        <v/>
      </c>
      <c r="D18" s="182"/>
      <c r="E18" s="400"/>
      <c r="F18" s="399"/>
      <c r="G18" s="400"/>
      <c r="H18" s="182"/>
      <c r="I18" s="182"/>
      <c r="J18" s="182"/>
      <c r="K18" s="182"/>
      <c r="L18" s="182"/>
      <c r="M18" s="182">
        <f t="shared" ref="M18:X18" si="3">SUM(M12:M17)</f>
        <v>9</v>
      </c>
      <c r="N18" s="182">
        <f t="shared" si="3"/>
        <v>1</v>
      </c>
      <c r="O18" s="182">
        <f t="shared" si="3"/>
        <v>4</v>
      </c>
      <c r="P18" s="182">
        <f t="shared" si="3"/>
        <v>2</v>
      </c>
      <c r="Q18" s="182">
        <f t="shared" si="3"/>
        <v>8</v>
      </c>
      <c r="R18" s="182">
        <f t="shared" si="3"/>
        <v>0</v>
      </c>
      <c r="S18" s="182">
        <f t="shared" si="3"/>
        <v>2</v>
      </c>
      <c r="T18" s="182">
        <f t="shared" si="3"/>
        <v>1</v>
      </c>
      <c r="U18" s="182">
        <f t="shared" si="3"/>
        <v>0</v>
      </c>
      <c r="V18" s="182">
        <f t="shared" si="3"/>
        <v>4</v>
      </c>
      <c r="W18" s="182">
        <f t="shared" si="3"/>
        <v>3</v>
      </c>
      <c r="X18" s="182">
        <f t="shared" si="3"/>
        <v>4</v>
      </c>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49"/>
      <c r="BK18" s="49"/>
      <c r="BL18" s="49"/>
      <c r="BM18" s="49"/>
      <c r="BN18" s="49"/>
      <c r="BO18" s="49"/>
      <c r="BP18" s="241">
        <f>SUM(BP12:BP17)</f>
        <v>52</v>
      </c>
      <c r="BQ18" s="182"/>
      <c r="BR18" s="213"/>
      <c r="BS18" s="182"/>
      <c r="BT18" s="182"/>
      <c r="BU18" s="182"/>
      <c r="BV18" s="399"/>
      <c r="BW18" s="182"/>
      <c r="BX18" s="182"/>
      <c r="BY18" s="182"/>
      <c r="BZ18" s="182"/>
      <c r="CA18" s="182"/>
      <c r="CB18" s="182"/>
      <c r="CC18" s="399"/>
      <c r="CD18" s="182"/>
      <c r="CE18" s="144">
        <v>58</v>
      </c>
      <c r="CF18" s="158" t="str">
        <f>IF(CE14="",IF(CC14&gt;CC15,CA14,CA15),IF(CE14&gt;CE15,CA14,CA15))</f>
        <v>Spanien</v>
      </c>
      <c r="CG18" s="163"/>
      <c r="CH18" s="398">
        <v>0</v>
      </c>
      <c r="CI18" s="182"/>
      <c r="CJ18" s="63"/>
      <c r="CK18" s="182"/>
      <c r="CL18" s="182"/>
      <c r="CM18" s="182"/>
      <c r="CN18" s="182"/>
      <c r="CO18" s="182"/>
      <c r="CP18" s="182"/>
      <c r="CQ18" s="182"/>
      <c r="CR18" s="182"/>
      <c r="CS18" s="182"/>
      <c r="CT18" s="182"/>
      <c r="CU18" s="182"/>
      <c r="CV18" s="182"/>
      <c r="CW18" s="182"/>
    </row>
    <row r="19" spans="1:101" ht="18.75" customHeight="1" thickBot="1" x14ac:dyDescent="0.25">
      <c r="A19" s="182"/>
      <c r="B19" s="182"/>
      <c r="C19" s="182"/>
      <c r="D19" s="182"/>
      <c r="E19" s="400"/>
      <c r="F19" s="399"/>
      <c r="G19" s="400"/>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49"/>
      <c r="BK19" s="49"/>
      <c r="BL19" s="49"/>
      <c r="BM19" s="49"/>
      <c r="BN19" s="49"/>
      <c r="BO19" s="49"/>
      <c r="BP19" s="82"/>
      <c r="BQ19" s="182"/>
      <c r="BR19" s="213"/>
      <c r="BS19" s="182"/>
      <c r="BT19" s="182"/>
      <c r="BU19" s="182"/>
      <c r="BV19" s="399"/>
      <c r="BW19" s="182"/>
      <c r="BX19" s="182"/>
      <c r="BY19" s="182"/>
      <c r="BZ19" s="182"/>
      <c r="CA19" s="182"/>
      <c r="CB19" s="182"/>
      <c r="CC19" s="399"/>
      <c r="CD19" s="182"/>
      <c r="CE19" s="144">
        <v>57</v>
      </c>
      <c r="CF19" s="158" t="str">
        <f>IF(CE22="",IF(CC22&gt;CC23,CA22,CA23),IF(CE22&gt;CE23,CA22,CA23))</f>
        <v>Italien</v>
      </c>
      <c r="CG19" s="163"/>
      <c r="CH19" s="398">
        <v>1</v>
      </c>
      <c r="CI19" s="182"/>
      <c r="CJ19" s="63"/>
      <c r="CK19" s="182"/>
      <c r="CL19" s="182"/>
      <c r="CM19" s="182"/>
      <c r="CN19" s="182"/>
      <c r="CO19" s="182"/>
      <c r="CP19" s="182"/>
      <c r="CQ19" s="182"/>
      <c r="CR19" s="182"/>
      <c r="CS19" s="182"/>
      <c r="CT19" s="182"/>
      <c r="CU19" s="182"/>
      <c r="CV19" s="182"/>
      <c r="CW19" s="182"/>
    </row>
    <row r="20" spans="1:101" ht="18.75" customHeight="1" thickBot="1" x14ac:dyDescent="0.25">
      <c r="A20" s="182"/>
      <c r="B20" s="182"/>
      <c r="C20" s="182"/>
      <c r="D20" s="182"/>
      <c r="E20" s="400"/>
      <c r="F20" s="399"/>
      <c r="G20" s="400"/>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49"/>
      <c r="BK20" s="49"/>
      <c r="BL20" s="49"/>
      <c r="BM20" s="49"/>
      <c r="BN20" s="49"/>
      <c r="BO20" s="49"/>
      <c r="BP20" s="82"/>
      <c r="BQ20" s="182"/>
      <c r="BR20" s="213"/>
      <c r="BS20" s="151" t="s">
        <v>242</v>
      </c>
      <c r="BT20" s="158" t="str">
        <f>BB23</f>
        <v>England</v>
      </c>
      <c r="BU20" s="163"/>
      <c r="BV20" s="398">
        <v>2</v>
      </c>
      <c r="BW20" s="182"/>
      <c r="BX20" s="63"/>
      <c r="BY20" s="182"/>
      <c r="BZ20" s="182"/>
      <c r="CA20" s="182"/>
      <c r="CB20" s="182"/>
      <c r="CC20" s="399"/>
      <c r="CD20" s="182"/>
      <c r="CE20" s="182"/>
      <c r="CF20" s="182"/>
      <c r="CG20" s="182"/>
      <c r="CH20" s="399"/>
      <c r="CI20" s="182"/>
      <c r="CJ20" s="182"/>
      <c r="CK20" s="182"/>
      <c r="CL20" s="182"/>
      <c r="CM20" s="182"/>
      <c r="CN20" s="182"/>
      <c r="CO20" s="182"/>
      <c r="CP20" s="182"/>
      <c r="CQ20" s="182"/>
      <c r="CR20" s="182"/>
      <c r="CS20" s="182"/>
      <c r="CT20" s="182"/>
      <c r="CU20" s="182"/>
      <c r="CV20" s="182"/>
      <c r="CW20" s="182"/>
    </row>
    <row r="21" spans="1:101" ht="18.75" customHeight="1" thickBot="1" x14ac:dyDescent="0.3">
      <c r="A21" s="182"/>
      <c r="B21" s="182"/>
      <c r="C21" s="185" t="s">
        <v>56</v>
      </c>
      <c r="D21" s="182"/>
      <c r="E21" s="400"/>
      <c r="F21" s="399"/>
      <c r="G21" s="400"/>
      <c r="H21" s="182"/>
      <c r="I21" s="182"/>
      <c r="J21" s="182"/>
      <c r="K21" s="182"/>
      <c r="L21" s="182"/>
      <c r="M21" s="182" t="s">
        <v>4</v>
      </c>
      <c r="N21" s="182"/>
      <c r="O21" s="182"/>
      <c r="P21" s="182"/>
      <c r="Q21" s="182" t="s">
        <v>6</v>
      </c>
      <c r="R21" s="182"/>
      <c r="S21" s="182"/>
      <c r="T21" s="182"/>
      <c r="U21" s="182" t="s">
        <v>7</v>
      </c>
      <c r="V21" s="182"/>
      <c r="W21" s="182"/>
      <c r="X21" s="182"/>
      <c r="Y21" s="182"/>
      <c r="Z21" s="182" t="s">
        <v>4</v>
      </c>
      <c r="AA21" s="182" t="s">
        <v>5</v>
      </c>
      <c r="AB21" s="182"/>
      <c r="AC21" s="182"/>
      <c r="AD21" s="182" t="s">
        <v>9</v>
      </c>
      <c r="AE21" s="182"/>
      <c r="AF21" s="182"/>
      <c r="AG21" s="281"/>
      <c r="AH21" s="295" t="s">
        <v>32</v>
      </c>
      <c r="AI21" s="281"/>
      <c r="AJ21" s="281"/>
      <c r="AK21" s="281"/>
      <c r="AL21" s="281"/>
      <c r="AM21" s="281"/>
      <c r="AN21" s="295" t="s">
        <v>35</v>
      </c>
      <c r="AO21" s="281"/>
      <c r="AP21" s="281"/>
      <c r="AQ21" s="281"/>
      <c r="AR21" s="281"/>
      <c r="AS21" s="295" t="s">
        <v>33</v>
      </c>
      <c r="AT21" s="281"/>
      <c r="AU21" s="281"/>
      <c r="AV21" s="281"/>
      <c r="AW21" s="281"/>
      <c r="AX21" s="182"/>
      <c r="AY21" s="182"/>
      <c r="AZ21" s="182"/>
      <c r="BA21" s="182"/>
      <c r="BB21" s="198" t="s">
        <v>10</v>
      </c>
      <c r="BC21" s="182"/>
      <c r="BD21" s="188" t="s">
        <v>4</v>
      </c>
      <c r="BE21" s="182"/>
      <c r="BF21" s="191" t="s">
        <v>5</v>
      </c>
      <c r="BG21" s="182"/>
      <c r="BH21" s="182"/>
      <c r="BI21" s="182"/>
      <c r="BJ21" s="49"/>
      <c r="BK21" s="49"/>
      <c r="BL21" s="49"/>
      <c r="BM21" s="49"/>
      <c r="BN21" s="49"/>
      <c r="BO21" s="49"/>
      <c r="BP21" s="82"/>
      <c r="BQ21" s="182"/>
      <c r="BR21" s="213"/>
      <c r="BS21" s="150" t="str">
        <f>"3"&amp;BD88</f>
        <v>3D</v>
      </c>
      <c r="BT21" s="158" t="str">
        <f>BB88</f>
        <v>Türkei</v>
      </c>
      <c r="BU21" s="163"/>
      <c r="BV21" s="398">
        <v>1</v>
      </c>
      <c r="BW21" s="182"/>
      <c r="BX21" s="63"/>
      <c r="BY21" s="182"/>
      <c r="BZ21" s="182"/>
      <c r="CA21" s="182"/>
      <c r="CB21" s="182"/>
      <c r="CC21" s="399"/>
      <c r="CD21" s="182"/>
      <c r="CE21" s="182"/>
      <c r="CF21" s="182"/>
      <c r="CG21" s="182"/>
      <c r="CH21" s="399"/>
      <c r="CI21" s="182"/>
      <c r="CJ21" s="182"/>
      <c r="CK21" s="182"/>
      <c r="CL21" s="233" t="s">
        <v>29</v>
      </c>
      <c r="CM21" s="182"/>
      <c r="CN21" s="182"/>
      <c r="CO21" s="191" t="s">
        <v>26</v>
      </c>
      <c r="CP21" s="182"/>
      <c r="CQ21" s="182"/>
      <c r="CR21" s="182"/>
      <c r="CS21" s="182"/>
      <c r="CT21" s="182"/>
      <c r="CU21" s="182"/>
      <c r="CV21" s="182"/>
      <c r="CW21" s="182"/>
    </row>
    <row r="22" spans="1:101" ht="18.75" customHeight="1" thickBot="1" x14ac:dyDescent="0.3">
      <c r="A22" s="182"/>
      <c r="B22" s="182"/>
      <c r="C22" s="182"/>
      <c r="D22" s="182"/>
      <c r="E22" s="400"/>
      <c r="F22" s="399"/>
      <c r="G22" s="400"/>
      <c r="H22" s="182"/>
      <c r="I22" s="182"/>
      <c r="J22" s="182"/>
      <c r="K22" s="182"/>
      <c r="L22" s="182"/>
      <c r="M22" s="182" t="s">
        <v>0</v>
      </c>
      <c r="N22" s="182" t="s">
        <v>1</v>
      </c>
      <c r="O22" s="182" t="s">
        <v>2</v>
      </c>
      <c r="P22" s="182" t="s">
        <v>3</v>
      </c>
      <c r="Q22" s="182" t="s">
        <v>0</v>
      </c>
      <c r="R22" s="182" t="s">
        <v>1</v>
      </c>
      <c r="S22" s="182" t="s">
        <v>2</v>
      </c>
      <c r="T22" s="182" t="s">
        <v>3</v>
      </c>
      <c r="U22" s="182" t="s">
        <v>0</v>
      </c>
      <c r="V22" s="182" t="s">
        <v>1</v>
      </c>
      <c r="W22" s="182" t="s">
        <v>2</v>
      </c>
      <c r="X22" s="182" t="s">
        <v>3</v>
      </c>
      <c r="Y22" s="182"/>
      <c r="Z22" s="182" t="s">
        <v>8</v>
      </c>
      <c r="AA22" s="182"/>
      <c r="AB22" s="182"/>
      <c r="AC22" s="182"/>
      <c r="AD22" s="182"/>
      <c r="AE22" s="182"/>
      <c r="AF22" s="182"/>
      <c r="AG22" s="281"/>
      <c r="AH22" s="295" t="s">
        <v>31</v>
      </c>
      <c r="AI22" s="281"/>
      <c r="AJ22" s="281"/>
      <c r="AK22" s="281"/>
      <c r="AL22" s="281"/>
      <c r="AM22" s="281"/>
      <c r="AN22" s="281" t="str">
        <f>AI23</f>
        <v>Wales</v>
      </c>
      <c r="AO22" s="281" t="str">
        <f>AI24</f>
        <v>Slowakei</v>
      </c>
      <c r="AP22" s="281" t="str">
        <f>AI25</f>
        <v>England</v>
      </c>
      <c r="AQ22" s="281" t="str">
        <f>AI26</f>
        <v>Russland</v>
      </c>
      <c r="AR22" s="281"/>
      <c r="AS22" s="295" t="s">
        <v>31</v>
      </c>
      <c r="AT22" s="281"/>
      <c r="AU22" s="281"/>
      <c r="AV22" s="281"/>
      <c r="AW22" s="281"/>
      <c r="AX22" s="182"/>
      <c r="AY22" s="182"/>
      <c r="AZ22" s="182"/>
      <c r="BA22" s="182"/>
      <c r="BB22" s="182"/>
      <c r="BC22" s="182"/>
      <c r="BD22" s="182"/>
      <c r="BE22" s="182"/>
      <c r="BF22" s="182"/>
      <c r="BG22" s="182"/>
      <c r="BH22" s="182"/>
      <c r="BI22" s="182"/>
      <c r="BJ22" s="49"/>
      <c r="BK22" s="49"/>
      <c r="BL22" s="49"/>
      <c r="BM22" s="49"/>
      <c r="BN22" s="49"/>
      <c r="BO22" s="49"/>
      <c r="BP22" s="82"/>
      <c r="BQ22" s="182"/>
      <c r="BR22" s="213"/>
      <c r="BS22" s="182"/>
      <c r="BT22" s="182"/>
      <c r="BU22" s="182"/>
      <c r="BV22" s="399"/>
      <c r="BW22" s="182"/>
      <c r="BX22" s="182"/>
      <c r="BY22" s="182"/>
      <c r="BZ22" s="144">
        <v>53</v>
      </c>
      <c r="CA22" s="158" t="str">
        <f>IF(BX20="",IF(BV20&gt;BV21,BT20,BT21),IF(BX20&gt;BX21,BT20,BT21))</f>
        <v>England</v>
      </c>
      <c r="CB22" s="163"/>
      <c r="CC22" s="398">
        <v>0</v>
      </c>
      <c r="CD22" s="182"/>
      <c r="CE22" s="63"/>
      <c r="CF22" s="182"/>
      <c r="CG22" s="182"/>
      <c r="CH22" s="399"/>
      <c r="CI22" s="182"/>
      <c r="CJ22" s="182"/>
      <c r="CK22" s="182"/>
      <c r="CL22" s="182"/>
      <c r="CM22" s="182"/>
      <c r="CN22" s="182"/>
      <c r="CO22" s="182"/>
      <c r="CP22" s="182"/>
      <c r="CQ22" s="182"/>
      <c r="CR22" s="185" t="s">
        <v>285</v>
      </c>
      <c r="CS22" s="182"/>
      <c r="CT22" s="182"/>
      <c r="CU22" s="182"/>
      <c r="CV22" s="182"/>
      <c r="CW22" s="182"/>
    </row>
    <row r="23" spans="1:101" ht="18.75" customHeight="1" thickBot="1" x14ac:dyDescent="0.3">
      <c r="A23" s="182"/>
      <c r="B23" s="182"/>
      <c r="C23" s="52" t="str">
        <f>Spielplan!$C$23</f>
        <v>Wales</v>
      </c>
      <c r="D23" s="53"/>
      <c r="E23" s="398">
        <v>0</v>
      </c>
      <c r="F23" s="401" t="s">
        <v>12</v>
      </c>
      <c r="G23" s="398">
        <v>2</v>
      </c>
      <c r="H23" s="52" t="str">
        <f>Spielplan!$H$23</f>
        <v>Slowakei</v>
      </c>
      <c r="I23" s="53"/>
      <c r="J23" s="182"/>
      <c r="K23" s="182" t="s">
        <v>57</v>
      </c>
      <c r="L23" s="182">
        <f t="shared" ref="L23:L28" si="4">IF(E23-G23&gt;0,1,IF(G23=E23,0,-1))</f>
        <v>-1</v>
      </c>
      <c r="M23" s="182">
        <f>IF($E23="",0,IF($E23&gt;$G23,3,IF($E23=G23,1,0)))</f>
        <v>0</v>
      </c>
      <c r="N23" s="182">
        <f>IF($G23="",0,IF($E23&gt;$G23,0,IF($E23=G23,1,3)))</f>
        <v>3</v>
      </c>
      <c r="O23" s="182"/>
      <c r="P23" s="182"/>
      <c r="Q23" s="182">
        <f>E23</f>
        <v>0</v>
      </c>
      <c r="R23" s="182">
        <f>G23</f>
        <v>2</v>
      </c>
      <c r="S23" s="182"/>
      <c r="T23" s="182"/>
      <c r="U23" s="182">
        <f>G23</f>
        <v>2</v>
      </c>
      <c r="V23" s="182">
        <f>E23</f>
        <v>0</v>
      </c>
      <c r="W23" s="182"/>
      <c r="X23" s="182"/>
      <c r="Y23" s="182"/>
      <c r="Z23" s="182">
        <f>M29</f>
        <v>0</v>
      </c>
      <c r="AA23" s="182">
        <f>Q29</f>
        <v>0</v>
      </c>
      <c r="AB23" s="182">
        <f>U29</f>
        <v>6</v>
      </c>
      <c r="AC23" s="182">
        <f>AA23-AB23</f>
        <v>-6</v>
      </c>
      <c r="AD23" s="182">
        <f>IF(Z23&gt;Z24,-1,0)</f>
        <v>0</v>
      </c>
      <c r="AE23" s="182">
        <f>IF(Z23&gt;Z25,-1,0)</f>
        <v>0</v>
      </c>
      <c r="AF23" s="182">
        <f>IF(Z23&gt;Z26,-1,0)</f>
        <v>0</v>
      </c>
      <c r="AG23" s="329">
        <f>10000-(AJ23*1000+AM23*10+AK23)</f>
        <v>10060</v>
      </c>
      <c r="AH23" s="330">
        <f>RANK(AG23,AG23:AG26,1)</f>
        <v>4</v>
      </c>
      <c r="AI23" s="281" t="str">
        <f>C23</f>
        <v>Wales</v>
      </c>
      <c r="AJ23" s="281">
        <f t="shared" ref="AJ23:AL26" si="5">Z23</f>
        <v>0</v>
      </c>
      <c r="AK23" s="281">
        <f t="shared" si="5"/>
        <v>0</v>
      </c>
      <c r="AL23" s="281">
        <f t="shared" si="5"/>
        <v>6</v>
      </c>
      <c r="AM23" s="281">
        <f>AK23-AL23</f>
        <v>-6</v>
      </c>
      <c r="AN23" s="337"/>
      <c r="AO23" s="329">
        <f>IF(Z24&lt;&gt;Z23,AG24,IF(G23&gt;E23,AG24-2000,AG24))</f>
        <v>6997</v>
      </c>
      <c r="AP23" s="329">
        <f>IF(Z25&lt;&gt;Z23,AG25,IF(G25&gt;E25,AG25-2000,AG25))</f>
        <v>954</v>
      </c>
      <c r="AQ23" s="329">
        <f>IF(Z26&lt;&gt;Z23,AG26,IF(G27&gt;E27,AG26-2000,AG26))</f>
        <v>3976</v>
      </c>
      <c r="AR23" s="332">
        <f>AN27</f>
        <v>30180</v>
      </c>
      <c r="AS23" s="330">
        <f>RANK(AR23,AR23:AR26,1)</f>
        <v>4</v>
      </c>
      <c r="AT23" s="281" t="str">
        <f t="shared" ref="AT23:AW26" si="6">AI23</f>
        <v>Wales</v>
      </c>
      <c r="AU23" s="281">
        <f t="shared" si="6"/>
        <v>0</v>
      </c>
      <c r="AV23" s="281">
        <f t="shared" si="6"/>
        <v>0</v>
      </c>
      <c r="AW23" s="281">
        <f t="shared" si="6"/>
        <v>6</v>
      </c>
      <c r="AX23" s="182"/>
      <c r="AY23" s="182"/>
      <c r="AZ23" s="182"/>
      <c r="BA23" s="54">
        <v>1</v>
      </c>
      <c r="BB23" s="52" t="str">
        <f>VLOOKUP(1,AS23:AT26,2,FALSE)</f>
        <v>England</v>
      </c>
      <c r="BC23" s="53"/>
      <c r="BD23" s="55">
        <f>VLOOKUP(1,AS23:AW26,3,FALSE)</f>
        <v>9</v>
      </c>
      <c r="BE23" s="56">
        <f>VLOOKUP(1,AS23:AW26,4,FALSE)</f>
        <v>6</v>
      </c>
      <c r="BF23" s="199" t="s">
        <v>12</v>
      </c>
      <c r="BG23" s="56">
        <f>VLOOKUP(1,AS23:AW26,5,FALSE)</f>
        <v>2</v>
      </c>
      <c r="BH23" s="57" t="s">
        <v>20</v>
      </c>
      <c r="BI23" s="182"/>
      <c r="BJ23" s="61">
        <f>IF(E23&gt;G23,IF(Spielplan!E23&gt;Spielplan!G23,Punktemodus!$B$3,0),0)</f>
        <v>0</v>
      </c>
      <c r="BK23" s="61">
        <f>IF(E23=G23,IF(Spielplan!E23=Spielplan!G23,Punktemodus!$B$3,0),0)</f>
        <v>0</v>
      </c>
      <c r="BL23" s="61">
        <f>IF(E23&lt;G23,IF(Spielplan!E23&lt;Spielplan!G23,Punktemodus!$B$3,0),0)</f>
        <v>0</v>
      </c>
      <c r="BM23" s="61">
        <f>IF(E23=Spielplan!E23,IF(G23=Spielplan!G23,Punktemodus!$B$5,0),0)</f>
        <v>0</v>
      </c>
      <c r="BN23" s="61">
        <f>IF(E23=Spielplan!E23,Punktemodus!$B$7,0)</f>
        <v>0</v>
      </c>
      <c r="BO23" s="61">
        <f>IF(G23=Spielplan!G23,Punktemodus!$B$7,0)</f>
        <v>0</v>
      </c>
      <c r="BP23" s="81">
        <f>IF(Spielplan!E23="",0,SUM(BJ23:BO23))</f>
        <v>0</v>
      </c>
      <c r="BQ23" s="182"/>
      <c r="BR23" s="213"/>
      <c r="BS23" s="182"/>
      <c r="BT23" s="182"/>
      <c r="BU23" s="182"/>
      <c r="BV23" s="399"/>
      <c r="BW23" s="182"/>
      <c r="BX23" s="182"/>
      <c r="BY23" s="182"/>
      <c r="BZ23" s="144">
        <v>54</v>
      </c>
      <c r="CA23" s="158" t="str">
        <f>IF(BX24="",IF(BV24&gt;BV25,BT24,BT25),IF(BX24&gt;BX25,BT24,BT25))</f>
        <v>Italien</v>
      </c>
      <c r="CB23" s="163"/>
      <c r="CC23" s="398">
        <v>2</v>
      </c>
      <c r="CD23" s="182"/>
      <c r="CE23" s="63"/>
      <c r="CF23" s="182"/>
      <c r="CG23" s="182"/>
      <c r="CH23" s="399"/>
      <c r="CI23" s="182"/>
      <c r="CJ23" s="144" t="s">
        <v>93</v>
      </c>
      <c r="CK23" s="158" t="str">
        <f>IF(CJ18="",IF(CH18&gt;CH19,CF18,CF19),IF(CJ18&gt;CJ19,CF18,CF19))</f>
        <v>Italien</v>
      </c>
      <c r="CL23" s="163"/>
      <c r="CM23" s="63">
        <v>1</v>
      </c>
      <c r="CN23" s="182"/>
      <c r="CO23" s="63">
        <v>5</v>
      </c>
      <c r="CP23" s="182"/>
      <c r="CQ23" s="511" t="str">
        <f>IF(CO23="",IF(CM23&gt;CM24,CK23,CK24),IF(CO23&gt;CO24,CK23,CK24))</f>
        <v>Italien</v>
      </c>
      <c r="CR23" s="512"/>
      <c r="CS23" s="512"/>
      <c r="CT23" s="512"/>
      <c r="CU23" s="512"/>
      <c r="CV23" s="513"/>
      <c r="CW23" s="182"/>
    </row>
    <row r="24" spans="1:101" ht="18.75" customHeight="1" thickBot="1" x14ac:dyDescent="0.3">
      <c r="A24" s="182"/>
      <c r="B24" s="182"/>
      <c r="C24" s="45" t="str">
        <f>Spielplan!$C$24</f>
        <v>England</v>
      </c>
      <c r="D24" s="51"/>
      <c r="E24" s="398">
        <v>2</v>
      </c>
      <c r="F24" s="401" t="s">
        <v>12</v>
      </c>
      <c r="G24" s="398">
        <v>1</v>
      </c>
      <c r="H24" s="45" t="str">
        <f>Spielplan!$H$24</f>
        <v>Russland</v>
      </c>
      <c r="I24" s="51"/>
      <c r="J24" s="182"/>
      <c r="K24" s="182" t="s">
        <v>58</v>
      </c>
      <c r="L24" s="182">
        <f t="shared" si="4"/>
        <v>1</v>
      </c>
      <c r="M24" s="182"/>
      <c r="N24" s="182"/>
      <c r="O24" s="182">
        <f>IF($E24="",0,IF($E24&gt;$G24,3,IF($E24=$G24,1,0)))</f>
        <v>3</v>
      </c>
      <c r="P24" s="182">
        <f>IF($G24="",0,IF($E24&gt;$G24,0,IF($E24=$G24,1,3)))</f>
        <v>0</v>
      </c>
      <c r="Q24" s="182"/>
      <c r="R24" s="182"/>
      <c r="S24" s="182">
        <f>E24</f>
        <v>2</v>
      </c>
      <c r="T24" s="182">
        <f>G24</f>
        <v>1</v>
      </c>
      <c r="U24" s="182"/>
      <c r="V24" s="182"/>
      <c r="W24" s="182">
        <f>G24</f>
        <v>1</v>
      </c>
      <c r="X24" s="182">
        <f>E24</f>
        <v>2</v>
      </c>
      <c r="Y24" s="182"/>
      <c r="Z24" s="182">
        <f>N29</f>
        <v>3</v>
      </c>
      <c r="AA24" s="182">
        <f>R29</f>
        <v>3</v>
      </c>
      <c r="AB24" s="182">
        <f>V29</f>
        <v>3</v>
      </c>
      <c r="AC24" s="182">
        <f>AA24-AB24</f>
        <v>0</v>
      </c>
      <c r="AD24" s="182">
        <f>IF(Z24&gt;Z23,-1,0)</f>
        <v>-1</v>
      </c>
      <c r="AE24" s="182">
        <f>IF(Z24&gt;Z25,-1,0)</f>
        <v>0</v>
      </c>
      <c r="AF24" s="182">
        <f>IF(Z24&gt;Z26,-1,0)</f>
        <v>0</v>
      </c>
      <c r="AG24" s="329">
        <f>10000-(AJ24*1000+AM24*10+AK24)</f>
        <v>6997</v>
      </c>
      <c r="AH24" s="330">
        <f>RANK(AG24,AG23:AG26,1)</f>
        <v>3</v>
      </c>
      <c r="AI24" s="281" t="str">
        <f>H23</f>
        <v>Slowakei</v>
      </c>
      <c r="AJ24" s="281">
        <f t="shared" si="5"/>
        <v>3</v>
      </c>
      <c r="AK24" s="281">
        <f t="shared" si="5"/>
        <v>3</v>
      </c>
      <c r="AL24" s="281">
        <f t="shared" si="5"/>
        <v>3</v>
      </c>
      <c r="AM24" s="281">
        <f>AK24-AL24</f>
        <v>0</v>
      </c>
      <c r="AN24" s="329">
        <f>IF(Z23&lt;&gt;Z24,AG23,IF(E23&gt;G23,AG23-2000,AG23))</f>
        <v>10060</v>
      </c>
      <c r="AO24" s="337"/>
      <c r="AP24" s="329">
        <f>IF(Z24&lt;&gt;Z25,AG25,IF(G28&gt;E28,AG25-2000,AG25))</f>
        <v>954</v>
      </c>
      <c r="AQ24" s="329">
        <f>IF(Z26&lt;&gt;Z24,AG26,IF(G26&gt;E26,AG26-2000,AG26))</f>
        <v>3976</v>
      </c>
      <c r="AR24" s="333">
        <f>AO27</f>
        <v>20991</v>
      </c>
      <c r="AS24" s="330">
        <f>RANK(AR24,AR23:AR26,1)</f>
        <v>3</v>
      </c>
      <c r="AT24" s="281" t="str">
        <f t="shared" si="6"/>
        <v>Slowakei</v>
      </c>
      <c r="AU24" s="281">
        <f t="shared" si="6"/>
        <v>3</v>
      </c>
      <c r="AV24" s="281">
        <f t="shared" si="6"/>
        <v>3</v>
      </c>
      <c r="AW24" s="281">
        <f t="shared" si="6"/>
        <v>3</v>
      </c>
      <c r="AX24" s="182"/>
      <c r="AY24" s="182"/>
      <c r="AZ24" s="182"/>
      <c r="BA24" s="54">
        <v>2</v>
      </c>
      <c r="BB24" s="52" t="str">
        <f>VLOOKUP(2,AS23:AT26,2,FALSE)</f>
        <v>Russland</v>
      </c>
      <c r="BC24" s="53"/>
      <c r="BD24" s="55">
        <f>VLOOKUP(2,AS23:AW26,3,FALSE)</f>
        <v>6</v>
      </c>
      <c r="BE24" s="56">
        <f>VLOOKUP(2,AS23:AW26,4,FALSE)</f>
        <v>4</v>
      </c>
      <c r="BF24" s="199" t="s">
        <v>12</v>
      </c>
      <c r="BG24" s="56">
        <f>VLOOKUP(2,AS23:AW26,5,FALSE)</f>
        <v>2</v>
      </c>
      <c r="BH24" s="57" t="s">
        <v>21</v>
      </c>
      <c r="BI24" s="182"/>
      <c r="BJ24" s="61">
        <f>IF(E24&gt;G24,IF(Spielplan!E24&gt;Spielplan!G24,Punktemodus!$B$3,0),0)</f>
        <v>0</v>
      </c>
      <c r="BK24" s="61">
        <f>IF(E24=G24,IF(Spielplan!E24=Spielplan!G24,Punktemodus!$B$3,0),0)</f>
        <v>0</v>
      </c>
      <c r="BL24" s="61">
        <f>IF(E24&lt;G24,IF(Spielplan!E24&lt;Spielplan!G24,Punktemodus!$B$3,0),0)</f>
        <v>0</v>
      </c>
      <c r="BM24" s="61">
        <f>IF(E24=Spielplan!E24,IF(G24=Spielplan!G24,Punktemodus!$B$5,0),0)</f>
        <v>0</v>
      </c>
      <c r="BN24" s="61">
        <f>IF(E24=Spielplan!E24,Punktemodus!$B$7,0)</f>
        <v>0</v>
      </c>
      <c r="BO24" s="61">
        <f>IF(G24=Spielplan!G24,Punktemodus!$B$7,0)</f>
        <v>1</v>
      </c>
      <c r="BP24" s="81">
        <f>IF(Spielplan!E24="",0,SUM(BJ24:BO24))</f>
        <v>1</v>
      </c>
      <c r="BQ24" s="182"/>
      <c r="BR24" s="213"/>
      <c r="BS24" s="152" t="s">
        <v>245</v>
      </c>
      <c r="BT24" s="158" t="str">
        <f>BB67</f>
        <v>Portugal</v>
      </c>
      <c r="BU24" s="163"/>
      <c r="BV24" s="398">
        <v>1</v>
      </c>
      <c r="BW24" s="182"/>
      <c r="BX24" s="63">
        <v>3</v>
      </c>
      <c r="BY24" s="182"/>
      <c r="BZ24" s="182"/>
      <c r="CA24" s="182"/>
      <c r="CB24" s="182"/>
      <c r="CC24" s="399"/>
      <c r="CD24" s="182"/>
      <c r="CE24" s="182"/>
      <c r="CF24" s="182"/>
      <c r="CG24" s="182"/>
      <c r="CH24" s="399"/>
      <c r="CI24" s="182"/>
      <c r="CJ24" s="144" t="s">
        <v>94</v>
      </c>
      <c r="CK24" s="158" t="str">
        <f>IF(CJ34="",IF(CH34&gt;CH35,CF34,CF35),IF(CJ34&gt;CJ35,CF34,CF35))</f>
        <v>Deutschland</v>
      </c>
      <c r="CL24" s="163"/>
      <c r="CM24" s="63">
        <v>1</v>
      </c>
      <c r="CN24" s="182"/>
      <c r="CO24" s="63">
        <v>4</v>
      </c>
      <c r="CP24" s="182"/>
      <c r="CQ24" s="514"/>
      <c r="CR24" s="515"/>
      <c r="CS24" s="515"/>
      <c r="CT24" s="515"/>
      <c r="CU24" s="515"/>
      <c r="CV24" s="516"/>
      <c r="CW24" s="182"/>
    </row>
    <row r="25" spans="1:101" ht="18.75" customHeight="1" thickBot="1" x14ac:dyDescent="0.3">
      <c r="A25" s="182"/>
      <c r="B25" s="182"/>
      <c r="C25" s="52" t="str">
        <f>C23</f>
        <v>Wales</v>
      </c>
      <c r="D25" s="53"/>
      <c r="E25" s="398">
        <v>0</v>
      </c>
      <c r="F25" s="401" t="s">
        <v>12</v>
      </c>
      <c r="G25" s="398">
        <v>2</v>
      </c>
      <c r="H25" s="52" t="str">
        <f>C24</f>
        <v>England</v>
      </c>
      <c r="I25" s="53"/>
      <c r="J25" s="182"/>
      <c r="K25" s="182" t="s">
        <v>59</v>
      </c>
      <c r="L25" s="182">
        <f t="shared" si="4"/>
        <v>-1</v>
      </c>
      <c r="M25" s="182">
        <f>IF($E25="",0,IF($E25&gt;$G25,3,IF($E25=G25,1,0)))</f>
        <v>0</v>
      </c>
      <c r="N25" s="182"/>
      <c r="O25" s="182">
        <f>IF($G25="",0,IF($E25&gt;$G25,0,IF($E25=$G25,1,3)))</f>
        <v>3</v>
      </c>
      <c r="P25" s="182"/>
      <c r="Q25" s="182">
        <f>E25</f>
        <v>0</v>
      </c>
      <c r="R25" s="182"/>
      <c r="S25" s="182">
        <f>G25</f>
        <v>2</v>
      </c>
      <c r="T25" s="182"/>
      <c r="U25" s="182">
        <f>G25</f>
        <v>2</v>
      </c>
      <c r="V25" s="182"/>
      <c r="W25" s="182">
        <f>E25</f>
        <v>0</v>
      </c>
      <c r="X25" s="182"/>
      <c r="Y25" s="182"/>
      <c r="Z25" s="182">
        <f>O29</f>
        <v>9</v>
      </c>
      <c r="AA25" s="182">
        <f>S29</f>
        <v>6</v>
      </c>
      <c r="AB25" s="182">
        <f>W29</f>
        <v>2</v>
      </c>
      <c r="AC25" s="182">
        <f>AA25-AB25</f>
        <v>4</v>
      </c>
      <c r="AD25" s="182">
        <f>IF(Z25&gt;Z23,-1,0)</f>
        <v>-1</v>
      </c>
      <c r="AE25" s="182">
        <f>IF(Z25&gt;Z24,-1,0)</f>
        <v>-1</v>
      </c>
      <c r="AF25" s="182">
        <f>IF(Z25&gt;Z26,-1,0)</f>
        <v>-1</v>
      </c>
      <c r="AG25" s="329">
        <f>10000-(AJ25*1000+AM25*10+AK25)</f>
        <v>954</v>
      </c>
      <c r="AH25" s="330">
        <f>RANK(AG25,AG23:AG26,1)</f>
        <v>1</v>
      </c>
      <c r="AI25" s="281" t="str">
        <f>C24</f>
        <v>England</v>
      </c>
      <c r="AJ25" s="281">
        <f t="shared" si="5"/>
        <v>9</v>
      </c>
      <c r="AK25" s="281">
        <f t="shared" si="5"/>
        <v>6</v>
      </c>
      <c r="AL25" s="281">
        <f t="shared" si="5"/>
        <v>2</v>
      </c>
      <c r="AM25" s="281">
        <f>AK25-AL25</f>
        <v>4</v>
      </c>
      <c r="AN25" s="329">
        <f>IF(Z23&lt;&gt;Z25,AG23,IF(E25&gt;G25,AG23-2000,AG23))</f>
        <v>10060</v>
      </c>
      <c r="AO25" s="329">
        <f>IF(Z24&lt;&gt;Z25,AG24,IF(E28&gt;G28,AG24-2000,AG24))</f>
        <v>6997</v>
      </c>
      <c r="AP25" s="337"/>
      <c r="AQ25" s="329">
        <f>IF(Z26&lt;&gt;Z25,AG26,IF(G24&gt;E24,AG26-2000,AG26))</f>
        <v>3976</v>
      </c>
      <c r="AR25" s="333">
        <f>AP27</f>
        <v>2862</v>
      </c>
      <c r="AS25" s="330">
        <f>RANK(AR25,AR23:AR26,1)</f>
        <v>1</v>
      </c>
      <c r="AT25" s="281" t="str">
        <f t="shared" si="6"/>
        <v>England</v>
      </c>
      <c r="AU25" s="281">
        <f t="shared" si="6"/>
        <v>9</v>
      </c>
      <c r="AV25" s="281">
        <f t="shared" si="6"/>
        <v>6</v>
      </c>
      <c r="AW25" s="281">
        <f t="shared" si="6"/>
        <v>2</v>
      </c>
      <c r="AX25" s="182"/>
      <c r="AY25" s="182"/>
      <c r="AZ25" s="182"/>
      <c r="BA25" s="162">
        <v>3</v>
      </c>
      <c r="BB25" s="175" t="str">
        <f>VLOOKUP(3,AS23:AT26,2,FALSE)</f>
        <v>Slowakei</v>
      </c>
      <c r="BC25" s="163"/>
      <c r="BD25" s="145">
        <f>VLOOKUP(3,AS23:AW26,3,FALSE)</f>
        <v>3</v>
      </c>
      <c r="BE25" s="145">
        <f>VLOOKUP(3,AS23:AW26,4,FALSE)</f>
        <v>3</v>
      </c>
      <c r="BF25" s="199" t="s">
        <v>12</v>
      </c>
      <c r="BG25" s="145">
        <f>VLOOKUP(3,AS23:AW26,5,FALSE)</f>
        <v>3</v>
      </c>
      <c r="BH25" s="182"/>
      <c r="BI25" s="182"/>
      <c r="BJ25" s="61">
        <f>IF(E25&gt;G25,IF(Spielplan!E25&gt;Spielplan!G25,Punktemodus!$B$3,0),0)</f>
        <v>0</v>
      </c>
      <c r="BK25" s="61">
        <f>IF(E25=G25,IF(Spielplan!E25=Spielplan!G25,Punktemodus!$B$3,0),0)</f>
        <v>0</v>
      </c>
      <c r="BL25" s="61">
        <f>IF(E25&lt;G25,IF(Spielplan!E25&lt;Spielplan!G25,Punktemodus!$B$3,0),0)</f>
        <v>10</v>
      </c>
      <c r="BM25" s="61">
        <f>IF(E25=Spielplan!E25,IF(G25=Spielplan!G25,Punktemodus!$B$5,0),0)</f>
        <v>0</v>
      </c>
      <c r="BN25" s="61">
        <f>IF(E25=Spielplan!E25,Punktemodus!$B$7,0)</f>
        <v>0</v>
      </c>
      <c r="BO25" s="61">
        <f>IF(G25=Spielplan!G25,Punktemodus!$B$7,0)</f>
        <v>1</v>
      </c>
      <c r="BP25" s="81">
        <f>IF(Spielplan!E25="",0,SUM(BJ25:BO25))</f>
        <v>11</v>
      </c>
      <c r="BQ25" s="182"/>
      <c r="BR25" s="213"/>
      <c r="BS25" s="153" t="s">
        <v>246</v>
      </c>
      <c r="BT25" s="158" t="str">
        <f>BB57</f>
        <v>Italien</v>
      </c>
      <c r="BU25" s="163"/>
      <c r="BV25" s="398">
        <v>1</v>
      </c>
      <c r="BW25" s="182"/>
      <c r="BX25" s="63">
        <v>5</v>
      </c>
      <c r="BY25" s="182"/>
      <c r="BZ25" s="182"/>
      <c r="CA25" s="182"/>
      <c r="CB25" s="182"/>
      <c r="CC25" s="399"/>
      <c r="CD25" s="182"/>
      <c r="CE25" s="182"/>
      <c r="CF25" s="182"/>
      <c r="CG25" s="182"/>
      <c r="CH25" s="399"/>
      <c r="CI25" s="182"/>
      <c r="CJ25" s="182"/>
      <c r="CK25" s="182"/>
      <c r="CL25" s="182"/>
      <c r="CM25" s="182"/>
      <c r="CN25" s="182"/>
      <c r="CO25" s="182"/>
      <c r="CP25" s="182"/>
      <c r="CQ25" s="182"/>
      <c r="CR25" s="182"/>
      <c r="CS25" s="182"/>
      <c r="CT25" s="182"/>
      <c r="CU25" s="182"/>
      <c r="CV25" s="182"/>
      <c r="CW25" s="182"/>
    </row>
    <row r="26" spans="1:101" ht="18.75" customHeight="1" thickBot="1" x14ac:dyDescent="0.3">
      <c r="A26" s="182"/>
      <c r="B26" s="182"/>
      <c r="C26" s="45" t="str">
        <f>H23</f>
        <v>Slowakei</v>
      </c>
      <c r="D26" s="51"/>
      <c r="E26" s="398">
        <v>0</v>
      </c>
      <c r="F26" s="401" t="s">
        <v>12</v>
      </c>
      <c r="G26" s="398">
        <v>1</v>
      </c>
      <c r="H26" s="45" t="str">
        <f>H24</f>
        <v>Russland</v>
      </c>
      <c r="I26" s="51"/>
      <c r="J26" s="182"/>
      <c r="K26" s="182" t="s">
        <v>60</v>
      </c>
      <c r="L26" s="182">
        <f t="shared" si="4"/>
        <v>-1</v>
      </c>
      <c r="M26" s="182"/>
      <c r="N26" s="182">
        <f>IF($E26="",0,IF($E26&gt;$G26,3,IF($E26=$G26,1,0)))</f>
        <v>0</v>
      </c>
      <c r="O26" s="182"/>
      <c r="P26" s="182">
        <f>IF($G26="",0,IF($E26&gt;$G26,0,IF($E26=$G26,1,3)))</f>
        <v>3</v>
      </c>
      <c r="Q26" s="182"/>
      <c r="R26" s="182">
        <f>E26</f>
        <v>0</v>
      </c>
      <c r="S26" s="182"/>
      <c r="T26" s="182">
        <f>G26</f>
        <v>1</v>
      </c>
      <c r="U26" s="182"/>
      <c r="V26" s="182">
        <f>G26</f>
        <v>1</v>
      </c>
      <c r="W26" s="182"/>
      <c r="X26" s="182">
        <f>E26</f>
        <v>0</v>
      </c>
      <c r="Y26" s="182"/>
      <c r="Z26" s="182">
        <f>P29</f>
        <v>6</v>
      </c>
      <c r="AA26" s="182">
        <f>T29</f>
        <v>4</v>
      </c>
      <c r="AB26" s="182">
        <f>X29</f>
        <v>2</v>
      </c>
      <c r="AC26" s="182">
        <f>AA26-AB26</f>
        <v>2</v>
      </c>
      <c r="AD26" s="182">
        <f>IF(Z26&gt;Z23,-1,0)</f>
        <v>-1</v>
      </c>
      <c r="AE26" s="182">
        <f>IF(Z26&gt;Z24,-1,0)</f>
        <v>-1</v>
      </c>
      <c r="AF26" s="182">
        <f>IF(Z26&gt;Z25,-1,0)</f>
        <v>0</v>
      </c>
      <c r="AG26" s="329">
        <f>10000-(AJ26*1000+AM26*10+AK26)</f>
        <v>3976</v>
      </c>
      <c r="AH26" s="330">
        <f>RANK(AG26,AG23:AG26,1)</f>
        <v>2</v>
      </c>
      <c r="AI26" s="281" t="str">
        <f>H24</f>
        <v>Russland</v>
      </c>
      <c r="AJ26" s="281">
        <f t="shared" si="5"/>
        <v>6</v>
      </c>
      <c r="AK26" s="281">
        <f t="shared" si="5"/>
        <v>4</v>
      </c>
      <c r="AL26" s="281">
        <f t="shared" si="5"/>
        <v>2</v>
      </c>
      <c r="AM26" s="281">
        <f>AK26-AL26</f>
        <v>2</v>
      </c>
      <c r="AN26" s="329">
        <f>IF(Z23&lt;&gt;Z26,AG23,IF(E27&gt;G27,AG23-2000,AG23))</f>
        <v>10060</v>
      </c>
      <c r="AO26" s="329">
        <f>IF(Z24&lt;&gt;Z26,AG24,IF(E26&gt;G26,AG24-2000,AG24))</f>
        <v>6997</v>
      </c>
      <c r="AP26" s="329">
        <f>IF(Z25&lt;&gt;Z26,AG25,IF(E24&gt;G24,AG25-2000,AG25))</f>
        <v>954</v>
      </c>
      <c r="AQ26" s="337"/>
      <c r="AR26" s="333">
        <f>AQ27</f>
        <v>11928</v>
      </c>
      <c r="AS26" s="330">
        <f>RANK(AR26,AR23:AR26,1)</f>
        <v>2</v>
      </c>
      <c r="AT26" s="281" t="str">
        <f t="shared" si="6"/>
        <v>Russland</v>
      </c>
      <c r="AU26" s="281">
        <f t="shared" si="6"/>
        <v>6</v>
      </c>
      <c r="AV26" s="281">
        <f t="shared" si="6"/>
        <v>4</v>
      </c>
      <c r="AW26" s="281">
        <f t="shared" si="6"/>
        <v>2</v>
      </c>
      <c r="AX26" s="182"/>
      <c r="AY26" s="182"/>
      <c r="AZ26" s="182"/>
      <c r="BA26" s="68">
        <v>4</v>
      </c>
      <c r="BB26" s="69" t="str">
        <f>VLOOKUP(4,AS23:AT26,2,FALSE)</f>
        <v>Wales</v>
      </c>
      <c r="BC26" s="70"/>
      <c r="BD26" s="71">
        <f>VLOOKUP(4,AS23:AW26,3,FALSE)</f>
        <v>0</v>
      </c>
      <c r="BE26" s="71">
        <f>VLOOKUP(4,AS23:AW26,4,FALSE)</f>
        <v>0</v>
      </c>
      <c r="BF26" s="199" t="s">
        <v>12</v>
      </c>
      <c r="BG26" s="71">
        <f>VLOOKUP(4,AS23:AW26,5,FALSE)</f>
        <v>6</v>
      </c>
      <c r="BH26" s="182"/>
      <c r="BI26" s="182"/>
      <c r="BJ26" s="61">
        <f>IF(E26&gt;G26,IF(Spielplan!E26&gt;Spielplan!G26,Punktemodus!$B$3,0),0)</f>
        <v>0</v>
      </c>
      <c r="BK26" s="61">
        <f>IF(E26=G26,IF(Spielplan!E26=Spielplan!G26,Punktemodus!$B$3,0),0)</f>
        <v>0</v>
      </c>
      <c r="BL26" s="61">
        <f>IF(E26&lt;G26,IF(Spielplan!E26&lt;Spielplan!G26,Punktemodus!$B$3,0),0)</f>
        <v>0</v>
      </c>
      <c r="BM26" s="61">
        <f>IF(E26=Spielplan!E26,IF(G26=Spielplan!G26,Punktemodus!$B$5,0),0)</f>
        <v>0</v>
      </c>
      <c r="BN26" s="61">
        <f>IF(E26=Spielplan!E26,Punktemodus!$B$7,0)</f>
        <v>0</v>
      </c>
      <c r="BO26" s="61">
        <f>IF(G26=Spielplan!G26,Punktemodus!$B$7,0)</f>
        <v>1</v>
      </c>
      <c r="BP26" s="81">
        <f>IF(Spielplan!E26="",0,SUM(BJ26:BO26))</f>
        <v>1</v>
      </c>
      <c r="BQ26" s="182"/>
      <c r="BR26" s="213"/>
      <c r="BS26" s="182"/>
      <c r="BT26" s="182"/>
      <c r="BU26" s="182"/>
      <c r="BV26" s="399"/>
      <c r="BW26" s="182"/>
      <c r="BX26" s="182"/>
      <c r="BY26" s="182"/>
      <c r="BZ26" s="182"/>
      <c r="CA26" s="182"/>
      <c r="CB26" s="182"/>
      <c r="CC26" s="399"/>
      <c r="CD26" s="182"/>
      <c r="CE26" s="182"/>
      <c r="CF26" s="182"/>
      <c r="CG26" s="182"/>
      <c r="CH26" s="399"/>
      <c r="CI26" s="182"/>
      <c r="CJ26" s="182"/>
      <c r="CK26" s="182"/>
      <c r="CL26" s="182"/>
      <c r="CM26" s="182"/>
      <c r="CN26" s="182"/>
      <c r="CO26" s="182"/>
      <c r="CP26" s="182"/>
      <c r="CQ26" s="182"/>
      <c r="CR26" s="182"/>
      <c r="CS26" s="182"/>
      <c r="CT26" s="182"/>
      <c r="CU26" s="182"/>
      <c r="CV26" s="182"/>
      <c r="CW26" s="182"/>
    </row>
    <row r="27" spans="1:101" ht="18.75" customHeight="1" thickBot="1" x14ac:dyDescent="0.3">
      <c r="A27" s="182"/>
      <c r="B27" s="182"/>
      <c r="C27" s="52" t="str">
        <f>C23</f>
        <v>Wales</v>
      </c>
      <c r="D27" s="53"/>
      <c r="E27" s="398">
        <v>0</v>
      </c>
      <c r="F27" s="401" t="s">
        <v>12</v>
      </c>
      <c r="G27" s="398">
        <v>2</v>
      </c>
      <c r="H27" s="52" t="str">
        <f>H24</f>
        <v>Russland</v>
      </c>
      <c r="I27" s="53"/>
      <c r="J27" s="182"/>
      <c r="K27" s="182" t="s">
        <v>61</v>
      </c>
      <c r="L27" s="182">
        <f t="shared" si="4"/>
        <v>-1</v>
      </c>
      <c r="M27" s="182">
        <f>IF($E27="",0,IF($E27&gt;$G27,3,IF($E27=G27,1,0)))</f>
        <v>0</v>
      </c>
      <c r="N27" s="182"/>
      <c r="O27" s="182"/>
      <c r="P27" s="182">
        <f>IF($G27="",0,IF($E27&gt;$G27,0,IF($E27=$G27,1,3)))</f>
        <v>3</v>
      </c>
      <c r="Q27" s="182">
        <f>E27</f>
        <v>0</v>
      </c>
      <c r="R27" s="182"/>
      <c r="S27" s="182"/>
      <c r="T27" s="182">
        <f>G27</f>
        <v>2</v>
      </c>
      <c r="U27" s="182">
        <f>G27</f>
        <v>2</v>
      </c>
      <c r="V27" s="182"/>
      <c r="W27" s="182"/>
      <c r="X27" s="182">
        <f>E27</f>
        <v>0</v>
      </c>
      <c r="Y27" s="182"/>
      <c r="Z27" s="182"/>
      <c r="AA27" s="182"/>
      <c r="AB27" s="182"/>
      <c r="AC27" s="182"/>
      <c r="AD27" s="182"/>
      <c r="AE27" s="182"/>
      <c r="AF27" s="182"/>
      <c r="AG27" s="281"/>
      <c r="AH27" s="281"/>
      <c r="AI27" s="281"/>
      <c r="AJ27" s="281"/>
      <c r="AK27" s="281"/>
      <c r="AL27" s="281"/>
      <c r="AM27" s="281"/>
      <c r="AN27" s="334">
        <f>SUM(AN23:AN26)</f>
        <v>30180</v>
      </c>
      <c r="AO27" s="335">
        <f>SUM(AO23:AO26)</f>
        <v>20991</v>
      </c>
      <c r="AP27" s="335">
        <f>SUM(AP23:AP26)</f>
        <v>2862</v>
      </c>
      <c r="AQ27" s="335">
        <f>SUM(AQ23:AQ26)</f>
        <v>11928</v>
      </c>
      <c r="AR27" s="336"/>
      <c r="AS27" s="331"/>
      <c r="AT27" s="331"/>
      <c r="AU27" s="281"/>
      <c r="AV27" s="281"/>
      <c r="AW27" s="281"/>
      <c r="AX27" s="182"/>
      <c r="AY27" s="182"/>
      <c r="AZ27" s="182"/>
      <c r="BA27" s="192"/>
      <c r="BB27" s="182"/>
      <c r="BC27" s="182"/>
      <c r="BD27" s="182"/>
      <c r="BE27" s="182"/>
      <c r="BF27" s="182"/>
      <c r="BG27" s="182"/>
      <c r="BH27" s="182"/>
      <c r="BI27" s="182"/>
      <c r="BJ27" s="61">
        <f>IF(E27&gt;G27,IF(Spielplan!E27&gt;Spielplan!G27,Punktemodus!$B$3,0),0)</f>
        <v>0</v>
      </c>
      <c r="BK27" s="61">
        <f>IF(E27=G27,IF(Spielplan!E27=Spielplan!G27,Punktemodus!$B$3,0),0)</f>
        <v>0</v>
      </c>
      <c r="BL27" s="61">
        <f>IF(E27&lt;G27,IF(Spielplan!E27&lt;Spielplan!G27,Punktemodus!$B$3,0),0)</f>
        <v>0</v>
      </c>
      <c r="BM27" s="61">
        <f>IF(E27=Spielplan!E27,IF(G27=Spielplan!G27,Punktemodus!$B$5,0),0)</f>
        <v>0</v>
      </c>
      <c r="BN27" s="61">
        <f>IF(E27=Spielplan!E27,Punktemodus!$B$7,0)</f>
        <v>0</v>
      </c>
      <c r="BO27" s="61">
        <f>IF(G27=Spielplan!G27,Punktemodus!$B$7,0)</f>
        <v>0</v>
      </c>
      <c r="BP27" s="81">
        <f>IF(Spielplan!E27="",0,SUM(BJ27:BO27))</f>
        <v>0</v>
      </c>
      <c r="BQ27" s="182"/>
      <c r="BR27" s="213"/>
      <c r="BS27" s="182"/>
      <c r="BT27" s="182"/>
      <c r="BU27" s="182"/>
      <c r="BV27" s="399"/>
      <c r="BW27" s="182"/>
      <c r="BX27" s="182"/>
      <c r="BY27" s="182"/>
      <c r="BZ27" s="182"/>
      <c r="CA27" s="182"/>
      <c r="CB27" s="182"/>
      <c r="CC27" s="399"/>
      <c r="CD27" s="182"/>
      <c r="CE27" s="182"/>
      <c r="CF27" s="182"/>
      <c r="CG27" s="182"/>
      <c r="CH27" s="399"/>
      <c r="CI27" s="182"/>
      <c r="CJ27" s="182"/>
      <c r="CK27" s="182"/>
      <c r="CL27" s="182"/>
      <c r="CM27" s="182"/>
      <c r="CN27" s="182"/>
      <c r="CO27" s="182"/>
      <c r="CP27" s="182"/>
      <c r="CQ27" s="182"/>
      <c r="CR27" s="182"/>
      <c r="CS27" s="182"/>
      <c r="CT27" s="182"/>
      <c r="CU27" s="182"/>
      <c r="CV27" s="182"/>
      <c r="CW27" s="182"/>
    </row>
    <row r="28" spans="1:101" ht="18.75" customHeight="1" thickBot="1" x14ac:dyDescent="0.3">
      <c r="A28" s="182"/>
      <c r="B28" s="182"/>
      <c r="C28" s="45" t="str">
        <f>H23</f>
        <v>Slowakei</v>
      </c>
      <c r="D28" s="51"/>
      <c r="E28" s="398">
        <v>1</v>
      </c>
      <c r="F28" s="401" t="s">
        <v>12</v>
      </c>
      <c r="G28" s="398">
        <v>2</v>
      </c>
      <c r="H28" s="45" t="str">
        <f>C24</f>
        <v>England</v>
      </c>
      <c r="I28" s="51"/>
      <c r="J28" s="182"/>
      <c r="K28" s="182" t="s">
        <v>61</v>
      </c>
      <c r="L28" s="182">
        <f t="shared" si="4"/>
        <v>-1</v>
      </c>
      <c r="M28" s="182"/>
      <c r="N28" s="182">
        <f>IF($E28="",0,IF($E28&gt;$G28,3,IF($E28=$G28,1,0)))</f>
        <v>0</v>
      </c>
      <c r="O28" s="182">
        <f>IF($G28="",0,IF($E28&gt;$G28,0,IF($E28=$G28,1,3)))</f>
        <v>3</v>
      </c>
      <c r="P28" s="182"/>
      <c r="Q28" s="182"/>
      <c r="R28" s="182">
        <f>E28</f>
        <v>1</v>
      </c>
      <c r="S28" s="182">
        <f>G28</f>
        <v>2</v>
      </c>
      <c r="T28" s="182"/>
      <c r="U28" s="182"/>
      <c r="V28" s="182">
        <f>G28</f>
        <v>2</v>
      </c>
      <c r="W28" s="182">
        <f>E28</f>
        <v>1</v>
      </c>
      <c r="X28" s="182"/>
      <c r="Y28" s="182"/>
      <c r="Z28" s="182" t="s">
        <v>30</v>
      </c>
      <c r="AA28" s="182"/>
      <c r="AB28" s="182"/>
      <c r="AC28" s="182"/>
      <c r="AD28" s="182"/>
      <c r="AE28" s="182"/>
      <c r="AF28" s="182"/>
      <c r="AG28" s="281" t="b">
        <f>OR(AG23=AG24,AG23=AG25,AG23=AG26,AG24=AG25,AG24=AG26,AG25=AG26)</f>
        <v>0</v>
      </c>
      <c r="AH28" s="281"/>
      <c r="AI28" s="281"/>
      <c r="AJ28" s="281"/>
      <c r="AK28" s="281"/>
      <c r="AL28" s="281"/>
      <c r="AM28" s="281"/>
      <c r="AN28" s="281" t="s">
        <v>34</v>
      </c>
      <c r="AO28" s="281"/>
      <c r="AP28" s="281"/>
      <c r="AQ28" s="281"/>
      <c r="AR28" s="281" t="b">
        <f>OR(AR23=AR24,AR23=AR25,AR23=AR26,AR24=AR25,AR24=AR26,AR25=AR26)</f>
        <v>0</v>
      </c>
      <c r="AS28" s="281"/>
      <c r="AT28" s="281"/>
      <c r="AU28" s="281"/>
      <c r="AV28" s="281"/>
      <c r="AW28" s="281"/>
      <c r="AX28" s="182"/>
      <c r="AY28" s="182"/>
      <c r="AZ28" s="182"/>
      <c r="BA28" s="192"/>
      <c r="BB28" s="182"/>
      <c r="BC28" s="182"/>
      <c r="BD28" s="182"/>
      <c r="BE28" s="182"/>
      <c r="BF28" s="182"/>
      <c r="BG28" s="182"/>
      <c r="BH28" s="182"/>
      <c r="BI28" s="182"/>
      <c r="BJ28" s="61">
        <f>IF(E28&gt;G28,IF(Spielplan!E28&gt;Spielplan!G28,Punktemodus!$B$3,0),0)</f>
        <v>0</v>
      </c>
      <c r="BK28" s="61">
        <f>IF(E28=G28,IF(Spielplan!E28=Spielplan!G28,Punktemodus!$B$3,0),0)</f>
        <v>0</v>
      </c>
      <c r="BL28" s="61">
        <f>IF(E28&lt;G28,IF(Spielplan!E28&lt;Spielplan!G28,Punktemodus!$B$3,0),0)</f>
        <v>0</v>
      </c>
      <c r="BM28" s="61">
        <f>IF(E28=Spielplan!E28,IF(G28=Spielplan!G28,Punktemodus!$B$5,0),0)</f>
        <v>0</v>
      </c>
      <c r="BN28" s="61">
        <f>IF(E28=Spielplan!E28,Punktemodus!$B$7,0)</f>
        <v>0</v>
      </c>
      <c r="BO28" s="61">
        <f>IF(G28=Spielplan!G28,Punktemodus!$B$7,0)</f>
        <v>0</v>
      </c>
      <c r="BP28" s="81">
        <f>IF(Spielplan!E28="",0,SUM(BJ28:BO28))</f>
        <v>0</v>
      </c>
      <c r="BQ28" s="182"/>
      <c r="BR28" s="213"/>
      <c r="BS28" s="147" t="s">
        <v>247</v>
      </c>
      <c r="BT28" s="158" t="str">
        <f>BB34</f>
        <v>Deutschland</v>
      </c>
      <c r="BU28" s="163"/>
      <c r="BV28" s="398">
        <v>3</v>
      </c>
      <c r="BW28" s="182"/>
      <c r="BX28" s="63"/>
      <c r="BY28" s="182"/>
      <c r="BZ28" s="182"/>
      <c r="CA28" s="182"/>
      <c r="CB28" s="182"/>
      <c r="CC28" s="399"/>
      <c r="CD28" s="182"/>
      <c r="CE28" s="182"/>
      <c r="CF28" s="182"/>
      <c r="CG28" s="182"/>
      <c r="CH28" s="399"/>
      <c r="CI28" s="182"/>
      <c r="CJ28" s="182"/>
      <c r="CK28" s="182"/>
      <c r="CL28" s="182"/>
      <c r="CM28" s="182"/>
      <c r="CN28" s="182"/>
      <c r="CO28" s="182"/>
      <c r="CP28" s="182"/>
      <c r="CQ28" s="182"/>
      <c r="CR28" s="182"/>
      <c r="CS28" s="182"/>
      <c r="CT28" s="182"/>
      <c r="CU28" s="182"/>
      <c r="CV28" s="182"/>
      <c r="CW28" s="182"/>
    </row>
    <row r="29" spans="1:101" ht="18.75" customHeight="1" thickBot="1" x14ac:dyDescent="0.25">
      <c r="A29" s="182"/>
      <c r="B29" s="182"/>
      <c r="C29" s="232" t="str">
        <f>IF(G28="","",IF(AR28=TRUE,"Achtung: So tippen, dass es eine eindeutige Tabelle gibt!",""))</f>
        <v/>
      </c>
      <c r="D29" s="182"/>
      <c r="E29" s="400"/>
      <c r="F29" s="399"/>
      <c r="G29" s="400"/>
      <c r="H29" s="182"/>
      <c r="I29" s="182"/>
      <c r="J29" s="182"/>
      <c r="K29" s="182"/>
      <c r="L29" s="182"/>
      <c r="M29" s="182">
        <f t="shared" ref="M29:X29" si="7">SUM(M23:M28)</f>
        <v>0</v>
      </c>
      <c r="N29" s="182">
        <f t="shared" si="7"/>
        <v>3</v>
      </c>
      <c r="O29" s="182">
        <f t="shared" si="7"/>
        <v>9</v>
      </c>
      <c r="P29" s="182">
        <f t="shared" si="7"/>
        <v>6</v>
      </c>
      <c r="Q29" s="182">
        <f t="shared" si="7"/>
        <v>0</v>
      </c>
      <c r="R29" s="182">
        <f t="shared" si="7"/>
        <v>3</v>
      </c>
      <c r="S29" s="182">
        <f t="shared" si="7"/>
        <v>6</v>
      </c>
      <c r="T29" s="182">
        <f t="shared" si="7"/>
        <v>4</v>
      </c>
      <c r="U29" s="182">
        <f t="shared" si="7"/>
        <v>6</v>
      </c>
      <c r="V29" s="182">
        <f t="shared" si="7"/>
        <v>3</v>
      </c>
      <c r="W29" s="182">
        <f t="shared" si="7"/>
        <v>2</v>
      </c>
      <c r="X29" s="182">
        <f t="shared" si="7"/>
        <v>2</v>
      </c>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49"/>
      <c r="BK29" s="49"/>
      <c r="BL29" s="49"/>
      <c r="BM29" s="49"/>
      <c r="BN29" s="49"/>
      <c r="BO29" s="49"/>
      <c r="BP29" s="241">
        <f>SUM(BP23:BP28)</f>
        <v>13</v>
      </c>
      <c r="BQ29" s="182"/>
      <c r="BR29" s="213"/>
      <c r="BS29" s="150" t="str">
        <f>"3"&amp;BD89</f>
        <v>3B</v>
      </c>
      <c r="BT29" s="158" t="str">
        <f>BB89</f>
        <v>Slowakei</v>
      </c>
      <c r="BU29" s="163"/>
      <c r="BV29" s="398">
        <v>0</v>
      </c>
      <c r="BW29" s="182"/>
      <c r="BX29" s="63"/>
      <c r="BY29" s="182"/>
      <c r="BZ29" s="182"/>
      <c r="CA29" s="182"/>
      <c r="CB29" s="182"/>
      <c r="CC29" s="399"/>
      <c r="CD29" s="182"/>
      <c r="CE29" s="182"/>
      <c r="CF29" s="182"/>
      <c r="CG29" s="182"/>
      <c r="CH29" s="399"/>
      <c r="CI29" s="182"/>
      <c r="CJ29" s="182"/>
      <c r="CK29" s="182"/>
      <c r="CL29" s="182"/>
      <c r="CM29" s="182"/>
      <c r="CN29" s="182"/>
      <c r="CO29" s="182"/>
      <c r="CP29" s="182"/>
      <c r="CQ29" s="182"/>
      <c r="CR29" s="182"/>
      <c r="CS29" s="182"/>
      <c r="CT29" s="182"/>
      <c r="CU29" s="182"/>
      <c r="CV29" s="182"/>
      <c r="CW29" s="182"/>
    </row>
    <row r="30" spans="1:101" ht="18.75" customHeight="1" thickBot="1" x14ac:dyDescent="0.25">
      <c r="A30" s="182"/>
      <c r="B30" s="182"/>
      <c r="C30" s="182"/>
      <c r="D30" s="182"/>
      <c r="E30" s="400"/>
      <c r="F30" s="399"/>
      <c r="G30" s="400"/>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3"/>
      <c r="BJ30" s="49"/>
      <c r="BK30" s="49"/>
      <c r="BL30" s="49"/>
      <c r="BM30" s="49"/>
      <c r="BN30" s="49"/>
      <c r="BO30" s="49"/>
      <c r="BP30" s="82"/>
      <c r="BQ30" s="182"/>
      <c r="BR30" s="213"/>
      <c r="BS30" s="182"/>
      <c r="BT30" s="182"/>
      <c r="BU30" s="182"/>
      <c r="BV30" s="399"/>
      <c r="BW30" s="182"/>
      <c r="BX30" s="182"/>
      <c r="BY30" s="182"/>
      <c r="BZ30" s="144">
        <v>52</v>
      </c>
      <c r="CA30" s="158" t="str">
        <f>IF(BX28="",IF(BV28&gt;BV29,BT28,BT29),IF(BX28&gt;BX29,BT28,BT29))</f>
        <v>Deutschland</v>
      </c>
      <c r="CB30" s="163"/>
      <c r="CC30" s="398">
        <v>2</v>
      </c>
      <c r="CD30" s="182"/>
      <c r="CE30" s="63"/>
      <c r="CF30" s="182"/>
      <c r="CG30" s="182"/>
      <c r="CH30" s="399"/>
      <c r="CI30" s="182"/>
      <c r="CJ30" s="182"/>
      <c r="CK30" s="182"/>
      <c r="CL30" s="182"/>
      <c r="CM30" s="182"/>
      <c r="CN30" s="182"/>
      <c r="CO30" s="182"/>
      <c r="CP30" s="182"/>
      <c r="CQ30" s="182"/>
      <c r="CR30" s="182"/>
      <c r="CS30" s="182"/>
      <c r="CT30" s="182"/>
      <c r="CU30" s="182"/>
      <c r="CV30" s="182"/>
      <c r="CW30" s="182"/>
    </row>
    <row r="31" spans="1:101" ht="18.75" customHeight="1" thickBot="1" x14ac:dyDescent="0.25">
      <c r="A31" s="182"/>
      <c r="B31" s="182"/>
      <c r="C31" s="182"/>
      <c r="D31" s="182"/>
      <c r="E31" s="400"/>
      <c r="F31" s="399"/>
      <c r="G31" s="400"/>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3"/>
      <c r="BJ31" s="49"/>
      <c r="BK31" s="49"/>
      <c r="BL31" s="49"/>
      <c r="BM31" s="49"/>
      <c r="BN31" s="49"/>
      <c r="BO31" s="49"/>
      <c r="BP31" s="82"/>
      <c r="BQ31" s="182"/>
      <c r="BR31" s="213"/>
      <c r="BS31" s="182"/>
      <c r="BT31" s="182"/>
      <c r="BU31" s="182"/>
      <c r="BV31" s="399"/>
      <c r="BW31" s="182"/>
      <c r="BX31" s="182"/>
      <c r="BY31" s="182"/>
      <c r="BZ31" s="144">
        <v>51</v>
      </c>
      <c r="CA31" s="158" t="str">
        <f>IF(BX32="",IF(BV32&gt;BV33,BT32,BT33),IF(BX32&gt;BX33,BT32,BT33))</f>
        <v>Belgien</v>
      </c>
      <c r="CB31" s="163"/>
      <c r="CC31" s="398">
        <v>1</v>
      </c>
      <c r="CD31" s="182"/>
      <c r="CE31" s="63"/>
      <c r="CF31" s="182"/>
      <c r="CG31" s="182"/>
      <c r="CH31" s="399"/>
      <c r="CI31" s="182"/>
      <c r="CJ31" s="182"/>
      <c r="CK31" s="182"/>
      <c r="CL31" s="182"/>
      <c r="CM31" s="182"/>
      <c r="CN31" s="182"/>
      <c r="CO31" s="182"/>
      <c r="CP31" s="182"/>
      <c r="CQ31" s="182"/>
      <c r="CR31" s="182"/>
      <c r="CS31" s="182"/>
      <c r="CT31" s="182"/>
      <c r="CU31" s="182"/>
      <c r="CV31" s="182"/>
      <c r="CW31" s="182"/>
    </row>
    <row r="32" spans="1:101" ht="18.75" customHeight="1" thickBot="1" x14ac:dyDescent="0.3">
      <c r="A32" s="182"/>
      <c r="B32" s="182"/>
      <c r="C32" s="185" t="s">
        <v>62</v>
      </c>
      <c r="D32" s="182"/>
      <c r="E32" s="400"/>
      <c r="F32" s="399"/>
      <c r="G32" s="400"/>
      <c r="H32" s="182"/>
      <c r="I32" s="182"/>
      <c r="J32" s="182"/>
      <c r="K32" s="182"/>
      <c r="L32" s="182"/>
      <c r="M32" s="182" t="s">
        <v>4</v>
      </c>
      <c r="N32" s="182"/>
      <c r="O32" s="182"/>
      <c r="P32" s="182"/>
      <c r="Q32" s="182" t="s">
        <v>6</v>
      </c>
      <c r="R32" s="182"/>
      <c r="S32" s="182"/>
      <c r="T32" s="182"/>
      <c r="U32" s="182" t="s">
        <v>7</v>
      </c>
      <c r="V32" s="182"/>
      <c r="W32" s="182"/>
      <c r="X32" s="182"/>
      <c r="Y32" s="182"/>
      <c r="Z32" s="182" t="s">
        <v>4</v>
      </c>
      <c r="AA32" s="182" t="s">
        <v>5</v>
      </c>
      <c r="AB32" s="182"/>
      <c r="AC32" s="182"/>
      <c r="AD32" s="182" t="s">
        <v>9</v>
      </c>
      <c r="AE32" s="182"/>
      <c r="AF32" s="182"/>
      <c r="AG32" s="281"/>
      <c r="AH32" s="295" t="s">
        <v>32</v>
      </c>
      <c r="AI32" s="281"/>
      <c r="AJ32" s="281"/>
      <c r="AK32" s="281"/>
      <c r="AL32" s="281"/>
      <c r="AM32" s="281"/>
      <c r="AN32" s="295" t="s">
        <v>35</v>
      </c>
      <c r="AO32" s="281"/>
      <c r="AP32" s="281"/>
      <c r="AQ32" s="281"/>
      <c r="AR32" s="281"/>
      <c r="AS32" s="295" t="s">
        <v>33</v>
      </c>
      <c r="AT32" s="281"/>
      <c r="AU32" s="281"/>
      <c r="AV32" s="281"/>
      <c r="AW32" s="281"/>
      <c r="AX32" s="182"/>
      <c r="AY32" s="182"/>
      <c r="AZ32" s="182"/>
      <c r="BA32" s="182"/>
      <c r="BB32" s="198" t="s">
        <v>10</v>
      </c>
      <c r="BC32" s="182"/>
      <c r="BD32" s="188" t="s">
        <v>4</v>
      </c>
      <c r="BE32" s="182"/>
      <c r="BF32" s="191" t="s">
        <v>5</v>
      </c>
      <c r="BG32" s="182"/>
      <c r="BH32" s="182"/>
      <c r="BI32" s="183"/>
      <c r="BJ32" s="49"/>
      <c r="BK32" s="49"/>
      <c r="BL32" s="49"/>
      <c r="BM32" s="49"/>
      <c r="BN32" s="49"/>
      <c r="BO32" s="49"/>
      <c r="BP32" s="82"/>
      <c r="BQ32" s="183"/>
      <c r="BR32" s="213"/>
      <c r="BS32" s="153" t="s">
        <v>248</v>
      </c>
      <c r="BT32" s="158" t="str">
        <f>BB56</f>
        <v>Belgien</v>
      </c>
      <c r="BU32" s="163"/>
      <c r="BV32" s="398">
        <v>2</v>
      </c>
      <c r="BW32" s="182"/>
      <c r="BX32" s="63"/>
      <c r="BY32" s="182"/>
      <c r="BZ32" s="182"/>
      <c r="CA32" s="182"/>
      <c r="CB32" s="182"/>
      <c r="CC32" s="399"/>
      <c r="CD32" s="182"/>
      <c r="CE32" s="182"/>
      <c r="CF32" s="182"/>
      <c r="CG32" s="182"/>
      <c r="CH32" s="399"/>
      <c r="CI32" s="182"/>
      <c r="CJ32" s="182"/>
      <c r="CK32" s="182"/>
      <c r="CL32" s="182"/>
      <c r="CM32" s="182"/>
      <c r="CN32" s="182"/>
      <c r="CO32" s="182"/>
      <c r="CP32" s="182"/>
      <c r="CQ32" s="182"/>
      <c r="CR32" s="182"/>
      <c r="CS32" s="182"/>
      <c r="CT32" s="182"/>
      <c r="CU32" s="182"/>
      <c r="CV32" s="182"/>
      <c r="CW32" s="182"/>
    </row>
    <row r="33" spans="1:101" ht="18.75" customHeight="1" thickBot="1" x14ac:dyDescent="0.25">
      <c r="A33" s="182"/>
      <c r="B33" s="182"/>
      <c r="C33" s="182"/>
      <c r="D33" s="182"/>
      <c r="E33" s="400"/>
      <c r="F33" s="399"/>
      <c r="G33" s="400"/>
      <c r="H33" s="182"/>
      <c r="I33" s="182"/>
      <c r="J33" s="182"/>
      <c r="K33" s="182"/>
      <c r="L33" s="182"/>
      <c r="M33" s="182" t="s">
        <v>0</v>
      </c>
      <c r="N33" s="182" t="s">
        <v>1</v>
      </c>
      <c r="O33" s="182" t="s">
        <v>2</v>
      </c>
      <c r="P33" s="182" t="s">
        <v>3</v>
      </c>
      <c r="Q33" s="182" t="s">
        <v>0</v>
      </c>
      <c r="R33" s="182" t="s">
        <v>1</v>
      </c>
      <c r="S33" s="182" t="s">
        <v>2</v>
      </c>
      <c r="T33" s="182" t="s">
        <v>3</v>
      </c>
      <c r="U33" s="182" t="s">
        <v>0</v>
      </c>
      <c r="V33" s="182" t="s">
        <v>1</v>
      </c>
      <c r="W33" s="182" t="s">
        <v>2</v>
      </c>
      <c r="X33" s="182" t="s">
        <v>3</v>
      </c>
      <c r="Y33" s="182"/>
      <c r="Z33" s="182" t="s">
        <v>8</v>
      </c>
      <c r="AA33" s="182"/>
      <c r="AB33" s="182"/>
      <c r="AC33" s="182"/>
      <c r="AD33" s="182"/>
      <c r="AE33" s="182"/>
      <c r="AF33" s="182"/>
      <c r="AG33" s="281"/>
      <c r="AH33" s="295" t="s">
        <v>31</v>
      </c>
      <c r="AI33" s="281"/>
      <c r="AJ33" s="281"/>
      <c r="AK33" s="281"/>
      <c r="AL33" s="281"/>
      <c r="AM33" s="281"/>
      <c r="AN33" s="281" t="str">
        <f>AI34</f>
        <v>Polen</v>
      </c>
      <c r="AO33" s="281" t="str">
        <f>AI35</f>
        <v>Nordirland</v>
      </c>
      <c r="AP33" s="281" t="str">
        <f>AI36</f>
        <v>Deutschland</v>
      </c>
      <c r="AQ33" s="281" t="str">
        <f>AI37</f>
        <v>Ukraine</v>
      </c>
      <c r="AR33" s="281"/>
      <c r="AS33" s="295" t="s">
        <v>31</v>
      </c>
      <c r="AT33" s="281"/>
      <c r="AU33" s="281"/>
      <c r="AV33" s="281"/>
      <c r="AW33" s="281"/>
      <c r="AX33" s="182"/>
      <c r="AY33" s="182"/>
      <c r="AZ33" s="182"/>
      <c r="BA33" s="182"/>
      <c r="BB33" s="182"/>
      <c r="BC33" s="182"/>
      <c r="BD33" s="182"/>
      <c r="BE33" s="182"/>
      <c r="BF33" s="182"/>
      <c r="BG33" s="182"/>
      <c r="BH33" s="182"/>
      <c r="BI33" s="183"/>
      <c r="BJ33" s="61"/>
      <c r="BK33" s="61"/>
      <c r="BL33" s="61"/>
      <c r="BM33" s="61"/>
      <c r="BN33" s="61"/>
      <c r="BO33" s="61"/>
      <c r="BP33" s="81"/>
      <c r="BQ33" s="183"/>
      <c r="BR33" s="213"/>
      <c r="BS33" s="176" t="s">
        <v>249</v>
      </c>
      <c r="BT33" s="158" t="str">
        <f>BB46</f>
        <v>Kroatien</v>
      </c>
      <c r="BU33" s="163"/>
      <c r="BV33" s="398">
        <v>0</v>
      </c>
      <c r="BW33" s="182"/>
      <c r="BX33" s="63"/>
      <c r="BY33" s="182"/>
      <c r="BZ33" s="182"/>
      <c r="CA33" s="182"/>
      <c r="CB33" s="182"/>
      <c r="CC33" s="399"/>
      <c r="CD33" s="182"/>
      <c r="CE33" s="182"/>
      <c r="CF33" s="182"/>
      <c r="CG33" s="182"/>
      <c r="CH33" s="399"/>
      <c r="CI33" s="182"/>
      <c r="CJ33" s="182"/>
      <c r="CK33" s="182"/>
      <c r="CL33" s="182"/>
      <c r="CM33" s="182"/>
      <c r="CN33" s="182"/>
      <c r="CO33" s="182"/>
      <c r="CP33" s="182"/>
      <c r="CQ33" s="182"/>
      <c r="CR33" s="182"/>
      <c r="CS33" s="182"/>
      <c r="CT33" s="182"/>
      <c r="CU33" s="182"/>
      <c r="CV33" s="182"/>
      <c r="CW33" s="182"/>
    </row>
    <row r="34" spans="1:101" ht="18.75" customHeight="1" thickBot="1" x14ac:dyDescent="0.3">
      <c r="A34" s="182"/>
      <c r="B34" s="182"/>
      <c r="C34" s="18" t="str">
        <f>Spielplan!$C$34</f>
        <v>Polen</v>
      </c>
      <c r="D34" s="33"/>
      <c r="E34" s="398">
        <v>1</v>
      </c>
      <c r="F34" s="401" t="s">
        <v>12</v>
      </c>
      <c r="G34" s="398">
        <v>1</v>
      </c>
      <c r="H34" s="18" t="str">
        <f>Spielplan!$H$34</f>
        <v>Nordirland</v>
      </c>
      <c r="I34" s="33"/>
      <c r="J34" s="182"/>
      <c r="K34" s="182" t="s">
        <v>65</v>
      </c>
      <c r="L34" s="182">
        <f t="shared" ref="L34:L39" si="8">IF(E34-G34&gt;0,1,IF(G34=E34,0,-1))</f>
        <v>0</v>
      </c>
      <c r="M34" s="182">
        <f>IF($E34="",0,IF($E34&gt;$G34,3,IF($E34=G34,1,0)))</f>
        <v>1</v>
      </c>
      <c r="N34" s="182">
        <f>IF($G34="",0,IF($E34&gt;$G34,0,IF($E34=G34,1,3)))</f>
        <v>1</v>
      </c>
      <c r="O34" s="182"/>
      <c r="P34" s="182"/>
      <c r="Q34" s="182">
        <f>E34</f>
        <v>1</v>
      </c>
      <c r="R34" s="182">
        <f>G34</f>
        <v>1</v>
      </c>
      <c r="S34" s="182"/>
      <c r="T34" s="182"/>
      <c r="U34" s="182">
        <f>G34</f>
        <v>1</v>
      </c>
      <c r="V34" s="182">
        <f>E34</f>
        <v>1</v>
      </c>
      <c r="W34" s="182"/>
      <c r="X34" s="182"/>
      <c r="Y34" s="182"/>
      <c r="Z34" s="182">
        <f>M40</f>
        <v>4</v>
      </c>
      <c r="AA34" s="182">
        <f>Q40</f>
        <v>3</v>
      </c>
      <c r="AB34" s="182">
        <f>U40</f>
        <v>3</v>
      </c>
      <c r="AC34" s="182">
        <f>AA34-AB34</f>
        <v>0</v>
      </c>
      <c r="AD34" s="182">
        <f>IF(Z34&gt;Z35,-1,0)</f>
        <v>-1</v>
      </c>
      <c r="AE34" s="182">
        <f>IF(Z34&gt;Z36,-1,0)</f>
        <v>0</v>
      </c>
      <c r="AF34" s="182">
        <f>IF(Z34&gt;Z37,-1,0)</f>
        <v>-1</v>
      </c>
      <c r="AG34" s="329">
        <f>10000-(AJ34*1000+AM34*10+AK34)</f>
        <v>5997</v>
      </c>
      <c r="AH34" s="330">
        <f>RANK(AG34,AG34:AG37,1)</f>
        <v>2</v>
      </c>
      <c r="AI34" s="281" t="str">
        <f>C34</f>
        <v>Polen</v>
      </c>
      <c r="AJ34" s="281">
        <f t="shared" ref="AJ34:AL37" si="9">Z34</f>
        <v>4</v>
      </c>
      <c r="AK34" s="281">
        <f t="shared" si="9"/>
        <v>3</v>
      </c>
      <c r="AL34" s="281">
        <f t="shared" si="9"/>
        <v>3</v>
      </c>
      <c r="AM34" s="281">
        <f>AK34-AL34</f>
        <v>0</v>
      </c>
      <c r="AN34" s="337"/>
      <c r="AO34" s="329">
        <f>IF(Z35&lt;&gt;Z34,AG35,IF(G34&gt;E34,AG35-2000,AG35))</f>
        <v>8028</v>
      </c>
      <c r="AP34" s="329">
        <f>IF(Z36&lt;&gt;Z34,AG36,IF(G36&gt;E36,AG36-2000,AG36))</f>
        <v>922</v>
      </c>
      <c r="AQ34" s="329">
        <f>IF(Z37&lt;&gt;Z34,AG37,IF(G38&gt;E38,AG37-2000,AG37))</f>
        <v>9038</v>
      </c>
      <c r="AR34" s="332">
        <f>AN38</f>
        <v>17991</v>
      </c>
      <c r="AS34" s="330">
        <f>RANK(AR34,AR34:AR37,1)</f>
        <v>2</v>
      </c>
      <c r="AT34" s="281" t="str">
        <f t="shared" ref="AT34:AW37" si="10">AI34</f>
        <v>Polen</v>
      </c>
      <c r="AU34" s="281">
        <f t="shared" si="10"/>
        <v>4</v>
      </c>
      <c r="AV34" s="281">
        <f t="shared" si="10"/>
        <v>3</v>
      </c>
      <c r="AW34" s="281">
        <f t="shared" si="10"/>
        <v>3</v>
      </c>
      <c r="AX34" s="182"/>
      <c r="AY34" s="182"/>
      <c r="AZ34" s="182"/>
      <c r="BA34" s="17">
        <v>1</v>
      </c>
      <c r="BB34" s="18" t="str">
        <f>VLOOKUP(1,AS34:AT37,2,FALSE)</f>
        <v>Deutschland</v>
      </c>
      <c r="BC34" s="16"/>
      <c r="BD34" s="19">
        <f>VLOOKUP(1,AS34:AW37,3,FALSE)</f>
        <v>9</v>
      </c>
      <c r="BE34" s="20">
        <f>VLOOKUP(1,AS34:AW37,4,FALSE)</f>
        <v>8</v>
      </c>
      <c r="BF34" s="199" t="s">
        <v>12</v>
      </c>
      <c r="BG34" s="20">
        <f>VLOOKUP(1,AS34:AW37,5,FALSE)</f>
        <v>1</v>
      </c>
      <c r="BH34" s="21" t="s">
        <v>22</v>
      </c>
      <c r="BI34" s="183"/>
      <c r="BJ34" s="61">
        <f>IF(E34&gt;G34,IF(Spielplan!E34&gt;Spielplan!G34,Punktemodus!$B$3,0),0)</f>
        <v>0</v>
      </c>
      <c r="BK34" s="61">
        <f>IF(E34=G34,IF(Spielplan!E34=Spielplan!G34,Punktemodus!$B$3,0),0)</f>
        <v>0</v>
      </c>
      <c r="BL34" s="61">
        <f>IF(E34&lt;G34,IF(Spielplan!E34&lt;Spielplan!G34,Punktemodus!$B$3,0),0)</f>
        <v>0</v>
      </c>
      <c r="BM34" s="61">
        <f>IF(E34=Spielplan!E34,IF(G34=Spielplan!G34,Punktemodus!$B$5,0),0)</f>
        <v>0</v>
      </c>
      <c r="BN34" s="61">
        <f>IF(E34=Spielplan!E34,Punktemodus!$B$7,0)</f>
        <v>1</v>
      </c>
      <c r="BO34" s="61">
        <f>IF(G34=Spielplan!G34,Punktemodus!$B$7,0)</f>
        <v>0</v>
      </c>
      <c r="BP34" s="81">
        <f>IF(Spielplan!E34="",0,SUM(BJ34:BO34))</f>
        <v>1</v>
      </c>
      <c r="BQ34" s="183"/>
      <c r="BR34" s="213"/>
      <c r="BS34" s="182"/>
      <c r="BT34" s="182"/>
      <c r="BU34" s="182"/>
      <c r="BV34" s="399"/>
      <c r="BW34" s="182"/>
      <c r="BX34" s="182"/>
      <c r="BY34" s="182"/>
      <c r="BZ34" s="182"/>
      <c r="CA34" s="182"/>
      <c r="CB34" s="182"/>
      <c r="CC34" s="399"/>
      <c r="CD34" s="182"/>
      <c r="CE34" s="144">
        <v>59</v>
      </c>
      <c r="CF34" s="158" t="str">
        <f>IF(CE30="",IF(CC30&gt;CC31,CA30,CA31),IF(CE30&gt;CE31,CA30,CA31))</f>
        <v>Deutschland</v>
      </c>
      <c r="CG34" s="163"/>
      <c r="CH34" s="398">
        <v>1</v>
      </c>
      <c r="CI34" s="182"/>
      <c r="CJ34" s="63">
        <v>4</v>
      </c>
      <c r="CK34" s="182"/>
      <c r="CL34" s="182"/>
      <c r="CM34" s="182"/>
      <c r="CN34" s="182"/>
      <c r="CO34" s="182"/>
      <c r="CP34" s="182"/>
      <c r="CQ34" s="182"/>
      <c r="CR34" s="182"/>
      <c r="CS34" s="182"/>
      <c r="CT34" s="182"/>
      <c r="CU34" s="182"/>
      <c r="CV34" s="182"/>
      <c r="CW34" s="182"/>
    </row>
    <row r="35" spans="1:101" ht="18.75" customHeight="1" thickBot="1" x14ac:dyDescent="0.3">
      <c r="A35" s="182"/>
      <c r="B35" s="182"/>
      <c r="C35" s="13" t="str">
        <f>Spielplan!$C$35</f>
        <v>Deutschland</v>
      </c>
      <c r="D35" s="34"/>
      <c r="E35" s="398">
        <v>3</v>
      </c>
      <c r="F35" s="401" t="s">
        <v>12</v>
      </c>
      <c r="G35" s="398">
        <v>1</v>
      </c>
      <c r="H35" s="13" t="str">
        <f>Spielplan!$H$35</f>
        <v>Ukraine</v>
      </c>
      <c r="I35" s="34"/>
      <c r="J35" s="182"/>
      <c r="K35" s="182" t="s">
        <v>66</v>
      </c>
      <c r="L35" s="182">
        <f t="shared" si="8"/>
        <v>1</v>
      </c>
      <c r="M35" s="182"/>
      <c r="N35" s="182"/>
      <c r="O35" s="182">
        <f>IF($E35="",0,IF($E35&gt;$G35,3,IF($E35=$G35,1,0)))</f>
        <v>3</v>
      </c>
      <c r="P35" s="182">
        <f>IF($G35="",0,IF($E35&gt;$G35,0,IF($E35=$G35,1,3)))</f>
        <v>0</v>
      </c>
      <c r="Q35" s="182"/>
      <c r="R35" s="182"/>
      <c r="S35" s="182">
        <f>E35</f>
        <v>3</v>
      </c>
      <c r="T35" s="182">
        <f>G35</f>
        <v>1</v>
      </c>
      <c r="U35" s="182"/>
      <c r="V35" s="182"/>
      <c r="W35" s="182">
        <f>G35</f>
        <v>1</v>
      </c>
      <c r="X35" s="182">
        <f>E35</f>
        <v>3</v>
      </c>
      <c r="Y35" s="182"/>
      <c r="Z35" s="182">
        <f>N40</f>
        <v>2</v>
      </c>
      <c r="AA35" s="182">
        <f>R40</f>
        <v>2</v>
      </c>
      <c r="AB35" s="182">
        <f>V40</f>
        <v>5</v>
      </c>
      <c r="AC35" s="182">
        <f>AA35-AB35</f>
        <v>-3</v>
      </c>
      <c r="AD35" s="182">
        <f>IF(Z35&gt;Z34,-1,0)</f>
        <v>0</v>
      </c>
      <c r="AE35" s="182">
        <f>IF(Z35&gt;Z36,-1,0)</f>
        <v>0</v>
      </c>
      <c r="AF35" s="182">
        <f>IF(Z35&gt;Z37,-1,0)</f>
        <v>-1</v>
      </c>
      <c r="AG35" s="329">
        <f>10000-(AJ35*1000+AM35*10+AK35)</f>
        <v>8028</v>
      </c>
      <c r="AH35" s="330">
        <f>RANK(AG35,AG34:AG37,1)</f>
        <v>3</v>
      </c>
      <c r="AI35" s="281" t="str">
        <f>H34</f>
        <v>Nordirland</v>
      </c>
      <c r="AJ35" s="281">
        <f t="shared" si="9"/>
        <v>2</v>
      </c>
      <c r="AK35" s="281">
        <f t="shared" si="9"/>
        <v>2</v>
      </c>
      <c r="AL35" s="281">
        <f t="shared" si="9"/>
        <v>5</v>
      </c>
      <c r="AM35" s="281">
        <f>AK35-AL35</f>
        <v>-3</v>
      </c>
      <c r="AN35" s="329">
        <f>IF(Z34&lt;&gt;Z35,AG34,IF(E34&gt;G34,AG34-2000,AG34))</f>
        <v>5997</v>
      </c>
      <c r="AO35" s="337"/>
      <c r="AP35" s="329">
        <f>IF(Z35&lt;&gt;Z36,AG36,IF(G39&gt;E39,AG36-2000,AG36))</f>
        <v>922</v>
      </c>
      <c r="AQ35" s="329">
        <f>IF(Z37&lt;&gt;Z35,AG37,IF(G37&gt;E37,AG37-2000,AG37))</f>
        <v>9038</v>
      </c>
      <c r="AR35" s="333">
        <f>AO38</f>
        <v>24084</v>
      </c>
      <c r="AS35" s="330">
        <f>RANK(AR35,AR34:AR37,1)</f>
        <v>3</v>
      </c>
      <c r="AT35" s="281" t="str">
        <f t="shared" si="10"/>
        <v>Nordirland</v>
      </c>
      <c r="AU35" s="281">
        <f t="shared" si="10"/>
        <v>2</v>
      </c>
      <c r="AV35" s="281">
        <f t="shared" si="10"/>
        <v>2</v>
      </c>
      <c r="AW35" s="281">
        <f t="shared" si="10"/>
        <v>5</v>
      </c>
      <c r="AX35" s="182"/>
      <c r="AY35" s="182"/>
      <c r="AZ35" s="182"/>
      <c r="BA35" s="17">
        <v>2</v>
      </c>
      <c r="BB35" s="18" t="str">
        <f>VLOOKUP(2,AS34:AT37,2,FALSE)</f>
        <v>Polen</v>
      </c>
      <c r="BC35" s="16"/>
      <c r="BD35" s="19">
        <f>VLOOKUP(2,AS34:AW37,3,FALSE)</f>
        <v>4</v>
      </c>
      <c r="BE35" s="20">
        <f>VLOOKUP(2,AS34:AW37,4,FALSE)</f>
        <v>3</v>
      </c>
      <c r="BF35" s="199" t="s">
        <v>12</v>
      </c>
      <c r="BG35" s="20">
        <f>VLOOKUP(2,AS34:AW37,5,FALSE)</f>
        <v>3</v>
      </c>
      <c r="BH35" s="21" t="s">
        <v>23</v>
      </c>
      <c r="BI35" s="183"/>
      <c r="BJ35" s="61">
        <f>IF(E35&gt;G35,IF(Spielplan!E35&gt;Spielplan!G35,Punktemodus!$B$3,0),0)</f>
        <v>10</v>
      </c>
      <c r="BK35" s="61">
        <f>IF(E35=G35,IF(Spielplan!E35=Spielplan!G35,Punktemodus!$B$3,0),0)</f>
        <v>0</v>
      </c>
      <c r="BL35" s="61">
        <f>IF(E35&lt;G35,IF(Spielplan!E35&lt;Spielplan!G35,Punktemodus!$B$3,0),0)</f>
        <v>0</v>
      </c>
      <c r="BM35" s="61">
        <f>IF(E35=Spielplan!E35,IF(G35=Spielplan!G35,Punktemodus!$B$5,0),0)</f>
        <v>0</v>
      </c>
      <c r="BN35" s="61">
        <f>IF(E35=Spielplan!E35,Punktemodus!$B$7,0)</f>
        <v>0</v>
      </c>
      <c r="BO35" s="61">
        <f>IF(G35=Spielplan!G35,Punktemodus!$B$7,0)</f>
        <v>0</v>
      </c>
      <c r="BP35" s="81">
        <f>IF(Spielplan!E35="",0,SUM(BJ35:BO35))</f>
        <v>10</v>
      </c>
      <c r="BQ35" s="183"/>
      <c r="BR35" s="213"/>
      <c r="BS35" s="182"/>
      <c r="BT35" s="182"/>
      <c r="BU35" s="182"/>
      <c r="BV35" s="399"/>
      <c r="BW35" s="182"/>
      <c r="BX35" s="182"/>
      <c r="BY35" s="182"/>
      <c r="BZ35" s="182"/>
      <c r="CA35" s="182"/>
      <c r="CB35" s="182"/>
      <c r="CC35" s="399"/>
      <c r="CD35" s="182"/>
      <c r="CE35" s="144">
        <v>60</v>
      </c>
      <c r="CF35" s="158" t="str">
        <f>IF(CE38="",IF(CC38&gt;CC39,CA38,CA39),IF(CE38&gt;CE39,CA38,CA39))</f>
        <v>Frankreich</v>
      </c>
      <c r="CG35" s="163"/>
      <c r="CH35" s="398">
        <v>1</v>
      </c>
      <c r="CI35" s="182"/>
      <c r="CJ35" s="63">
        <v>3</v>
      </c>
      <c r="CK35" s="182"/>
      <c r="CL35" s="182"/>
      <c r="CM35" s="182"/>
      <c r="CN35" s="182"/>
      <c r="CO35" s="182"/>
      <c r="CP35" s="182"/>
      <c r="CQ35" s="182"/>
      <c r="CR35" s="182"/>
      <c r="CS35" s="182"/>
      <c r="CT35" s="182"/>
      <c r="CU35" s="182"/>
      <c r="CV35" s="182"/>
      <c r="CW35" s="182"/>
    </row>
    <row r="36" spans="1:101" ht="18.75" customHeight="1" thickBot="1" x14ac:dyDescent="0.3">
      <c r="A36" s="182"/>
      <c r="B36" s="182"/>
      <c r="C36" s="18" t="str">
        <f>C34</f>
        <v>Polen</v>
      </c>
      <c r="D36" s="33"/>
      <c r="E36" s="398">
        <v>0</v>
      </c>
      <c r="F36" s="401" t="s">
        <v>12</v>
      </c>
      <c r="G36" s="398">
        <v>2</v>
      </c>
      <c r="H36" s="18" t="str">
        <f>C35</f>
        <v>Deutschland</v>
      </c>
      <c r="I36" s="33"/>
      <c r="J36" s="182"/>
      <c r="K36" s="182" t="s">
        <v>68</v>
      </c>
      <c r="L36" s="182">
        <f t="shared" si="8"/>
        <v>-1</v>
      </c>
      <c r="M36" s="182">
        <f>IF($E36="",0,IF($E36&gt;$G36,3,IF($E36=G36,1,0)))</f>
        <v>0</v>
      </c>
      <c r="N36" s="182"/>
      <c r="O36" s="182">
        <f>IF($G36="",0,IF($E36&gt;$G36,0,IF($E36=$G36,1,3)))</f>
        <v>3</v>
      </c>
      <c r="P36" s="182"/>
      <c r="Q36" s="182">
        <f>E36</f>
        <v>0</v>
      </c>
      <c r="R36" s="182"/>
      <c r="S36" s="182">
        <f>G36</f>
        <v>2</v>
      </c>
      <c r="T36" s="182"/>
      <c r="U36" s="182">
        <f>G36</f>
        <v>2</v>
      </c>
      <c r="V36" s="182"/>
      <c r="W36" s="182">
        <f>E36</f>
        <v>0</v>
      </c>
      <c r="X36" s="182"/>
      <c r="Y36" s="182"/>
      <c r="Z36" s="182">
        <f>O40</f>
        <v>9</v>
      </c>
      <c r="AA36" s="182">
        <f>S40</f>
        <v>8</v>
      </c>
      <c r="AB36" s="182">
        <f>W40</f>
        <v>1</v>
      </c>
      <c r="AC36" s="182">
        <f>AA36-AB36</f>
        <v>7</v>
      </c>
      <c r="AD36" s="182">
        <f>IF(Z36&gt;Z34,-1,0)</f>
        <v>-1</v>
      </c>
      <c r="AE36" s="182">
        <f>IF(Z36&gt;Z35,-1,0)</f>
        <v>-1</v>
      </c>
      <c r="AF36" s="182">
        <f>IF(Z36&gt;Z37,-1,0)</f>
        <v>-1</v>
      </c>
      <c r="AG36" s="329">
        <f>10000-(AJ36*1000+AM36*10+AK36)</f>
        <v>922</v>
      </c>
      <c r="AH36" s="330">
        <f>RANK(AG36,AG34:AG37,1)</f>
        <v>1</v>
      </c>
      <c r="AI36" s="281" t="str">
        <f>C35</f>
        <v>Deutschland</v>
      </c>
      <c r="AJ36" s="281">
        <f t="shared" si="9"/>
        <v>9</v>
      </c>
      <c r="AK36" s="281">
        <f t="shared" si="9"/>
        <v>8</v>
      </c>
      <c r="AL36" s="281">
        <f t="shared" si="9"/>
        <v>1</v>
      </c>
      <c r="AM36" s="281">
        <f>AK36-AL36</f>
        <v>7</v>
      </c>
      <c r="AN36" s="329">
        <f>IF(Z34&lt;&gt;Z36,AG34,IF(E36&gt;G36,AG34-2000,AG34))</f>
        <v>5997</v>
      </c>
      <c r="AO36" s="329">
        <f>IF(Z35&lt;&gt;Z36,AG35,IF(E39&gt;G39,AG35-2000,AG35))</f>
        <v>8028</v>
      </c>
      <c r="AP36" s="337"/>
      <c r="AQ36" s="329">
        <f>IF(Z37&lt;&gt;Z36,AG37,IF(G35&gt;E35,AG37-2000,AG37))</f>
        <v>9038</v>
      </c>
      <c r="AR36" s="333">
        <f>AP38</f>
        <v>2766</v>
      </c>
      <c r="AS36" s="330">
        <f>RANK(AR36,AR34:AR37,1)</f>
        <v>1</v>
      </c>
      <c r="AT36" s="281" t="str">
        <f t="shared" si="10"/>
        <v>Deutschland</v>
      </c>
      <c r="AU36" s="281">
        <f t="shared" si="10"/>
        <v>9</v>
      </c>
      <c r="AV36" s="281">
        <f t="shared" si="10"/>
        <v>8</v>
      </c>
      <c r="AW36" s="281">
        <f t="shared" si="10"/>
        <v>1</v>
      </c>
      <c r="AX36" s="182"/>
      <c r="AY36" s="182"/>
      <c r="AZ36" s="182"/>
      <c r="BA36" s="162">
        <v>3</v>
      </c>
      <c r="BB36" s="175" t="str">
        <f>VLOOKUP(3,AS34:AT37,2,FALSE)</f>
        <v>Nordirland</v>
      </c>
      <c r="BC36" s="163"/>
      <c r="BD36" s="145">
        <f>VLOOKUP(3,AS34:AW37,3,FALSE)</f>
        <v>2</v>
      </c>
      <c r="BE36" s="145">
        <f>VLOOKUP(3,AS34:AW37,4,FALSE)</f>
        <v>2</v>
      </c>
      <c r="BF36" s="199" t="s">
        <v>12</v>
      </c>
      <c r="BG36" s="145">
        <f>VLOOKUP(3,AS34:AW37,5,FALSE)</f>
        <v>5</v>
      </c>
      <c r="BH36" s="182"/>
      <c r="BI36" s="183"/>
      <c r="BJ36" s="61">
        <f>IF(E36&gt;G36,IF(Spielplan!E36&gt;Spielplan!G36,Punktemodus!$B$3,0),0)</f>
        <v>0</v>
      </c>
      <c r="BK36" s="61">
        <f>IF(E36=G36,IF(Spielplan!E36=Spielplan!G36,Punktemodus!$B$3,0),0)</f>
        <v>0</v>
      </c>
      <c r="BL36" s="61">
        <f>IF(E36&lt;G36,IF(Spielplan!E36&lt;Spielplan!G36,Punktemodus!$B$3,0),0)</f>
        <v>0</v>
      </c>
      <c r="BM36" s="61">
        <f>IF(E36=Spielplan!E36,IF(G36=Spielplan!G36,Punktemodus!$B$5,0),0)</f>
        <v>0</v>
      </c>
      <c r="BN36" s="61">
        <f>IF(E36=Spielplan!E36,Punktemodus!$B$7,0)</f>
        <v>1</v>
      </c>
      <c r="BO36" s="61">
        <f>IF(G36=Spielplan!G36,Punktemodus!$B$7,0)</f>
        <v>0</v>
      </c>
      <c r="BP36" s="81">
        <f>IF(Spielplan!E36="",0,SUM(BJ36:BO36))</f>
        <v>1</v>
      </c>
      <c r="BQ36" s="183"/>
      <c r="BR36" s="213"/>
      <c r="BS36" s="146" t="s">
        <v>250</v>
      </c>
      <c r="BT36" s="158" t="str">
        <f>BB12</f>
        <v>Frankreich</v>
      </c>
      <c r="BU36" s="163"/>
      <c r="BV36" s="398">
        <v>3</v>
      </c>
      <c r="BW36" s="182"/>
      <c r="BX36" s="63"/>
      <c r="BY36" s="182"/>
      <c r="BZ36" s="182"/>
      <c r="CA36" s="182"/>
      <c r="CB36" s="182"/>
      <c r="CC36" s="399"/>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ht="18.75" customHeight="1" thickBot="1" x14ac:dyDescent="0.3">
      <c r="A37" s="182"/>
      <c r="B37" s="182"/>
      <c r="C37" s="13" t="str">
        <f>H34</f>
        <v>Nordirland</v>
      </c>
      <c r="D37" s="34"/>
      <c r="E37" s="398">
        <v>1</v>
      </c>
      <c r="F37" s="401" t="s">
        <v>12</v>
      </c>
      <c r="G37" s="398">
        <v>1</v>
      </c>
      <c r="H37" s="13" t="str">
        <f>H35</f>
        <v>Ukraine</v>
      </c>
      <c r="I37" s="34"/>
      <c r="J37" s="182"/>
      <c r="K37" s="182" t="s">
        <v>67</v>
      </c>
      <c r="L37" s="182">
        <f t="shared" si="8"/>
        <v>0</v>
      </c>
      <c r="M37" s="182"/>
      <c r="N37" s="182">
        <f>IF($E37="",0,IF($E37&gt;$G37,3,IF($E37=$G37,1,0)))</f>
        <v>1</v>
      </c>
      <c r="O37" s="182"/>
      <c r="P37" s="182">
        <f>IF($G37="",0,IF($E37&gt;$G37,0,IF($E37=$G37,1,3)))</f>
        <v>1</v>
      </c>
      <c r="Q37" s="182"/>
      <c r="R37" s="182">
        <f>E37</f>
        <v>1</v>
      </c>
      <c r="S37" s="182"/>
      <c r="T37" s="182">
        <f>G37</f>
        <v>1</v>
      </c>
      <c r="U37" s="182"/>
      <c r="V37" s="182">
        <f>G37</f>
        <v>1</v>
      </c>
      <c r="W37" s="182"/>
      <c r="X37" s="182">
        <f>E37</f>
        <v>1</v>
      </c>
      <c r="Y37" s="182"/>
      <c r="Z37" s="182">
        <f>P40</f>
        <v>1</v>
      </c>
      <c r="AA37" s="182">
        <f>T40</f>
        <v>2</v>
      </c>
      <c r="AB37" s="182">
        <f>X40</f>
        <v>6</v>
      </c>
      <c r="AC37" s="182">
        <f>AA37-AB37</f>
        <v>-4</v>
      </c>
      <c r="AD37" s="182">
        <f>IF(Z37&gt;Z34,-1,0)</f>
        <v>0</v>
      </c>
      <c r="AE37" s="182">
        <f>IF(Z37&gt;Z35,-1,0)</f>
        <v>0</v>
      </c>
      <c r="AF37" s="182">
        <f>IF(Z37&gt;Z36,-1,0)</f>
        <v>0</v>
      </c>
      <c r="AG37" s="329">
        <f>10000-(AJ37*1000+AM37*10+AK37)</f>
        <v>9038</v>
      </c>
      <c r="AH37" s="330">
        <f>RANK(AG37,AG34:AG37,1)</f>
        <v>4</v>
      </c>
      <c r="AI37" s="281" t="str">
        <f>H35</f>
        <v>Ukraine</v>
      </c>
      <c r="AJ37" s="281">
        <f t="shared" si="9"/>
        <v>1</v>
      </c>
      <c r="AK37" s="281">
        <f t="shared" si="9"/>
        <v>2</v>
      </c>
      <c r="AL37" s="281">
        <f t="shared" si="9"/>
        <v>6</v>
      </c>
      <c r="AM37" s="281">
        <f>AK37-AL37</f>
        <v>-4</v>
      </c>
      <c r="AN37" s="329">
        <f>IF(Z34&lt;&gt;Z37,AG34,IF(E38&gt;G38,AG34-2000,AG34))</f>
        <v>5997</v>
      </c>
      <c r="AO37" s="329">
        <f>IF(Z35&lt;&gt;Z37,AG35,IF(E37&gt;G37,AG35-2000,AG35))</f>
        <v>8028</v>
      </c>
      <c r="AP37" s="329">
        <f>IF(Z36&lt;&gt;Z37,AG36,IF(E35&gt;G35,AG36-2000,AG36))</f>
        <v>922</v>
      </c>
      <c r="AQ37" s="337"/>
      <c r="AR37" s="333">
        <f>AQ38</f>
        <v>27114</v>
      </c>
      <c r="AS37" s="330">
        <f>RANK(AR37,AR34:AR37,1)</f>
        <v>4</v>
      </c>
      <c r="AT37" s="281" t="str">
        <f t="shared" si="10"/>
        <v>Ukraine</v>
      </c>
      <c r="AU37" s="281">
        <f t="shared" si="10"/>
        <v>1</v>
      </c>
      <c r="AV37" s="281">
        <f t="shared" si="10"/>
        <v>2</v>
      </c>
      <c r="AW37" s="281">
        <f t="shared" si="10"/>
        <v>6</v>
      </c>
      <c r="AX37" s="182"/>
      <c r="AY37" s="182"/>
      <c r="AZ37" s="182"/>
      <c r="BA37" s="68">
        <v>4</v>
      </c>
      <c r="BB37" s="69" t="str">
        <f>VLOOKUP(4,AS34:AT37,2,FALSE)</f>
        <v>Ukraine</v>
      </c>
      <c r="BC37" s="70"/>
      <c r="BD37" s="71">
        <f>VLOOKUP(4,AS34:AW37,3,FALSE)</f>
        <v>1</v>
      </c>
      <c r="BE37" s="71">
        <f>VLOOKUP(4,AS34:AW37,4,FALSE)</f>
        <v>2</v>
      </c>
      <c r="BF37" s="199" t="s">
        <v>12</v>
      </c>
      <c r="BG37" s="71">
        <f>VLOOKUP(4,AS34:AW37,5,FALSE)</f>
        <v>6</v>
      </c>
      <c r="BH37" s="182"/>
      <c r="BI37" s="183"/>
      <c r="BJ37" s="61">
        <f>IF(E37&gt;G37,IF(Spielplan!E37&gt;Spielplan!G37,Punktemodus!$B$3,0),0)</f>
        <v>0</v>
      </c>
      <c r="BK37" s="61">
        <f>IF(E37=G37,IF(Spielplan!E37=Spielplan!G37,Punktemodus!$B$3,0),0)</f>
        <v>0</v>
      </c>
      <c r="BL37" s="61">
        <f>IF(E37&lt;G37,IF(Spielplan!E37&lt;Spielplan!G37,Punktemodus!$B$3,0),0)</f>
        <v>0</v>
      </c>
      <c r="BM37" s="61">
        <f>IF(E37=Spielplan!E37,IF(G37=Spielplan!G37,Punktemodus!$B$5,0),0)</f>
        <v>0</v>
      </c>
      <c r="BN37" s="61">
        <f>IF(E37=Spielplan!E37,Punktemodus!$B$7,0)</f>
        <v>0</v>
      </c>
      <c r="BO37" s="61">
        <f>IF(G37=Spielplan!G37,Punktemodus!$B$7,0)</f>
        <v>0</v>
      </c>
      <c r="BP37" s="81">
        <f>IF(Spielplan!E37="",0,SUM(BJ37:BO37))</f>
        <v>0</v>
      </c>
      <c r="BQ37" s="183"/>
      <c r="BR37" s="213"/>
      <c r="BS37" s="150" t="str">
        <f>"3"&amp;BD87</f>
        <v>3C</v>
      </c>
      <c r="BT37" s="158" t="str">
        <f>BB87</f>
        <v>Nordirland</v>
      </c>
      <c r="BU37" s="163"/>
      <c r="BV37" s="398">
        <v>0</v>
      </c>
      <c r="BW37" s="182"/>
      <c r="BX37" s="63"/>
      <c r="BY37" s="182"/>
      <c r="BZ37" s="182"/>
      <c r="CA37" s="182"/>
      <c r="CB37" s="182"/>
      <c r="CC37" s="399"/>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ht="18.75" customHeight="1" thickBot="1" x14ac:dyDescent="0.3">
      <c r="A38" s="182"/>
      <c r="B38" s="182"/>
      <c r="C38" s="18" t="str">
        <f>C34</f>
        <v>Polen</v>
      </c>
      <c r="D38" s="33"/>
      <c r="E38" s="398">
        <v>2</v>
      </c>
      <c r="F38" s="401" t="s">
        <v>12</v>
      </c>
      <c r="G38" s="398">
        <v>0</v>
      </c>
      <c r="H38" s="18" t="str">
        <f>H35</f>
        <v>Ukraine</v>
      </c>
      <c r="I38" s="33"/>
      <c r="J38" s="182"/>
      <c r="K38" s="182" t="s">
        <v>69</v>
      </c>
      <c r="L38" s="182">
        <f t="shared" si="8"/>
        <v>1</v>
      </c>
      <c r="M38" s="182">
        <f>IF($E38="",0,IF($E38&gt;$G38,3,IF($E38=G38,1,0)))</f>
        <v>3</v>
      </c>
      <c r="N38" s="182"/>
      <c r="O38" s="182"/>
      <c r="P38" s="182">
        <f>IF($G38="",0,IF($E38&gt;$G38,0,IF($E38=$G38,1,3)))</f>
        <v>0</v>
      </c>
      <c r="Q38" s="182">
        <f>E38</f>
        <v>2</v>
      </c>
      <c r="R38" s="182"/>
      <c r="S38" s="182"/>
      <c r="T38" s="182">
        <f>G38</f>
        <v>0</v>
      </c>
      <c r="U38" s="182">
        <f>G38</f>
        <v>0</v>
      </c>
      <c r="V38" s="182"/>
      <c r="W38" s="182"/>
      <c r="X38" s="182">
        <f>E38</f>
        <v>2</v>
      </c>
      <c r="Y38" s="182"/>
      <c r="Z38" s="182"/>
      <c r="AA38" s="182"/>
      <c r="AB38" s="182"/>
      <c r="AC38" s="182"/>
      <c r="AD38" s="182"/>
      <c r="AE38" s="182"/>
      <c r="AF38" s="182"/>
      <c r="AG38" s="281"/>
      <c r="AH38" s="281"/>
      <c r="AI38" s="281"/>
      <c r="AJ38" s="281"/>
      <c r="AK38" s="281"/>
      <c r="AL38" s="281"/>
      <c r="AM38" s="281"/>
      <c r="AN38" s="334">
        <f>SUM(AN34:AN37)</f>
        <v>17991</v>
      </c>
      <c r="AO38" s="335">
        <f>SUM(AO34:AO37)</f>
        <v>24084</v>
      </c>
      <c r="AP38" s="335">
        <f>SUM(AP34:AP37)</f>
        <v>2766</v>
      </c>
      <c r="AQ38" s="335">
        <f>SUM(AQ34:AQ37)</f>
        <v>27114</v>
      </c>
      <c r="AR38" s="336"/>
      <c r="AS38" s="331"/>
      <c r="AT38" s="331"/>
      <c r="AU38" s="281"/>
      <c r="AV38" s="281"/>
      <c r="AW38" s="281"/>
      <c r="AX38" s="182"/>
      <c r="AY38" s="182"/>
      <c r="AZ38" s="182"/>
      <c r="BA38" s="182"/>
      <c r="BB38" s="182"/>
      <c r="BC38" s="182"/>
      <c r="BD38" s="182"/>
      <c r="BE38" s="182"/>
      <c r="BF38" s="182"/>
      <c r="BG38" s="182"/>
      <c r="BH38" s="182"/>
      <c r="BI38" s="182"/>
      <c r="BJ38" s="61">
        <f>IF(E38&gt;G38,IF(Spielplan!E38&gt;Spielplan!G38,Punktemodus!$B$3,0),0)</f>
        <v>10</v>
      </c>
      <c r="BK38" s="61">
        <f>IF(E38=G38,IF(Spielplan!E38=Spielplan!G38,Punktemodus!$B$3,0),0)</f>
        <v>0</v>
      </c>
      <c r="BL38" s="61">
        <f>IF(E38&lt;G38,IF(Spielplan!E38&lt;Spielplan!G38,Punktemodus!$B$3,0),0)</f>
        <v>0</v>
      </c>
      <c r="BM38" s="61">
        <f>IF(E38=Spielplan!E38,IF(G38=Spielplan!G38,Punktemodus!$B$5,0),0)</f>
        <v>0</v>
      </c>
      <c r="BN38" s="61">
        <f>IF(E38=Spielplan!E38,Punktemodus!$B$7,0)</f>
        <v>0</v>
      </c>
      <c r="BO38" s="61">
        <f>IF(G38=Spielplan!G38,Punktemodus!$B$7,0)</f>
        <v>1</v>
      </c>
      <c r="BP38" s="81">
        <f>IF(Spielplan!E38="",0,SUM(BJ38:BO38))</f>
        <v>11</v>
      </c>
      <c r="BQ38" s="182"/>
      <c r="BR38" s="213"/>
      <c r="BS38" s="182"/>
      <c r="BT38" s="182"/>
      <c r="BU38" s="182"/>
      <c r="BV38" s="399"/>
      <c r="BW38" s="182"/>
      <c r="BX38" s="182"/>
      <c r="BY38" s="182"/>
      <c r="BZ38" s="144">
        <v>55</v>
      </c>
      <c r="CA38" s="158" t="str">
        <f>IF(BX36="",IF(BV36&gt;BV37,BT36,BT37),IF(BX36&gt;BX37,BT36,BT37))</f>
        <v>Frankreich</v>
      </c>
      <c r="CB38" s="163"/>
      <c r="CC38" s="398">
        <v>2</v>
      </c>
      <c r="CD38" s="182"/>
      <c r="CE38" s="63"/>
      <c r="CF38" s="182"/>
      <c r="CG38" s="182"/>
      <c r="CH38" s="182"/>
      <c r="CI38" s="182"/>
      <c r="CJ38" s="182"/>
      <c r="CK38" s="182"/>
      <c r="CL38" s="182"/>
      <c r="CM38" s="182"/>
      <c r="CN38" s="182"/>
      <c r="CO38" s="182"/>
      <c r="CP38" s="182"/>
      <c r="CQ38" s="182"/>
      <c r="CR38" s="182"/>
      <c r="CS38" s="182"/>
      <c r="CT38" s="182"/>
      <c r="CU38" s="182"/>
      <c r="CV38" s="182"/>
      <c r="CW38" s="182"/>
    </row>
    <row r="39" spans="1:101" ht="18.75" customHeight="1" thickBot="1" x14ac:dyDescent="0.3">
      <c r="A39" s="182"/>
      <c r="B39" s="182"/>
      <c r="C39" s="13" t="str">
        <f>H34</f>
        <v>Nordirland</v>
      </c>
      <c r="D39" s="34"/>
      <c r="E39" s="398">
        <v>0</v>
      </c>
      <c r="F39" s="401" t="s">
        <v>12</v>
      </c>
      <c r="G39" s="398">
        <v>3</v>
      </c>
      <c r="H39" s="13" t="str">
        <f>C35</f>
        <v>Deutschland</v>
      </c>
      <c r="I39" s="34"/>
      <c r="J39" s="182"/>
      <c r="K39" s="182" t="s">
        <v>69</v>
      </c>
      <c r="L39" s="182">
        <f t="shared" si="8"/>
        <v>-1</v>
      </c>
      <c r="M39" s="182"/>
      <c r="N39" s="182">
        <f>IF($E39="",0,IF($E39&gt;$G39,3,IF($E39=$G39,1,0)))</f>
        <v>0</v>
      </c>
      <c r="O39" s="182">
        <f>IF($G39="",0,IF($E39&gt;$G39,0,IF($E39=$G39,1,3)))</f>
        <v>3</v>
      </c>
      <c r="P39" s="182"/>
      <c r="Q39" s="182"/>
      <c r="R39" s="182">
        <f>E39</f>
        <v>0</v>
      </c>
      <c r="S39" s="182">
        <f>G39</f>
        <v>3</v>
      </c>
      <c r="T39" s="182"/>
      <c r="U39" s="182"/>
      <c r="V39" s="182">
        <f>G39</f>
        <v>3</v>
      </c>
      <c r="W39" s="182">
        <f>E39</f>
        <v>0</v>
      </c>
      <c r="X39" s="182"/>
      <c r="Y39" s="182"/>
      <c r="Z39" s="182" t="s">
        <v>30</v>
      </c>
      <c r="AA39" s="182"/>
      <c r="AB39" s="182"/>
      <c r="AC39" s="182"/>
      <c r="AD39" s="182"/>
      <c r="AE39" s="182"/>
      <c r="AF39" s="182"/>
      <c r="AG39" s="281" t="b">
        <f>OR(AG34=AG35,AG34=AG36,AG34=AG37,AG35=AG36,AG35=AG37,AG36=AG37)</f>
        <v>0</v>
      </c>
      <c r="AH39" s="281"/>
      <c r="AI39" s="281"/>
      <c r="AJ39" s="281"/>
      <c r="AK39" s="281"/>
      <c r="AL39" s="281"/>
      <c r="AM39" s="281"/>
      <c r="AN39" s="281" t="s">
        <v>34</v>
      </c>
      <c r="AO39" s="281"/>
      <c r="AP39" s="281"/>
      <c r="AQ39" s="281"/>
      <c r="AR39" s="281" t="b">
        <f>OR(AR34=AR35,AR34=AR36,AR34=AR37,AR35=AR36,AR35=AR37,AR36=AR37)</f>
        <v>0</v>
      </c>
      <c r="AS39" s="281"/>
      <c r="AT39" s="281"/>
      <c r="AU39" s="281"/>
      <c r="AV39" s="281"/>
      <c r="AW39" s="281"/>
      <c r="AX39" s="182"/>
      <c r="AY39" s="182"/>
      <c r="AZ39" s="182"/>
      <c r="BA39" s="182"/>
      <c r="BB39" s="182"/>
      <c r="BC39" s="182"/>
      <c r="BD39" s="182"/>
      <c r="BE39" s="182"/>
      <c r="BF39" s="182"/>
      <c r="BG39" s="182"/>
      <c r="BH39" s="182"/>
      <c r="BI39" s="182"/>
      <c r="BJ39" s="61">
        <f>IF(E39&gt;G39,IF(Spielplan!E39&gt;Spielplan!G39,Punktemodus!$B$3,0),0)</f>
        <v>0</v>
      </c>
      <c r="BK39" s="61">
        <f>IF(E39=G39,IF(Spielplan!E39=Spielplan!G39,Punktemodus!$B$3,0),0)</f>
        <v>0</v>
      </c>
      <c r="BL39" s="61">
        <f>IF(E39&lt;G39,IF(Spielplan!E39&lt;Spielplan!G39,Punktemodus!$B$3,0),0)</f>
        <v>10</v>
      </c>
      <c r="BM39" s="61">
        <f>IF(E39=Spielplan!E39,IF(G39=Spielplan!G39,Punktemodus!$B$5,0),0)</f>
        <v>0</v>
      </c>
      <c r="BN39" s="61">
        <f>IF(E39=Spielplan!E39,Punktemodus!$B$7,0)</f>
        <v>1</v>
      </c>
      <c r="BO39" s="61">
        <f>IF(G39=Spielplan!G39,Punktemodus!$B$7,0)</f>
        <v>0</v>
      </c>
      <c r="BP39" s="81">
        <f>IF(Spielplan!E39="",0,SUM(BJ39:BO39))</f>
        <v>11</v>
      </c>
      <c r="BQ39" s="182"/>
      <c r="BR39" s="213"/>
      <c r="BS39" s="182"/>
      <c r="BT39" s="182"/>
      <c r="BU39" s="182"/>
      <c r="BV39" s="399"/>
      <c r="BW39" s="182"/>
      <c r="BX39" s="182"/>
      <c r="BY39" s="182"/>
      <c r="BZ39" s="144">
        <v>56</v>
      </c>
      <c r="CA39" s="158" t="str">
        <f>IF(BX40="",IF(BV40&gt;BV41,BT40,BT41),IF(BX40&gt;BX41,BT40,BT41))</f>
        <v>Russland</v>
      </c>
      <c r="CB39" s="163"/>
      <c r="CC39" s="398">
        <v>0</v>
      </c>
      <c r="CD39" s="182"/>
      <c r="CE39" s="63"/>
      <c r="CF39" s="182"/>
      <c r="CG39" s="182"/>
      <c r="CH39" s="182"/>
      <c r="CI39" s="182"/>
      <c r="CJ39" s="182"/>
      <c r="CK39" s="182"/>
      <c r="CL39" s="182"/>
      <c r="CM39" s="182"/>
      <c r="CN39" s="182"/>
      <c r="CO39" s="182"/>
      <c r="CP39" s="182"/>
      <c r="CQ39" s="182"/>
      <c r="CR39" s="182"/>
      <c r="CS39" s="182"/>
      <c r="CT39" s="182"/>
      <c r="CU39" s="182"/>
      <c r="CV39" s="182"/>
      <c r="CW39" s="182"/>
    </row>
    <row r="40" spans="1:101" ht="18.75" customHeight="1" thickBot="1" x14ac:dyDescent="0.25">
      <c r="A40" s="182"/>
      <c r="B40" s="182"/>
      <c r="C40" s="232" t="str">
        <f>IF(G39="","",IF(AR39=TRUE,"Achtung: So tippen, dass es eine eindeutige Tabelle gibt!",""))</f>
        <v/>
      </c>
      <c r="D40" s="182"/>
      <c r="E40" s="400"/>
      <c r="F40" s="399"/>
      <c r="G40" s="400"/>
      <c r="H40" s="182"/>
      <c r="I40" s="182"/>
      <c r="J40" s="182"/>
      <c r="K40" s="182"/>
      <c r="L40" s="182"/>
      <c r="M40" s="182">
        <f t="shared" ref="M40:X40" si="11">SUM(M34:M39)</f>
        <v>4</v>
      </c>
      <c r="N40" s="182">
        <f t="shared" si="11"/>
        <v>2</v>
      </c>
      <c r="O40" s="182">
        <f t="shared" si="11"/>
        <v>9</v>
      </c>
      <c r="P40" s="182">
        <f t="shared" si="11"/>
        <v>1</v>
      </c>
      <c r="Q40" s="182">
        <f t="shared" si="11"/>
        <v>3</v>
      </c>
      <c r="R40" s="182">
        <f t="shared" si="11"/>
        <v>2</v>
      </c>
      <c r="S40" s="182">
        <f t="shared" si="11"/>
        <v>8</v>
      </c>
      <c r="T40" s="182">
        <f t="shared" si="11"/>
        <v>2</v>
      </c>
      <c r="U40" s="182">
        <f t="shared" si="11"/>
        <v>3</v>
      </c>
      <c r="V40" s="182">
        <f t="shared" si="11"/>
        <v>5</v>
      </c>
      <c r="W40" s="182">
        <f t="shared" si="11"/>
        <v>1</v>
      </c>
      <c r="X40" s="182">
        <f t="shared" si="11"/>
        <v>6</v>
      </c>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49"/>
      <c r="BK40" s="49"/>
      <c r="BL40" s="49"/>
      <c r="BM40" s="49"/>
      <c r="BN40" s="49"/>
      <c r="BO40" s="49"/>
      <c r="BP40" s="241">
        <f>SUM(BP34:BP39)</f>
        <v>34</v>
      </c>
      <c r="BQ40" s="182"/>
      <c r="BR40" s="213"/>
      <c r="BS40" s="151" t="s">
        <v>252</v>
      </c>
      <c r="BT40" s="158" t="str">
        <f>BB24</f>
        <v>Russland</v>
      </c>
      <c r="BU40" s="163"/>
      <c r="BV40" s="398">
        <v>1</v>
      </c>
      <c r="BW40" s="182"/>
      <c r="BX40" s="63">
        <v>4</v>
      </c>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ht="18.75" customHeight="1" thickBot="1" x14ac:dyDescent="0.25">
      <c r="A41" s="182"/>
      <c r="B41" s="182"/>
      <c r="C41" s="182"/>
      <c r="D41" s="182"/>
      <c r="E41" s="400"/>
      <c r="F41" s="399"/>
      <c r="G41" s="400"/>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49"/>
      <c r="BK41" s="49"/>
      <c r="BL41" s="49"/>
      <c r="BM41" s="49"/>
      <c r="BN41" s="49"/>
      <c r="BO41" s="49"/>
      <c r="BP41" s="82"/>
      <c r="BQ41" s="182"/>
      <c r="BR41" s="213"/>
      <c r="BS41" s="152" t="s">
        <v>251</v>
      </c>
      <c r="BT41" s="158" t="str">
        <f>BB68</f>
        <v>Österreich</v>
      </c>
      <c r="BU41" s="163"/>
      <c r="BV41" s="398">
        <v>1</v>
      </c>
      <c r="BW41" s="182"/>
      <c r="BX41" s="63">
        <v>3</v>
      </c>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ht="18.75" customHeight="1" thickBot="1" x14ac:dyDescent="0.3">
      <c r="A42" s="182"/>
      <c r="B42" s="182"/>
      <c r="C42" s="198"/>
      <c r="D42" s="182"/>
      <c r="E42" s="400"/>
      <c r="F42" s="399"/>
      <c r="G42" s="400"/>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98"/>
      <c r="BC42" s="182"/>
      <c r="BD42" s="188"/>
      <c r="BE42" s="182"/>
      <c r="BF42" s="191"/>
      <c r="BG42" s="182"/>
      <c r="BH42" s="182"/>
      <c r="BI42" s="182"/>
      <c r="BJ42" s="49"/>
      <c r="BK42" s="49"/>
      <c r="BL42" s="49"/>
      <c r="BM42" s="49"/>
      <c r="BN42" s="49"/>
      <c r="BO42" s="49"/>
      <c r="BP42" s="82"/>
      <c r="BQ42" s="182"/>
      <c r="BR42" s="213"/>
      <c r="BS42" s="234"/>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row>
    <row r="43" spans="1:101" ht="18.75" customHeight="1" thickBot="1" x14ac:dyDescent="0.3">
      <c r="A43" s="182"/>
      <c r="B43" s="182"/>
      <c r="C43" s="185" t="s">
        <v>63</v>
      </c>
      <c r="D43" s="182"/>
      <c r="E43" s="400"/>
      <c r="F43" s="399"/>
      <c r="G43" s="400"/>
      <c r="H43" s="182"/>
      <c r="I43" s="182"/>
      <c r="J43" s="182"/>
      <c r="K43" s="182"/>
      <c r="L43" s="182"/>
      <c r="M43" s="182" t="s">
        <v>4</v>
      </c>
      <c r="N43" s="182"/>
      <c r="O43" s="182"/>
      <c r="P43" s="182"/>
      <c r="Q43" s="182" t="s">
        <v>6</v>
      </c>
      <c r="R43" s="182"/>
      <c r="S43" s="182"/>
      <c r="T43" s="182"/>
      <c r="U43" s="182" t="s">
        <v>7</v>
      </c>
      <c r="V43" s="182"/>
      <c r="W43" s="182"/>
      <c r="X43" s="182"/>
      <c r="Y43" s="182"/>
      <c r="Z43" s="182" t="s">
        <v>4</v>
      </c>
      <c r="AA43" s="182" t="s">
        <v>5</v>
      </c>
      <c r="AB43" s="182"/>
      <c r="AC43" s="182"/>
      <c r="AD43" s="182" t="s">
        <v>9</v>
      </c>
      <c r="AE43" s="182"/>
      <c r="AF43" s="182"/>
      <c r="AG43" s="281"/>
      <c r="AH43" s="295" t="s">
        <v>32</v>
      </c>
      <c r="AI43" s="281"/>
      <c r="AJ43" s="281"/>
      <c r="AK43" s="281"/>
      <c r="AL43" s="281"/>
      <c r="AM43" s="281"/>
      <c r="AN43" s="295" t="s">
        <v>35</v>
      </c>
      <c r="AO43" s="281"/>
      <c r="AP43" s="281"/>
      <c r="AQ43" s="281"/>
      <c r="AR43" s="281"/>
      <c r="AS43" s="295" t="s">
        <v>33</v>
      </c>
      <c r="AT43" s="281"/>
      <c r="AU43" s="281"/>
      <c r="AV43" s="281"/>
      <c r="AW43" s="281"/>
      <c r="AX43" s="182"/>
      <c r="AY43" s="182"/>
      <c r="AZ43" s="182"/>
      <c r="BA43" s="182"/>
      <c r="BB43" s="198" t="s">
        <v>10</v>
      </c>
      <c r="BC43" s="182"/>
      <c r="BD43" s="188" t="s">
        <v>4</v>
      </c>
      <c r="BE43" s="182"/>
      <c r="BF43" s="191" t="s">
        <v>5</v>
      </c>
      <c r="BG43" s="182"/>
      <c r="BH43" s="182"/>
      <c r="BI43" s="183"/>
      <c r="BJ43" s="49"/>
      <c r="BK43" s="49"/>
      <c r="BL43" s="49"/>
      <c r="BM43" s="49"/>
      <c r="BN43" s="49"/>
      <c r="BO43" s="49"/>
      <c r="BP43" s="82"/>
      <c r="BQ43" s="183"/>
      <c r="BR43" s="83"/>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row>
    <row r="44" spans="1:101" ht="18.75" customHeight="1" thickBot="1" x14ac:dyDescent="0.25">
      <c r="A44" s="182"/>
      <c r="B44" s="182"/>
      <c r="C44" s="182"/>
      <c r="D44" s="182"/>
      <c r="E44" s="400"/>
      <c r="F44" s="399"/>
      <c r="G44" s="400"/>
      <c r="H44" s="182"/>
      <c r="I44" s="182"/>
      <c r="J44" s="182"/>
      <c r="K44" s="182"/>
      <c r="L44" s="182"/>
      <c r="M44" s="182" t="s">
        <v>0</v>
      </c>
      <c r="N44" s="182" t="s">
        <v>1</v>
      </c>
      <c r="O44" s="182" t="s">
        <v>2</v>
      </c>
      <c r="P44" s="182" t="s">
        <v>3</v>
      </c>
      <c r="Q44" s="182" t="s">
        <v>0</v>
      </c>
      <c r="R44" s="182" t="s">
        <v>1</v>
      </c>
      <c r="S44" s="182" t="s">
        <v>2</v>
      </c>
      <c r="T44" s="182" t="s">
        <v>3</v>
      </c>
      <c r="U44" s="182" t="s">
        <v>0</v>
      </c>
      <c r="V44" s="182" t="s">
        <v>1</v>
      </c>
      <c r="W44" s="182" t="s">
        <v>2</v>
      </c>
      <c r="X44" s="182" t="s">
        <v>3</v>
      </c>
      <c r="Y44" s="182"/>
      <c r="Z44" s="182" t="s">
        <v>8</v>
      </c>
      <c r="AA44" s="182"/>
      <c r="AB44" s="182"/>
      <c r="AC44" s="182"/>
      <c r="AD44" s="182"/>
      <c r="AE44" s="182"/>
      <c r="AF44" s="182"/>
      <c r="AG44" s="281"/>
      <c r="AH44" s="295" t="s">
        <v>31</v>
      </c>
      <c r="AI44" s="281"/>
      <c r="AJ44" s="281"/>
      <c r="AK44" s="281"/>
      <c r="AL44" s="281"/>
      <c r="AM44" s="281"/>
      <c r="AN44" s="281" t="str">
        <f>AI45</f>
        <v>Türkei</v>
      </c>
      <c r="AO44" s="281" t="str">
        <f>AI46</f>
        <v>Kroatien</v>
      </c>
      <c r="AP44" s="281" t="str">
        <f>AI47</f>
        <v>Spanien</v>
      </c>
      <c r="AQ44" s="281" t="str">
        <f>AI48</f>
        <v>Tschechien</v>
      </c>
      <c r="AR44" s="281"/>
      <c r="AS44" s="295" t="s">
        <v>31</v>
      </c>
      <c r="AT44" s="281"/>
      <c r="AU44" s="281"/>
      <c r="AV44" s="281"/>
      <c r="AW44" s="281"/>
      <c r="AX44" s="182"/>
      <c r="AY44" s="182"/>
      <c r="AZ44" s="182"/>
      <c r="BA44" s="182"/>
      <c r="BB44" s="182"/>
      <c r="BC44" s="182"/>
      <c r="BD44" s="182"/>
      <c r="BE44" s="182"/>
      <c r="BF44" s="182"/>
      <c r="BG44" s="182"/>
      <c r="BH44" s="182"/>
      <c r="BI44" s="183"/>
      <c r="BJ44" s="61"/>
      <c r="BK44" s="61"/>
      <c r="BL44" s="61"/>
      <c r="BM44" s="61"/>
      <c r="BN44" s="61"/>
      <c r="BO44" s="61"/>
      <c r="BP44" s="81"/>
      <c r="BQ44" s="183"/>
      <c r="BR44" s="85"/>
      <c r="BS44" s="492" t="s">
        <v>300</v>
      </c>
      <c r="BT44" s="493"/>
      <c r="BU44" s="494"/>
      <c r="BV44" s="495"/>
      <c r="BW44" s="97"/>
      <c r="BX44" s="504" t="s">
        <v>349</v>
      </c>
      <c r="BY44" s="457">
        <f>Punktemodus!B11</f>
        <v>10</v>
      </c>
      <c r="BZ44" s="517"/>
      <c r="CA44" s="97"/>
      <c r="CB44" s="96"/>
      <c r="CC44" s="96"/>
      <c r="CD44" s="96"/>
      <c r="CE44" s="504" t="s">
        <v>348</v>
      </c>
      <c r="CF44" s="457">
        <f>Punktemodus!B15</f>
        <v>20</v>
      </c>
      <c r="CG44" s="96"/>
      <c r="CH44" s="96"/>
      <c r="CI44" s="96"/>
      <c r="CJ44" s="504" t="s">
        <v>347</v>
      </c>
      <c r="CK44" s="457">
        <f>Punktemodus!B19</f>
        <v>30</v>
      </c>
      <c r="CL44" s="96"/>
      <c r="CM44" s="96"/>
      <c r="CN44" s="96"/>
      <c r="CO44" s="504" t="s">
        <v>346</v>
      </c>
      <c r="CP44" s="457">
        <f>Punktemodus!B21</f>
        <v>40</v>
      </c>
      <c r="CQ44" s="96"/>
      <c r="CR44" s="96"/>
      <c r="CS44" s="504" t="s">
        <v>350</v>
      </c>
      <c r="CT44" s="457">
        <f>Punktemodus!B23</f>
        <v>50</v>
      </c>
      <c r="CU44" s="80"/>
      <c r="CV44" s="80"/>
      <c r="CW44" s="80"/>
    </row>
    <row r="45" spans="1:101" ht="18.75" customHeight="1" thickBot="1" x14ac:dyDescent="0.3">
      <c r="A45" s="182"/>
      <c r="B45" s="182"/>
      <c r="C45" s="40" t="str">
        <f>Spielplan!$C$45</f>
        <v>Türkei</v>
      </c>
      <c r="D45" s="41"/>
      <c r="E45" s="398">
        <v>2</v>
      </c>
      <c r="F45" s="401" t="s">
        <v>12</v>
      </c>
      <c r="G45" s="398">
        <v>2</v>
      </c>
      <c r="H45" s="40" t="str">
        <f>Spielplan!$H$45</f>
        <v>Kroatien</v>
      </c>
      <c r="I45" s="41"/>
      <c r="J45" s="182"/>
      <c r="K45" s="182" t="s">
        <v>70</v>
      </c>
      <c r="L45" s="182">
        <f t="shared" ref="L45:L50" si="12">IF(E45-G45&gt;0,1,IF(G45=E45,0,-1))</f>
        <v>0</v>
      </c>
      <c r="M45" s="182">
        <f>IF($E45="",0,IF($E45&gt;$G45,3,IF($E45=G45,1,0)))</f>
        <v>1</v>
      </c>
      <c r="N45" s="182">
        <f>IF($G45="",0,IF($E45&gt;$G45,0,IF($E45=G45,1,3)))</f>
        <v>1</v>
      </c>
      <c r="O45" s="182"/>
      <c r="P45" s="182"/>
      <c r="Q45" s="182">
        <f>E45</f>
        <v>2</v>
      </c>
      <c r="R45" s="182">
        <f>G45</f>
        <v>2</v>
      </c>
      <c r="S45" s="182"/>
      <c r="T45" s="182"/>
      <c r="U45" s="182">
        <f>G45</f>
        <v>2</v>
      </c>
      <c r="V45" s="182">
        <f>E45</f>
        <v>2</v>
      </c>
      <c r="W45" s="182"/>
      <c r="X45" s="182"/>
      <c r="Y45" s="182"/>
      <c r="Z45" s="182">
        <f>M51</f>
        <v>2</v>
      </c>
      <c r="AA45" s="182">
        <f>Q51</f>
        <v>3</v>
      </c>
      <c r="AB45" s="182">
        <f>U51</f>
        <v>5</v>
      </c>
      <c r="AC45" s="182">
        <f>AA45-AB45</f>
        <v>-2</v>
      </c>
      <c r="AD45" s="182">
        <f>IF(Z45&gt;Z46,-1,0)</f>
        <v>0</v>
      </c>
      <c r="AE45" s="182">
        <f>IF(Z45&gt;Z47,-1,0)</f>
        <v>0</v>
      </c>
      <c r="AF45" s="182">
        <f>IF(Z45&gt;Z48,-1,0)</f>
        <v>-1</v>
      </c>
      <c r="AG45" s="329">
        <f>10000-(AJ45*1000+AM45*10+AK45)</f>
        <v>8017</v>
      </c>
      <c r="AH45" s="330">
        <f>RANK(AG45,AG45:AG48,1)</f>
        <v>3</v>
      </c>
      <c r="AI45" s="281" t="str">
        <f>C45</f>
        <v>Türkei</v>
      </c>
      <c r="AJ45" s="281">
        <f t="shared" ref="AJ45:AL48" si="13">Z45</f>
        <v>2</v>
      </c>
      <c r="AK45" s="281">
        <f t="shared" si="13"/>
        <v>3</v>
      </c>
      <c r="AL45" s="281">
        <f t="shared" si="13"/>
        <v>5</v>
      </c>
      <c r="AM45" s="281">
        <f>AK45-AL45</f>
        <v>-2</v>
      </c>
      <c r="AN45" s="337"/>
      <c r="AO45" s="329">
        <f>IF(Z46&lt;&gt;Z45,AG46,IF(G45&gt;E45,AG46-2000,AG46))</f>
        <v>5996</v>
      </c>
      <c r="AP45" s="329">
        <f>IF(Z47&lt;&gt;Z45,AG47,IF(G47&gt;E47,AG47-2000,AG47))</f>
        <v>934</v>
      </c>
      <c r="AQ45" s="329">
        <f>IF(Z48&lt;&gt;Z45,AG48,IF(G49&gt;E49,AG48-2000,AG48))</f>
        <v>9039</v>
      </c>
      <c r="AR45" s="332">
        <f>AN49</f>
        <v>24051</v>
      </c>
      <c r="AS45" s="330">
        <f>RANK(AR45,AR45:AR48,1)</f>
        <v>3</v>
      </c>
      <c r="AT45" s="281" t="str">
        <f t="shared" ref="AT45:AW48" si="14">AI45</f>
        <v>Türkei</v>
      </c>
      <c r="AU45" s="281">
        <f t="shared" si="14"/>
        <v>2</v>
      </c>
      <c r="AV45" s="281">
        <f t="shared" si="14"/>
        <v>3</v>
      </c>
      <c r="AW45" s="281">
        <f t="shared" si="14"/>
        <v>5</v>
      </c>
      <c r="AX45" s="182"/>
      <c r="AY45" s="182"/>
      <c r="AZ45" s="182"/>
      <c r="BA45" s="42">
        <v>1</v>
      </c>
      <c r="BB45" s="40" t="str">
        <f>VLOOKUP(1,AS45:AT48,2,FALSE)</f>
        <v>Spanien</v>
      </c>
      <c r="BC45" s="41"/>
      <c r="BD45" s="43">
        <f>VLOOKUP(1,AS45:AW48,3,FALSE)</f>
        <v>9</v>
      </c>
      <c r="BE45" s="44">
        <f>VLOOKUP(1,AS45:AW48,4,FALSE)</f>
        <v>6</v>
      </c>
      <c r="BF45" s="199" t="s">
        <v>12</v>
      </c>
      <c r="BG45" s="44">
        <f>VLOOKUP(1,AS45:AW48,5,FALSE)</f>
        <v>0</v>
      </c>
      <c r="BH45" s="58" t="s">
        <v>24</v>
      </c>
      <c r="BI45" s="183"/>
      <c r="BJ45" s="61">
        <f>IF(E45&gt;G45,IF(Spielplan!E45&gt;Spielplan!G45,Punktemodus!$B$3,0),0)</f>
        <v>0</v>
      </c>
      <c r="BK45" s="61">
        <f>IF(E45=G45,IF(Spielplan!E45=Spielplan!G45,Punktemodus!$B$3,0),0)</f>
        <v>0</v>
      </c>
      <c r="BL45" s="61">
        <f>IF(E45&lt;G45,IF(Spielplan!E45&lt;Spielplan!G45,Punktemodus!$B$3,0),0)</f>
        <v>0</v>
      </c>
      <c r="BM45" s="61">
        <f>IF(E45=Spielplan!E45,IF(G45=Spielplan!G45,Punktemodus!$B$5,0),0)</f>
        <v>0</v>
      </c>
      <c r="BN45" s="61">
        <f>IF(E45=Spielplan!E45,Punktemodus!$B$7,0)</f>
        <v>0</v>
      </c>
      <c r="BO45" s="61">
        <f>IF(G45=Spielplan!G45,Punktemodus!$B$7,0)</f>
        <v>0</v>
      </c>
      <c r="BP45" s="81">
        <f>IF(Spielplan!E45="",0,SUM(BJ45:BO45))</f>
        <v>0</v>
      </c>
      <c r="BQ45" s="183"/>
      <c r="BR45" s="85"/>
      <c r="BS45" s="496"/>
      <c r="BT45" s="497"/>
      <c r="BU45" s="498"/>
      <c r="BV45" s="499"/>
      <c r="BW45" s="97"/>
      <c r="BX45" s="504"/>
      <c r="BY45" s="457"/>
      <c r="BZ45" s="517"/>
      <c r="CA45" s="97"/>
      <c r="CB45" s="96"/>
      <c r="CC45" s="96"/>
      <c r="CD45" s="96"/>
      <c r="CE45" s="504"/>
      <c r="CF45" s="457"/>
      <c r="CG45" s="96"/>
      <c r="CH45" s="96"/>
      <c r="CI45" s="96"/>
      <c r="CJ45" s="504"/>
      <c r="CK45" s="457"/>
      <c r="CL45" s="96"/>
      <c r="CM45" s="96"/>
      <c r="CN45" s="96"/>
      <c r="CO45" s="504"/>
      <c r="CP45" s="457"/>
      <c r="CQ45" s="96"/>
      <c r="CR45" s="96"/>
      <c r="CS45" s="504"/>
      <c r="CT45" s="457"/>
      <c r="CU45" s="80"/>
      <c r="CV45" s="80"/>
      <c r="CW45" s="80"/>
    </row>
    <row r="46" spans="1:101" ht="18.75" customHeight="1" thickBot="1" x14ac:dyDescent="0.3">
      <c r="A46" s="182"/>
      <c r="B46" s="182"/>
      <c r="C46" s="125" t="str">
        <f>Spielplan!$C$46</f>
        <v>Spanien</v>
      </c>
      <c r="D46" s="126"/>
      <c r="E46" s="398">
        <v>2</v>
      </c>
      <c r="F46" s="401" t="s">
        <v>12</v>
      </c>
      <c r="G46" s="398">
        <v>0</v>
      </c>
      <c r="H46" s="125" t="str">
        <f>Spielplan!$H$46</f>
        <v>Tschechien</v>
      </c>
      <c r="I46" s="126"/>
      <c r="J46" s="182"/>
      <c r="K46" s="182" t="s">
        <v>71</v>
      </c>
      <c r="L46" s="182">
        <f t="shared" si="12"/>
        <v>1</v>
      </c>
      <c r="M46" s="182"/>
      <c r="N46" s="182"/>
      <c r="O46" s="182">
        <f>IF($E46="",0,IF($E46&gt;$G46,3,IF($E46=$G46,1,0)))</f>
        <v>3</v>
      </c>
      <c r="P46" s="182">
        <f>IF($G46="",0,IF($E46&gt;$G46,0,IF($E46=$G46,1,3)))</f>
        <v>0</v>
      </c>
      <c r="Q46" s="182"/>
      <c r="R46" s="182"/>
      <c r="S46" s="182">
        <f>E46</f>
        <v>2</v>
      </c>
      <c r="T46" s="182">
        <f>G46</f>
        <v>0</v>
      </c>
      <c r="U46" s="182"/>
      <c r="V46" s="182"/>
      <c r="W46" s="182">
        <f>G46</f>
        <v>0</v>
      </c>
      <c r="X46" s="182">
        <f>E46</f>
        <v>2</v>
      </c>
      <c r="Y46" s="182"/>
      <c r="Z46" s="182">
        <f>N51</f>
        <v>4</v>
      </c>
      <c r="AA46" s="182">
        <f>R51</f>
        <v>4</v>
      </c>
      <c r="AB46" s="182">
        <f>V51</f>
        <v>4</v>
      </c>
      <c r="AC46" s="182">
        <f>AA46-AB46</f>
        <v>0</v>
      </c>
      <c r="AD46" s="182">
        <f>IF(Z46&gt;Z45,-1,0)</f>
        <v>-1</v>
      </c>
      <c r="AE46" s="182">
        <f>IF(Z46&gt;Z47,-1,0)</f>
        <v>0</v>
      </c>
      <c r="AF46" s="182">
        <f>IF(Z46&gt;Z48,-1,0)</f>
        <v>-1</v>
      </c>
      <c r="AG46" s="329">
        <f>10000-(AJ46*1000+AM46*10+AK46)</f>
        <v>5996</v>
      </c>
      <c r="AH46" s="330">
        <f>RANK(AG46,AG45:AG48,1)</f>
        <v>2</v>
      </c>
      <c r="AI46" s="281" t="str">
        <f>H45</f>
        <v>Kroatien</v>
      </c>
      <c r="AJ46" s="281">
        <f t="shared" si="13"/>
        <v>4</v>
      </c>
      <c r="AK46" s="281">
        <f t="shared" si="13"/>
        <v>4</v>
      </c>
      <c r="AL46" s="281">
        <f t="shared" si="13"/>
        <v>4</v>
      </c>
      <c r="AM46" s="281">
        <f>AK46-AL46</f>
        <v>0</v>
      </c>
      <c r="AN46" s="329">
        <f>IF(Z45&lt;&gt;Z46,AG45,IF(E45&gt;G45,AG45-2000,AG45))</f>
        <v>8017</v>
      </c>
      <c r="AO46" s="337"/>
      <c r="AP46" s="329">
        <f>IF(Z46&lt;&gt;Z47,AG47,IF(G50&gt;E50,AG47-2000,AG47))</f>
        <v>934</v>
      </c>
      <c r="AQ46" s="329">
        <f>IF(Z48&lt;&gt;Z46,AG48,IF(G48&gt;E48,AG48-2000,AG48))</f>
        <v>9039</v>
      </c>
      <c r="AR46" s="333">
        <f>AO49</f>
        <v>17988</v>
      </c>
      <c r="AS46" s="330">
        <f>RANK(AR46,AR45:AR48,1)</f>
        <v>2</v>
      </c>
      <c r="AT46" s="281" t="str">
        <f t="shared" si="14"/>
        <v>Kroatien</v>
      </c>
      <c r="AU46" s="281">
        <f t="shared" si="14"/>
        <v>4</v>
      </c>
      <c r="AV46" s="281">
        <f t="shared" si="14"/>
        <v>4</v>
      </c>
      <c r="AW46" s="281">
        <f t="shared" si="14"/>
        <v>4</v>
      </c>
      <c r="AX46" s="182"/>
      <c r="AY46" s="182"/>
      <c r="AZ46" s="182"/>
      <c r="BA46" s="42">
        <v>2</v>
      </c>
      <c r="BB46" s="40" t="str">
        <f>VLOOKUP(2,AS45:AT48,2,FALSE)</f>
        <v>Kroatien</v>
      </c>
      <c r="BC46" s="41"/>
      <c r="BD46" s="43">
        <f>VLOOKUP(2,AS45:AW48,3,FALSE)</f>
        <v>4</v>
      </c>
      <c r="BE46" s="44">
        <f>VLOOKUP(2,AS45:AW48,4,FALSE)</f>
        <v>4</v>
      </c>
      <c r="BF46" s="199" t="s">
        <v>12</v>
      </c>
      <c r="BG46" s="44">
        <f>VLOOKUP(2,AS45:AW48,5,FALSE)</f>
        <v>4</v>
      </c>
      <c r="BH46" s="58" t="s">
        <v>25</v>
      </c>
      <c r="BI46" s="183"/>
      <c r="BJ46" s="61">
        <f>IF(E46&gt;G46,IF(Spielplan!E46&gt;Spielplan!G46,Punktemodus!$B$3,0),0)</f>
        <v>10</v>
      </c>
      <c r="BK46" s="61">
        <f>IF(E46=G46,IF(Spielplan!E46=Spielplan!G46,Punktemodus!$B$3,0),0)</f>
        <v>0</v>
      </c>
      <c r="BL46" s="61">
        <f>IF(E46&lt;G46,IF(Spielplan!E46&lt;Spielplan!G46,Punktemodus!$B$3,0),0)</f>
        <v>0</v>
      </c>
      <c r="BM46" s="61">
        <f>IF(E46=Spielplan!E46,IF(G46=Spielplan!G46,Punktemodus!$B$5,0),0)</f>
        <v>0</v>
      </c>
      <c r="BN46" s="61">
        <f>IF(E46=Spielplan!E46,Punktemodus!$B$7,0)</f>
        <v>0</v>
      </c>
      <c r="BO46" s="61">
        <f>IF(G46=Spielplan!G46,Punktemodus!$B$7,0)</f>
        <v>1</v>
      </c>
      <c r="BP46" s="81">
        <f>IF(Spielplan!E46="",0,SUM(BJ46:BO46))</f>
        <v>11</v>
      </c>
      <c r="BQ46" s="183"/>
      <c r="BR46" s="85"/>
      <c r="BS46" s="86"/>
      <c r="BT46" s="96"/>
      <c r="BU46" s="95" t="s">
        <v>87</v>
      </c>
      <c r="BV46" s="96"/>
      <c r="BW46" s="96"/>
      <c r="BX46" s="504"/>
      <c r="BY46" s="457"/>
      <c r="BZ46" s="517"/>
      <c r="CA46" s="96"/>
      <c r="CB46" s="96"/>
      <c r="CC46" s="96"/>
      <c r="CD46" s="96"/>
      <c r="CE46" s="504"/>
      <c r="CF46" s="457"/>
      <c r="CG46" s="96"/>
      <c r="CH46" s="96"/>
      <c r="CI46" s="96"/>
      <c r="CJ46" s="504"/>
      <c r="CK46" s="457"/>
      <c r="CL46" s="96"/>
      <c r="CM46" s="96"/>
      <c r="CN46" s="96"/>
      <c r="CO46" s="504"/>
      <c r="CP46" s="457"/>
      <c r="CQ46" s="96"/>
      <c r="CR46" s="96"/>
      <c r="CS46" s="504"/>
      <c r="CT46" s="457"/>
      <c r="CU46" s="80"/>
      <c r="CV46" s="80"/>
      <c r="CW46" s="80"/>
    </row>
    <row r="47" spans="1:101" ht="18.75" customHeight="1" thickBot="1" x14ac:dyDescent="0.3">
      <c r="A47" s="182"/>
      <c r="B47" s="182"/>
      <c r="C47" s="40" t="str">
        <f>C45</f>
        <v>Türkei</v>
      </c>
      <c r="D47" s="41"/>
      <c r="E47" s="398">
        <v>0</v>
      </c>
      <c r="F47" s="401" t="s">
        <v>12</v>
      </c>
      <c r="G47" s="398">
        <v>2</v>
      </c>
      <c r="H47" s="40" t="str">
        <f>C46</f>
        <v>Spanien</v>
      </c>
      <c r="I47" s="41"/>
      <c r="J47" s="182"/>
      <c r="K47" s="182" t="s">
        <v>72</v>
      </c>
      <c r="L47" s="182">
        <f t="shared" si="12"/>
        <v>-1</v>
      </c>
      <c r="M47" s="182">
        <f>IF($E47="",0,IF($E47&gt;$G47,3,IF($E47=G47,1,0)))</f>
        <v>0</v>
      </c>
      <c r="N47" s="182"/>
      <c r="O47" s="182">
        <f>IF($G47="",0,IF($E47&gt;$G47,0,IF($E47=$G47,1,3)))</f>
        <v>3</v>
      </c>
      <c r="P47" s="182"/>
      <c r="Q47" s="182">
        <f>E47</f>
        <v>0</v>
      </c>
      <c r="R47" s="182"/>
      <c r="S47" s="182">
        <f>G47</f>
        <v>2</v>
      </c>
      <c r="T47" s="182"/>
      <c r="U47" s="182">
        <f>G47</f>
        <v>2</v>
      </c>
      <c r="V47" s="182"/>
      <c r="W47" s="182">
        <f>E47</f>
        <v>0</v>
      </c>
      <c r="X47" s="182"/>
      <c r="Y47" s="182"/>
      <c r="Z47" s="182">
        <f>O51</f>
        <v>9</v>
      </c>
      <c r="AA47" s="182">
        <f>S51</f>
        <v>6</v>
      </c>
      <c r="AB47" s="182">
        <f>W51</f>
        <v>0</v>
      </c>
      <c r="AC47" s="182">
        <f>AA47-AB47</f>
        <v>6</v>
      </c>
      <c r="AD47" s="182">
        <f>IF(Z47&gt;Z45,-1,0)</f>
        <v>-1</v>
      </c>
      <c r="AE47" s="182">
        <f>IF(Z47&gt;Z46,-1,0)</f>
        <v>-1</v>
      </c>
      <c r="AF47" s="182">
        <f>IF(Z47&gt;Z48,-1,0)</f>
        <v>-1</v>
      </c>
      <c r="AG47" s="329">
        <f>10000-(AJ47*1000+AM47*10+AK47)</f>
        <v>934</v>
      </c>
      <c r="AH47" s="330">
        <f>RANK(AG47,AG45:AG48,1)</f>
        <v>1</v>
      </c>
      <c r="AI47" s="281" t="str">
        <f>C46</f>
        <v>Spanien</v>
      </c>
      <c r="AJ47" s="281">
        <f t="shared" si="13"/>
        <v>9</v>
      </c>
      <c r="AK47" s="281">
        <f t="shared" si="13"/>
        <v>6</v>
      </c>
      <c r="AL47" s="281">
        <f t="shared" si="13"/>
        <v>0</v>
      </c>
      <c r="AM47" s="281">
        <f>AK47-AL47</f>
        <v>6</v>
      </c>
      <c r="AN47" s="329">
        <f>IF(Z45&lt;&gt;Z47,AG45,IF(E47&gt;G47,AG45-2000,AG45))</f>
        <v>8017</v>
      </c>
      <c r="AO47" s="329">
        <f>IF(Z46&lt;&gt;Z47,AG46,IF(E50&gt;G50,AG46-2000,AG46))</f>
        <v>5996</v>
      </c>
      <c r="AP47" s="337"/>
      <c r="AQ47" s="329">
        <f>IF(Z48&lt;&gt;Z47,AG48,IF(G46&gt;E46,AG48-2000,AG48))</f>
        <v>9039</v>
      </c>
      <c r="AR47" s="333">
        <f>AP49</f>
        <v>2802</v>
      </c>
      <c r="AS47" s="330">
        <f>RANK(AR47,AR45:AR48,1)</f>
        <v>1</v>
      </c>
      <c r="AT47" s="281" t="str">
        <f t="shared" si="14"/>
        <v>Spanien</v>
      </c>
      <c r="AU47" s="281">
        <f t="shared" si="14"/>
        <v>9</v>
      </c>
      <c r="AV47" s="281">
        <f t="shared" si="14"/>
        <v>6</v>
      </c>
      <c r="AW47" s="281">
        <f t="shared" si="14"/>
        <v>0</v>
      </c>
      <c r="AX47" s="182"/>
      <c r="AY47" s="182"/>
      <c r="AZ47" s="182"/>
      <c r="BA47" s="162">
        <v>3</v>
      </c>
      <c r="BB47" s="175" t="str">
        <f>VLOOKUP(3,AS45:AT48,2,FALSE)</f>
        <v>Türkei</v>
      </c>
      <c r="BC47" s="163"/>
      <c r="BD47" s="145">
        <f>VLOOKUP(3,AS45:AW48,3,FALSE)</f>
        <v>2</v>
      </c>
      <c r="BE47" s="145">
        <f>VLOOKUP(3,AS45:AW48,4,FALSE)</f>
        <v>3</v>
      </c>
      <c r="BF47" s="199" t="s">
        <v>12</v>
      </c>
      <c r="BG47" s="145">
        <f>VLOOKUP(3,AS45:AW48,5,FALSE)</f>
        <v>5</v>
      </c>
      <c r="BH47" s="182"/>
      <c r="BI47" s="182"/>
      <c r="BJ47" s="61">
        <f>IF(E47&gt;G47,IF(Spielplan!E47&gt;Spielplan!G47,Punktemodus!$B$3,0),0)</f>
        <v>0</v>
      </c>
      <c r="BK47" s="61">
        <f>IF(E47=G47,IF(Spielplan!E47=Spielplan!G47,Punktemodus!$B$3,0),0)</f>
        <v>0</v>
      </c>
      <c r="BL47" s="61">
        <f>IF(E47&lt;G47,IF(Spielplan!E47&lt;Spielplan!G47,Punktemodus!$B$3,0),0)</f>
        <v>10</v>
      </c>
      <c r="BM47" s="61">
        <f>IF(E47=Spielplan!E47,IF(G47=Spielplan!G47,Punktemodus!$B$5,0),0)</f>
        <v>0</v>
      </c>
      <c r="BN47" s="61">
        <f>IF(E47=Spielplan!E47,Punktemodus!$B$7,0)</f>
        <v>1</v>
      </c>
      <c r="BO47" s="61">
        <f>IF(G47=Spielplan!G47,Punktemodus!$B$7,0)</f>
        <v>0</v>
      </c>
      <c r="BP47" s="81">
        <f>IF(Spielplan!E47="",0,SUM(BJ47:BO47))</f>
        <v>11</v>
      </c>
      <c r="BQ47" s="183"/>
      <c r="BR47" s="85"/>
      <c r="BS47" s="80"/>
      <c r="BT47" s="80"/>
      <c r="BU47" s="80"/>
      <c r="BV47" s="80"/>
      <c r="BW47" s="96"/>
      <c r="BX47" s="504"/>
      <c r="BY47" s="457"/>
      <c r="BZ47" s="517"/>
      <c r="CA47" s="96"/>
      <c r="CB47" s="96"/>
      <c r="CC47" s="96"/>
      <c r="CD47" s="96"/>
      <c r="CE47" s="504"/>
      <c r="CF47" s="457"/>
      <c r="CG47" s="96"/>
      <c r="CH47" s="96"/>
      <c r="CI47" s="96"/>
      <c r="CJ47" s="504"/>
      <c r="CK47" s="457"/>
      <c r="CL47" s="96"/>
      <c r="CM47" s="96"/>
      <c r="CN47" s="96"/>
      <c r="CO47" s="504"/>
      <c r="CP47" s="457"/>
      <c r="CQ47" s="96"/>
      <c r="CR47" s="96"/>
      <c r="CS47" s="504"/>
      <c r="CT47" s="457"/>
      <c r="CU47" s="80"/>
      <c r="CV47" s="80"/>
      <c r="CW47" s="80"/>
    </row>
    <row r="48" spans="1:101" ht="18.75" customHeight="1" thickBot="1" x14ac:dyDescent="0.3">
      <c r="A48" s="182"/>
      <c r="B48" s="182"/>
      <c r="C48" s="125" t="str">
        <f>H45</f>
        <v>Kroatien</v>
      </c>
      <c r="D48" s="126"/>
      <c r="E48" s="398">
        <v>2</v>
      </c>
      <c r="F48" s="401" t="s">
        <v>12</v>
      </c>
      <c r="G48" s="398">
        <v>0</v>
      </c>
      <c r="H48" s="125" t="str">
        <f>H46</f>
        <v>Tschechien</v>
      </c>
      <c r="I48" s="126"/>
      <c r="J48" s="182"/>
      <c r="K48" s="182" t="s">
        <v>73</v>
      </c>
      <c r="L48" s="182">
        <f t="shared" si="12"/>
        <v>1</v>
      </c>
      <c r="M48" s="182"/>
      <c r="N48" s="182">
        <f>IF($E48="",0,IF($E48&gt;$G48,3,IF($E48=$G48,1,0)))</f>
        <v>3</v>
      </c>
      <c r="O48" s="182"/>
      <c r="P48" s="182">
        <f>IF($G48="",0,IF($E48&gt;$G48,0,IF($E48=$G48,1,3)))</f>
        <v>0</v>
      </c>
      <c r="Q48" s="182"/>
      <c r="R48" s="182">
        <f>E48</f>
        <v>2</v>
      </c>
      <c r="S48" s="182"/>
      <c r="T48" s="182">
        <f>G48</f>
        <v>0</v>
      </c>
      <c r="U48" s="182"/>
      <c r="V48" s="182">
        <f>G48</f>
        <v>0</v>
      </c>
      <c r="W48" s="182"/>
      <c r="X48" s="182">
        <f>E48</f>
        <v>2</v>
      </c>
      <c r="Y48" s="182"/>
      <c r="Z48" s="182">
        <f>P51</f>
        <v>1</v>
      </c>
      <c r="AA48" s="182">
        <f>T51</f>
        <v>1</v>
      </c>
      <c r="AB48" s="182">
        <f>X51</f>
        <v>5</v>
      </c>
      <c r="AC48" s="182">
        <f>AA48-AB48</f>
        <v>-4</v>
      </c>
      <c r="AD48" s="182">
        <f>IF(Z48&gt;Z45,-1,0)</f>
        <v>0</v>
      </c>
      <c r="AE48" s="182">
        <f>IF(Z48&gt;Z46,-1,0)</f>
        <v>0</v>
      </c>
      <c r="AF48" s="182">
        <f>IF(Z48&gt;Z47,-1,0)</f>
        <v>0</v>
      </c>
      <c r="AG48" s="329">
        <f>10000-(AJ48*1000+AM48*10+AK48)</f>
        <v>9039</v>
      </c>
      <c r="AH48" s="330">
        <f>RANK(AG48,AG45:AG48,1)</f>
        <v>4</v>
      </c>
      <c r="AI48" s="281" t="str">
        <f>H46</f>
        <v>Tschechien</v>
      </c>
      <c r="AJ48" s="281">
        <f t="shared" si="13"/>
        <v>1</v>
      </c>
      <c r="AK48" s="281">
        <f t="shared" si="13"/>
        <v>1</v>
      </c>
      <c r="AL48" s="281">
        <f t="shared" si="13"/>
        <v>5</v>
      </c>
      <c r="AM48" s="281">
        <f>AK48-AL48</f>
        <v>-4</v>
      </c>
      <c r="AN48" s="329">
        <f>IF(Z45&lt;&gt;Z48,AG45,IF(E49&gt;G49,AG45-2000,AG45))</f>
        <v>8017</v>
      </c>
      <c r="AO48" s="329">
        <f>IF(Z46&lt;&gt;Z48,AG46,IF(E48&gt;G48,AG46-2000,AG46))</f>
        <v>5996</v>
      </c>
      <c r="AP48" s="329">
        <f>IF(Z47&lt;&gt;Z48,AG47,IF(E46&gt;G46,AG47-2000,AG47))</f>
        <v>934</v>
      </c>
      <c r="AQ48" s="337"/>
      <c r="AR48" s="333">
        <f>AQ49</f>
        <v>27117</v>
      </c>
      <c r="AS48" s="330">
        <f>RANK(AR48,AR45:AR48,1)</f>
        <v>4</v>
      </c>
      <c r="AT48" s="281" t="str">
        <f t="shared" si="14"/>
        <v>Tschechien</v>
      </c>
      <c r="AU48" s="281">
        <f t="shared" si="14"/>
        <v>1</v>
      </c>
      <c r="AV48" s="281">
        <f t="shared" si="14"/>
        <v>1</v>
      </c>
      <c r="AW48" s="281">
        <f t="shared" si="14"/>
        <v>5</v>
      </c>
      <c r="AX48" s="182"/>
      <c r="AY48" s="182"/>
      <c r="AZ48" s="182"/>
      <c r="BA48" s="68">
        <v>4</v>
      </c>
      <c r="BB48" s="69" t="str">
        <f>VLOOKUP(4,AS45:AT48,2,FALSE)</f>
        <v>Tschechien</v>
      </c>
      <c r="BC48" s="70"/>
      <c r="BD48" s="71">
        <f>VLOOKUP(4,AS45:AW48,3,FALSE)</f>
        <v>1</v>
      </c>
      <c r="BE48" s="71">
        <f>VLOOKUP(4,AS45:AW48,4,FALSE)</f>
        <v>1</v>
      </c>
      <c r="BF48" s="199" t="s">
        <v>12</v>
      </c>
      <c r="BG48" s="71">
        <f>VLOOKUP(4,AS45:AW48,5,FALSE)</f>
        <v>5</v>
      </c>
      <c r="BH48" s="182"/>
      <c r="BI48" s="182"/>
      <c r="BJ48" s="61">
        <f>IF(E48&gt;G48,IF(Spielplan!E48&gt;Spielplan!G48,Punktemodus!$B$3,0),0)</f>
        <v>0</v>
      </c>
      <c r="BK48" s="61">
        <f>IF(E48=G48,IF(Spielplan!E48=Spielplan!G48,Punktemodus!$B$3,0),0)</f>
        <v>0</v>
      </c>
      <c r="BL48" s="61">
        <f>IF(E48&lt;G48,IF(Spielplan!E48&lt;Spielplan!G48,Punktemodus!$B$3,0),0)</f>
        <v>0</v>
      </c>
      <c r="BM48" s="61">
        <f>IF(E48=Spielplan!E48,IF(G48=Spielplan!G48,Punktemodus!$B$5,0),0)</f>
        <v>0</v>
      </c>
      <c r="BN48" s="61">
        <f>IF(E48=Spielplan!E48,Punktemodus!$B$7,0)</f>
        <v>1</v>
      </c>
      <c r="BO48" s="61">
        <f>IF(G48=Spielplan!G48,Punktemodus!$B$7,0)</f>
        <v>0</v>
      </c>
      <c r="BP48" s="81">
        <f>IF(Spielplan!E48="",0,SUM(BJ48:BO48))</f>
        <v>1</v>
      </c>
      <c r="BQ48" s="183"/>
      <c r="BR48" s="85"/>
      <c r="BS48" s="146" t="str">
        <f>Spielplan!$BK$12</f>
        <v>2A</v>
      </c>
      <c r="BT48" s="87" t="str">
        <f>Spielplan!$BL$12</f>
        <v>Schweiz</v>
      </c>
      <c r="BU48" s="88"/>
      <c r="BV48" s="89">
        <f>Spielplan!$BN$12</f>
        <v>1</v>
      </c>
      <c r="BW48" s="359"/>
      <c r="BX48" s="356">
        <f>COUNTIF($BT$12:$BT$41,BT48)*(Punktemodus!$B$11)</f>
        <v>0</v>
      </c>
      <c r="BY48" s="358"/>
      <c r="BZ48" s="96"/>
      <c r="CA48" s="96"/>
      <c r="CB48" s="95" t="s">
        <v>27</v>
      </c>
      <c r="CC48" s="96"/>
      <c r="CD48" s="96"/>
      <c r="CE48" s="96"/>
      <c r="CF48" s="96"/>
      <c r="CG48" s="96"/>
      <c r="CH48" s="96"/>
      <c r="CI48" s="96"/>
      <c r="CJ48" s="96"/>
      <c r="CK48" s="96"/>
      <c r="CL48" s="96"/>
      <c r="CM48" s="96"/>
      <c r="CN48" s="96"/>
      <c r="CO48" s="96"/>
      <c r="CP48" s="96"/>
      <c r="CQ48" s="96"/>
      <c r="CR48" s="96"/>
      <c r="CS48" s="96"/>
      <c r="CT48" s="96"/>
      <c r="CU48" s="80"/>
      <c r="CV48" s="80"/>
      <c r="CW48" s="80"/>
    </row>
    <row r="49" spans="1:101" ht="18.75" customHeight="1" thickBot="1" x14ac:dyDescent="0.3">
      <c r="A49" s="182"/>
      <c r="B49" s="182"/>
      <c r="C49" s="40" t="str">
        <f>C45</f>
        <v>Türkei</v>
      </c>
      <c r="D49" s="41"/>
      <c r="E49" s="398">
        <v>1</v>
      </c>
      <c r="F49" s="401" t="s">
        <v>12</v>
      </c>
      <c r="G49" s="398">
        <v>1</v>
      </c>
      <c r="H49" s="40" t="str">
        <f>H46</f>
        <v>Tschechien</v>
      </c>
      <c r="I49" s="41"/>
      <c r="J49" s="182"/>
      <c r="K49" s="182" t="s">
        <v>74</v>
      </c>
      <c r="L49" s="182">
        <f t="shared" si="12"/>
        <v>0</v>
      </c>
      <c r="M49" s="182">
        <f>IF($E49="",0,IF($E49&gt;$G49,3,IF($E49=G49,1,0)))</f>
        <v>1</v>
      </c>
      <c r="N49" s="182"/>
      <c r="O49" s="182"/>
      <c r="P49" s="182">
        <f>IF($G49="",0,IF($E49&gt;$G49,0,IF($E49=$G49,1,3)))</f>
        <v>1</v>
      </c>
      <c r="Q49" s="182">
        <f>E49</f>
        <v>1</v>
      </c>
      <c r="R49" s="182"/>
      <c r="S49" s="182"/>
      <c r="T49" s="182">
        <f>G49</f>
        <v>1</v>
      </c>
      <c r="U49" s="182">
        <f>G49</f>
        <v>1</v>
      </c>
      <c r="V49" s="182"/>
      <c r="W49" s="182"/>
      <c r="X49" s="182">
        <f>E49</f>
        <v>1</v>
      </c>
      <c r="Y49" s="182"/>
      <c r="Z49" s="182"/>
      <c r="AA49" s="182"/>
      <c r="AB49" s="182"/>
      <c r="AC49" s="182"/>
      <c r="AD49" s="182"/>
      <c r="AE49" s="182"/>
      <c r="AF49" s="182"/>
      <c r="AG49" s="281"/>
      <c r="AH49" s="281"/>
      <c r="AI49" s="281"/>
      <c r="AJ49" s="281"/>
      <c r="AK49" s="281"/>
      <c r="AL49" s="281"/>
      <c r="AM49" s="281"/>
      <c r="AN49" s="334">
        <f>SUM(AN45:AN48)</f>
        <v>24051</v>
      </c>
      <c r="AO49" s="335">
        <f>SUM(AO45:AO48)</f>
        <v>17988</v>
      </c>
      <c r="AP49" s="335">
        <f>SUM(AP45:AP48)</f>
        <v>2802</v>
      </c>
      <c r="AQ49" s="335">
        <f>SUM(AQ45:AQ48)</f>
        <v>27117</v>
      </c>
      <c r="AR49" s="336"/>
      <c r="AS49" s="331"/>
      <c r="AT49" s="331"/>
      <c r="AU49" s="281"/>
      <c r="AV49" s="281"/>
      <c r="AW49" s="281"/>
      <c r="AX49" s="182"/>
      <c r="AY49" s="182"/>
      <c r="AZ49" s="182"/>
      <c r="BA49" s="182"/>
      <c r="BB49" s="182"/>
      <c r="BC49" s="182"/>
      <c r="BD49" s="182"/>
      <c r="BE49" s="182"/>
      <c r="BF49" s="182"/>
      <c r="BG49" s="182"/>
      <c r="BH49" s="182"/>
      <c r="BI49" s="182"/>
      <c r="BJ49" s="61">
        <f>IF(E49&gt;G49,IF(Spielplan!E49&gt;Spielplan!G49,Punktemodus!$B$3,0),0)</f>
        <v>0</v>
      </c>
      <c r="BK49" s="61">
        <f>IF(E49=G49,IF(Spielplan!E49=Spielplan!G49,Punktemodus!$B$3,0),0)</f>
        <v>0</v>
      </c>
      <c r="BL49" s="61">
        <f>IF(E49&lt;G49,IF(Spielplan!E49&lt;Spielplan!G49,Punktemodus!$B$3,0),0)</f>
        <v>0</v>
      </c>
      <c r="BM49" s="61">
        <f>IF(E49=Spielplan!E49,IF(G49=Spielplan!G49,Punktemodus!$B$5,0),0)</f>
        <v>0</v>
      </c>
      <c r="BN49" s="61">
        <f>IF(E49=Spielplan!E49,Punktemodus!$B$7,0)</f>
        <v>0</v>
      </c>
      <c r="BO49" s="61">
        <f>IF(G49=Spielplan!G49,Punktemodus!$B$7,0)</f>
        <v>0</v>
      </c>
      <c r="BP49" s="81">
        <f>IF(Spielplan!E49="",0,SUM(BJ49:BO49))</f>
        <v>0</v>
      </c>
      <c r="BQ49" s="182"/>
      <c r="BR49" s="85"/>
      <c r="BS49" s="147" t="str">
        <f>Spielplan!$BK$13</f>
        <v>2C</v>
      </c>
      <c r="BT49" s="87" t="str">
        <f>Spielplan!$BL$13</f>
        <v>Polen</v>
      </c>
      <c r="BU49" s="88"/>
      <c r="BV49" s="89">
        <f>Spielplan!$BN$13</f>
        <v>1</v>
      </c>
      <c r="BW49" s="357"/>
      <c r="BX49" s="356">
        <f>COUNTIF($BT$12:$BT$41,BT49)*(Punktemodus!$B$11)</f>
        <v>10</v>
      </c>
      <c r="BY49" s="358"/>
      <c r="BZ49" s="96"/>
      <c r="CA49" s="96"/>
      <c r="CB49" s="96"/>
      <c r="CC49" s="96"/>
      <c r="CD49" s="96"/>
      <c r="CE49" s="96"/>
      <c r="CF49" s="96"/>
      <c r="CG49" s="96"/>
      <c r="CH49" s="96"/>
      <c r="CI49" s="96"/>
      <c r="CJ49" s="96"/>
      <c r="CK49" s="96"/>
      <c r="CL49" s="96"/>
      <c r="CM49" s="96"/>
      <c r="CN49" s="96"/>
      <c r="CO49" s="96"/>
      <c r="CP49" s="96"/>
      <c r="CQ49" s="96"/>
      <c r="CR49" s="96"/>
      <c r="CS49" s="96"/>
      <c r="CT49" s="96"/>
      <c r="CU49" s="80"/>
      <c r="CV49" s="80"/>
      <c r="CW49" s="80"/>
    </row>
    <row r="50" spans="1:101" ht="18.75" customHeight="1" thickBot="1" x14ac:dyDescent="0.3">
      <c r="A50" s="182"/>
      <c r="B50" s="182"/>
      <c r="C50" s="125" t="str">
        <f>H45</f>
        <v>Kroatien</v>
      </c>
      <c r="D50" s="126"/>
      <c r="E50" s="398">
        <v>0</v>
      </c>
      <c r="F50" s="401" t="s">
        <v>12</v>
      </c>
      <c r="G50" s="398">
        <v>2</v>
      </c>
      <c r="H50" s="125" t="str">
        <f>C46</f>
        <v>Spanien</v>
      </c>
      <c r="I50" s="126"/>
      <c r="J50" s="182"/>
      <c r="K50" s="182" t="s">
        <v>74</v>
      </c>
      <c r="L50" s="182">
        <f t="shared" si="12"/>
        <v>-1</v>
      </c>
      <c r="M50" s="182"/>
      <c r="N50" s="182">
        <f>IF($E50="",0,IF($E50&gt;$G50,3,IF($E50=$G50,1,0)))</f>
        <v>0</v>
      </c>
      <c r="O50" s="182">
        <f>IF($G50="",0,IF($E50&gt;$G50,0,IF($E50=$G50,1,3)))</f>
        <v>3</v>
      </c>
      <c r="P50" s="182"/>
      <c r="Q50" s="182"/>
      <c r="R50" s="182">
        <f>E50</f>
        <v>0</v>
      </c>
      <c r="S50" s="182">
        <f>G50</f>
        <v>2</v>
      </c>
      <c r="T50" s="182"/>
      <c r="U50" s="182"/>
      <c r="V50" s="182">
        <f>G50</f>
        <v>2</v>
      </c>
      <c r="W50" s="182">
        <f>E50</f>
        <v>0</v>
      </c>
      <c r="X50" s="182"/>
      <c r="Y50" s="182"/>
      <c r="Z50" s="182" t="s">
        <v>30</v>
      </c>
      <c r="AA50" s="182"/>
      <c r="AB50" s="182"/>
      <c r="AC50" s="182"/>
      <c r="AD50" s="182"/>
      <c r="AE50" s="182"/>
      <c r="AF50" s="182"/>
      <c r="AG50" s="281" t="b">
        <f>OR(AG45=AG46,AG45=AG47,AG45=AG48,AG46=AG47,AG46=AG48,AG47=AG48)</f>
        <v>0</v>
      </c>
      <c r="AH50" s="281"/>
      <c r="AI50" s="281"/>
      <c r="AJ50" s="281"/>
      <c r="AK50" s="281"/>
      <c r="AL50" s="281"/>
      <c r="AM50" s="281"/>
      <c r="AN50" s="281" t="s">
        <v>34</v>
      </c>
      <c r="AO50" s="281"/>
      <c r="AP50" s="281"/>
      <c r="AQ50" s="281"/>
      <c r="AR50" s="281" t="b">
        <f>OR(AR45=AR46,AR45=AR47,AR45=AR48,AR46=AR47,AR46=AR48,AR47=AR48)</f>
        <v>0</v>
      </c>
      <c r="AS50" s="281"/>
      <c r="AT50" s="281"/>
      <c r="AU50" s="281"/>
      <c r="AV50" s="281"/>
      <c r="AW50" s="281"/>
      <c r="AX50" s="182"/>
      <c r="AY50" s="182"/>
      <c r="AZ50" s="182"/>
      <c r="BA50" s="182"/>
      <c r="BB50" s="182"/>
      <c r="BC50" s="182"/>
      <c r="BD50" s="182"/>
      <c r="BE50" s="182"/>
      <c r="BF50" s="182"/>
      <c r="BG50" s="182"/>
      <c r="BH50" s="182"/>
      <c r="BI50" s="182"/>
      <c r="BJ50" s="61">
        <f>IF(E50&gt;G50,IF(Spielplan!E50&gt;Spielplan!G50,Punktemodus!$B$3,0),0)</f>
        <v>0</v>
      </c>
      <c r="BK50" s="61">
        <f>IF(E50=G50,IF(Spielplan!E50=Spielplan!G50,Punktemodus!$B$3,0),0)</f>
        <v>0</v>
      </c>
      <c r="BL50" s="61">
        <f>IF(E50&lt;G50,IF(Spielplan!E50&lt;Spielplan!G50,Punktemodus!$B$3,0),0)</f>
        <v>0</v>
      </c>
      <c r="BM50" s="61">
        <f>IF(E50=Spielplan!E50,IF(G50=Spielplan!G50,Punktemodus!$B$5,0),0)</f>
        <v>0</v>
      </c>
      <c r="BN50" s="61">
        <f>IF(E50=Spielplan!E50,Punktemodus!$B$7,0)</f>
        <v>0</v>
      </c>
      <c r="BO50" s="61">
        <f>IF(G50=Spielplan!G50,Punktemodus!$B$7,0)</f>
        <v>0</v>
      </c>
      <c r="BP50" s="81">
        <f>IF(Spielplan!E50="",0,SUM(BJ50:BO50))</f>
        <v>0</v>
      </c>
      <c r="BQ50" s="182"/>
      <c r="BR50" s="85"/>
      <c r="BS50" s="92"/>
      <c r="BT50" s="80"/>
      <c r="BU50" s="80"/>
      <c r="BV50" s="93"/>
      <c r="BW50" s="98"/>
      <c r="BX50" s="354"/>
      <c r="BY50" s="358"/>
      <c r="BZ50" s="96"/>
      <c r="CA50" s="87" t="str">
        <f>Spielplan!$BS$14</f>
        <v>Polen</v>
      </c>
      <c r="CB50" s="99"/>
      <c r="CC50" s="89">
        <f>Spielplan!$BU$14</f>
        <v>1</v>
      </c>
      <c r="CD50" s="359"/>
      <c r="CE50" s="356">
        <f>IF(CA50="",0,COUNTIF($CA$14:$CA$39,CA50)*(Punktemodus!$B$15))</f>
        <v>20</v>
      </c>
      <c r="CF50" s="96"/>
      <c r="CG50" s="96"/>
      <c r="CH50" s="96"/>
      <c r="CI50" s="96"/>
      <c r="CJ50" s="96"/>
      <c r="CK50" s="96"/>
      <c r="CL50" s="96"/>
      <c r="CM50" s="96"/>
      <c r="CN50" s="96"/>
      <c r="CO50" s="96"/>
      <c r="CP50" s="96"/>
      <c r="CQ50" s="96"/>
      <c r="CR50" s="96"/>
      <c r="CS50" s="96"/>
      <c r="CT50" s="96"/>
      <c r="CU50" s="80"/>
      <c r="CV50" s="80"/>
      <c r="CW50" s="80"/>
    </row>
    <row r="51" spans="1:101" ht="18.75" customHeight="1" thickBot="1" x14ac:dyDescent="0.3">
      <c r="A51" s="182"/>
      <c r="B51" s="182"/>
      <c r="C51" s="232" t="str">
        <f>IF(G50="","",IF(AR50=TRUE,"Achtung: So tippen, dass es eine eindeutige Tabelle gibt!",""))</f>
        <v/>
      </c>
      <c r="D51" s="182"/>
      <c r="E51" s="400"/>
      <c r="F51" s="399"/>
      <c r="G51" s="400"/>
      <c r="H51" s="182"/>
      <c r="I51" s="182"/>
      <c r="J51" s="182"/>
      <c r="K51" s="182"/>
      <c r="L51" s="182"/>
      <c r="M51" s="182">
        <f t="shared" ref="M51:X51" si="15">SUM(M45:M50)</f>
        <v>2</v>
      </c>
      <c r="N51" s="182">
        <f t="shared" si="15"/>
        <v>4</v>
      </c>
      <c r="O51" s="182">
        <f t="shared" si="15"/>
        <v>9</v>
      </c>
      <c r="P51" s="182">
        <f t="shared" si="15"/>
        <v>1</v>
      </c>
      <c r="Q51" s="182">
        <f t="shared" si="15"/>
        <v>3</v>
      </c>
      <c r="R51" s="182">
        <f t="shared" si="15"/>
        <v>4</v>
      </c>
      <c r="S51" s="182">
        <f t="shared" si="15"/>
        <v>6</v>
      </c>
      <c r="T51" s="182">
        <f t="shared" si="15"/>
        <v>1</v>
      </c>
      <c r="U51" s="182">
        <f t="shared" si="15"/>
        <v>5</v>
      </c>
      <c r="V51" s="182">
        <f t="shared" si="15"/>
        <v>4</v>
      </c>
      <c r="W51" s="182">
        <f t="shared" si="15"/>
        <v>0</v>
      </c>
      <c r="X51" s="182">
        <f t="shared" si="15"/>
        <v>5</v>
      </c>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49"/>
      <c r="BK51" s="49"/>
      <c r="BL51" s="49"/>
      <c r="BM51" s="49"/>
      <c r="BN51" s="49"/>
      <c r="BO51" s="49"/>
      <c r="BP51" s="241">
        <f>SUM(BP45:BP50)</f>
        <v>23</v>
      </c>
      <c r="BQ51" s="182"/>
      <c r="BR51" s="85"/>
      <c r="BS51" s="94"/>
      <c r="BT51" s="80"/>
      <c r="BU51" s="80"/>
      <c r="BV51" s="93"/>
      <c r="BW51" s="98"/>
      <c r="BX51" s="354"/>
      <c r="BY51" s="358"/>
      <c r="BZ51" s="96"/>
      <c r="CA51" s="87" t="str">
        <f>Spielplan!$BS$15</f>
        <v>Portugal</v>
      </c>
      <c r="CB51" s="99"/>
      <c r="CC51" s="89">
        <f>Spielplan!$BU$15</f>
        <v>1</v>
      </c>
      <c r="CD51" s="357"/>
      <c r="CE51" s="356">
        <f>IF(CA51="",0,COUNTIF($CA$14:$CA$39,CA51)*(Punktemodus!$B$15))</f>
        <v>0</v>
      </c>
      <c r="CF51" s="96"/>
      <c r="CG51" s="96"/>
      <c r="CH51" s="96"/>
      <c r="CI51" s="96"/>
      <c r="CJ51" s="96"/>
      <c r="CK51" s="96"/>
      <c r="CL51" s="96"/>
      <c r="CM51" s="96"/>
      <c r="CN51" s="96"/>
      <c r="CO51" s="96"/>
      <c r="CP51" s="96"/>
      <c r="CQ51" s="96"/>
      <c r="CR51" s="96"/>
      <c r="CS51" s="96"/>
      <c r="CT51" s="96"/>
      <c r="CU51" s="80"/>
      <c r="CV51" s="80"/>
      <c r="CW51" s="80"/>
    </row>
    <row r="52" spans="1:101" ht="18.75" customHeight="1" thickBot="1" x14ac:dyDescent="0.3">
      <c r="A52" s="182"/>
      <c r="B52" s="182"/>
      <c r="C52" s="182"/>
      <c r="D52" s="182"/>
      <c r="E52" s="400"/>
      <c r="F52" s="399"/>
      <c r="G52" s="400"/>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49"/>
      <c r="BK52" s="49"/>
      <c r="BL52" s="49"/>
      <c r="BM52" s="49"/>
      <c r="BN52" s="49"/>
      <c r="BO52" s="49"/>
      <c r="BP52" s="82"/>
      <c r="BQ52" s="182"/>
      <c r="BR52" s="85"/>
      <c r="BS52" s="176" t="str">
        <f>Spielplan!$BK$16</f>
        <v>1D</v>
      </c>
      <c r="BT52" s="87" t="str">
        <f>Spielplan!$BL$16</f>
        <v>Kroatien</v>
      </c>
      <c r="BU52" s="88"/>
      <c r="BV52" s="89">
        <f>Spielplan!$BN$16</f>
        <v>0</v>
      </c>
      <c r="BW52" s="357"/>
      <c r="BX52" s="356">
        <f>COUNTIF($BT$12:$BT$41,BT52)*(Punktemodus!$B$11)</f>
        <v>10</v>
      </c>
      <c r="BY52" s="358"/>
      <c r="BZ52" s="96"/>
      <c r="CA52" s="96"/>
      <c r="CB52" s="96"/>
      <c r="CC52" s="96"/>
      <c r="CD52" s="96"/>
      <c r="CE52" s="355"/>
      <c r="CF52" s="95"/>
      <c r="CG52" s="95" t="s">
        <v>28</v>
      </c>
      <c r="CH52" s="96"/>
      <c r="CI52" s="96"/>
      <c r="CJ52" s="96"/>
      <c r="CK52" s="96"/>
      <c r="CL52" s="96"/>
      <c r="CM52" s="96"/>
      <c r="CN52" s="96"/>
      <c r="CO52" s="96"/>
      <c r="CP52" s="96"/>
      <c r="CQ52" s="96"/>
      <c r="CR52" s="96"/>
      <c r="CS52" s="96"/>
      <c r="CT52" s="96"/>
      <c r="CU52" s="80"/>
      <c r="CV52" s="80"/>
      <c r="CW52" s="80"/>
    </row>
    <row r="53" spans="1:101" ht="18.75" customHeight="1" thickBot="1" x14ac:dyDescent="0.25">
      <c r="A53" s="182"/>
      <c r="B53" s="182"/>
      <c r="C53" s="182"/>
      <c r="D53" s="182"/>
      <c r="E53" s="400"/>
      <c r="F53" s="399"/>
      <c r="G53" s="400"/>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49"/>
      <c r="BK53" s="49"/>
      <c r="BL53" s="49"/>
      <c r="BM53" s="49"/>
      <c r="BN53" s="49"/>
      <c r="BO53" s="49"/>
      <c r="BP53" s="82"/>
      <c r="BQ53" s="182"/>
      <c r="BR53" s="85"/>
      <c r="BS53" s="150" t="str">
        <f>Spielplan!$BK$17</f>
        <v>3F</v>
      </c>
      <c r="BT53" s="87" t="str">
        <f>Spielplan!$BL$17</f>
        <v>Portugal</v>
      </c>
      <c r="BU53" s="88"/>
      <c r="BV53" s="89">
        <f>Spielplan!$BN$17</f>
        <v>1</v>
      </c>
      <c r="BW53" s="357"/>
      <c r="BX53" s="356">
        <f>COUNTIF($BT$12:$BT$41,BT53)*(Punktemodus!$B$11)</f>
        <v>10</v>
      </c>
      <c r="BY53" s="358"/>
      <c r="BZ53" s="96"/>
      <c r="CA53" s="96"/>
      <c r="CB53" s="96"/>
      <c r="CC53" s="96"/>
      <c r="CD53" s="96"/>
      <c r="CE53" s="355"/>
      <c r="CF53" s="96"/>
      <c r="CG53" s="96"/>
      <c r="CH53" s="96"/>
      <c r="CI53" s="96"/>
      <c r="CJ53" s="96"/>
      <c r="CK53" s="96"/>
      <c r="CL53" s="96"/>
      <c r="CM53" s="96"/>
      <c r="CN53" s="96"/>
      <c r="CO53" s="96"/>
      <c r="CP53" s="96"/>
      <c r="CQ53" s="96"/>
      <c r="CR53" s="96"/>
      <c r="CS53" s="96"/>
      <c r="CT53" s="96"/>
      <c r="CU53" s="80"/>
      <c r="CV53" s="80"/>
      <c r="CW53" s="80"/>
    </row>
    <row r="54" spans="1:101" ht="18.75" customHeight="1" thickBot="1" x14ac:dyDescent="0.3">
      <c r="A54" s="182"/>
      <c r="B54" s="182"/>
      <c r="C54" s="185" t="s">
        <v>75</v>
      </c>
      <c r="D54" s="182"/>
      <c r="E54" s="400"/>
      <c r="F54" s="399"/>
      <c r="G54" s="400"/>
      <c r="H54" s="182"/>
      <c r="I54" s="182"/>
      <c r="J54" s="182"/>
      <c r="K54" s="182"/>
      <c r="L54" s="182"/>
      <c r="M54" s="182" t="s">
        <v>4</v>
      </c>
      <c r="N54" s="182"/>
      <c r="O54" s="182"/>
      <c r="P54" s="182"/>
      <c r="Q54" s="182" t="s">
        <v>6</v>
      </c>
      <c r="R54" s="182"/>
      <c r="S54" s="182"/>
      <c r="T54" s="182"/>
      <c r="U54" s="182" t="s">
        <v>7</v>
      </c>
      <c r="V54" s="182"/>
      <c r="W54" s="182"/>
      <c r="X54" s="182"/>
      <c r="Y54" s="182"/>
      <c r="Z54" s="182" t="s">
        <v>4</v>
      </c>
      <c r="AA54" s="182" t="s">
        <v>5</v>
      </c>
      <c r="AB54" s="182"/>
      <c r="AC54" s="182"/>
      <c r="AD54" s="182" t="s">
        <v>9</v>
      </c>
      <c r="AE54" s="182"/>
      <c r="AF54" s="182"/>
      <c r="AG54" s="281"/>
      <c r="AH54" s="295" t="s">
        <v>32</v>
      </c>
      <c r="AI54" s="281"/>
      <c r="AJ54" s="281"/>
      <c r="AK54" s="281"/>
      <c r="AL54" s="281"/>
      <c r="AM54" s="281"/>
      <c r="AN54" s="295" t="s">
        <v>35</v>
      </c>
      <c r="AO54" s="281"/>
      <c r="AP54" s="281"/>
      <c r="AQ54" s="281"/>
      <c r="AR54" s="281"/>
      <c r="AS54" s="295" t="s">
        <v>33</v>
      </c>
      <c r="AT54" s="281"/>
      <c r="AU54" s="281"/>
      <c r="AV54" s="281"/>
      <c r="AW54" s="281"/>
      <c r="AX54" s="182"/>
      <c r="AY54" s="182"/>
      <c r="AZ54" s="182"/>
      <c r="BA54" s="198" t="s">
        <v>10</v>
      </c>
      <c r="BB54" s="182"/>
      <c r="BC54" s="188" t="s">
        <v>4</v>
      </c>
      <c r="BD54" s="182"/>
      <c r="BE54" s="191" t="s">
        <v>5</v>
      </c>
      <c r="BF54" s="182"/>
      <c r="BG54" s="182"/>
      <c r="BH54" s="182"/>
      <c r="BI54" s="183"/>
      <c r="BJ54" s="49"/>
      <c r="BK54" s="49"/>
      <c r="BL54" s="49"/>
      <c r="BM54" s="49"/>
      <c r="BN54" s="49"/>
      <c r="BO54" s="49"/>
      <c r="BP54" s="82"/>
      <c r="BQ54" s="183"/>
      <c r="BR54" s="85"/>
      <c r="BS54" s="92"/>
      <c r="BT54" s="80"/>
      <c r="BU54" s="80"/>
      <c r="BV54" s="80"/>
      <c r="BW54" s="80"/>
      <c r="BX54" s="354"/>
      <c r="BY54" s="358"/>
      <c r="BZ54" s="96"/>
      <c r="CA54" s="80"/>
      <c r="CB54" s="80"/>
      <c r="CC54" s="80"/>
      <c r="CD54" s="80"/>
      <c r="CE54" s="355"/>
      <c r="CF54" s="87" t="str">
        <f>Spielplan!$BX$18</f>
        <v>Portugal</v>
      </c>
      <c r="CG54" s="88"/>
      <c r="CH54" s="89">
        <f>Spielplan!$BZ$18</f>
        <v>2</v>
      </c>
      <c r="CI54" s="74"/>
      <c r="CJ54" s="356">
        <f>IF(CF54="",0,COUNTIF($CF$18:$CF$35,CF54)*(Punktemodus!$B$19))</f>
        <v>0</v>
      </c>
      <c r="CK54" s="96"/>
      <c r="CL54" s="96"/>
      <c r="CM54" s="80"/>
      <c r="CN54" s="80"/>
      <c r="CO54" s="80"/>
      <c r="CP54" s="80"/>
      <c r="CQ54" s="80"/>
      <c r="CR54" s="80"/>
      <c r="CS54" s="356">
        <f>IF(CQ59=CQ23,Punktemodus!$B$23,0)</f>
        <v>0</v>
      </c>
      <c r="CT54" s="96"/>
      <c r="CU54" s="80"/>
      <c r="CV54" s="80"/>
      <c r="CW54" s="80"/>
    </row>
    <row r="55" spans="1:101" ht="18.75" customHeight="1" thickBot="1" x14ac:dyDescent="0.25">
      <c r="A55" s="182"/>
      <c r="B55" s="182"/>
      <c r="C55" s="192"/>
      <c r="D55" s="182"/>
      <c r="E55" s="400"/>
      <c r="F55" s="399"/>
      <c r="G55" s="400"/>
      <c r="H55" s="182"/>
      <c r="I55" s="182"/>
      <c r="J55" s="182"/>
      <c r="K55" s="182"/>
      <c r="L55" s="182"/>
      <c r="M55" s="182" t="s">
        <v>0</v>
      </c>
      <c r="N55" s="182" t="s">
        <v>1</v>
      </c>
      <c r="O55" s="182" t="s">
        <v>2</v>
      </c>
      <c r="P55" s="182" t="s">
        <v>3</v>
      </c>
      <c r="Q55" s="182" t="s">
        <v>0</v>
      </c>
      <c r="R55" s="182" t="s">
        <v>1</v>
      </c>
      <c r="S55" s="182" t="s">
        <v>2</v>
      </c>
      <c r="T55" s="182" t="s">
        <v>3</v>
      </c>
      <c r="U55" s="182" t="s">
        <v>0</v>
      </c>
      <c r="V55" s="182" t="s">
        <v>1</v>
      </c>
      <c r="W55" s="182" t="s">
        <v>2</v>
      </c>
      <c r="X55" s="182" t="s">
        <v>3</v>
      </c>
      <c r="Y55" s="182"/>
      <c r="Z55" s="182" t="s">
        <v>8</v>
      </c>
      <c r="AA55" s="182"/>
      <c r="AB55" s="182"/>
      <c r="AC55" s="182"/>
      <c r="AD55" s="182"/>
      <c r="AE55" s="182"/>
      <c r="AF55" s="182"/>
      <c r="AG55" s="281"/>
      <c r="AH55" s="295" t="s">
        <v>31</v>
      </c>
      <c r="AI55" s="281"/>
      <c r="AJ55" s="281"/>
      <c r="AK55" s="281"/>
      <c r="AL55" s="281"/>
      <c r="AM55" s="281"/>
      <c r="AN55" s="281" t="str">
        <f>AI56</f>
        <v>Irland</v>
      </c>
      <c r="AO55" s="281" t="str">
        <f>AI57</f>
        <v>Schweden</v>
      </c>
      <c r="AP55" s="281" t="str">
        <f>AI58</f>
        <v>Belgien</v>
      </c>
      <c r="AQ55" s="281" t="str">
        <f>AI59</f>
        <v>Italien</v>
      </c>
      <c r="AR55" s="281"/>
      <c r="AS55" s="295" t="s">
        <v>31</v>
      </c>
      <c r="AT55" s="281"/>
      <c r="AU55" s="281"/>
      <c r="AV55" s="281"/>
      <c r="AW55" s="281"/>
      <c r="AX55" s="182"/>
      <c r="AY55" s="182"/>
      <c r="AZ55" s="182"/>
      <c r="BA55" s="182"/>
      <c r="BB55" s="182"/>
      <c r="BC55" s="182"/>
      <c r="BD55" s="182"/>
      <c r="BE55" s="182"/>
      <c r="BF55" s="182"/>
      <c r="BG55" s="182"/>
      <c r="BH55" s="182"/>
      <c r="BI55" s="183"/>
      <c r="BJ55" s="61"/>
      <c r="BK55" s="61"/>
      <c r="BL55" s="61"/>
      <c r="BM55" s="61"/>
      <c r="BN55" s="61"/>
      <c r="BO55" s="61"/>
      <c r="BP55" s="81"/>
      <c r="BQ55" s="183"/>
      <c r="BR55" s="85"/>
      <c r="BS55" s="80"/>
      <c r="BT55" s="80"/>
      <c r="BU55" s="80"/>
      <c r="BV55" s="80"/>
      <c r="BW55" s="80"/>
      <c r="BX55" s="354"/>
      <c r="BY55" s="358"/>
      <c r="BZ55" s="96"/>
      <c r="CA55" s="80"/>
      <c r="CB55" s="80"/>
      <c r="CC55" s="80"/>
      <c r="CD55" s="80"/>
      <c r="CE55" s="355"/>
      <c r="CF55" s="87" t="str">
        <f>Spielplan!$BX$19</f>
        <v>Wales</v>
      </c>
      <c r="CG55" s="88"/>
      <c r="CH55" s="89">
        <f>Spielplan!$BZ$19</f>
        <v>0</v>
      </c>
      <c r="CI55" s="74"/>
      <c r="CJ55" s="356">
        <f>IF(CF55="",0,COUNTIF($CF$18:$CF$35,CF55)*(Punktemodus!$B$19))</f>
        <v>0</v>
      </c>
      <c r="CK55" s="96"/>
      <c r="CL55" s="96"/>
      <c r="CM55" s="80"/>
      <c r="CN55" s="80"/>
      <c r="CO55" s="80"/>
      <c r="CP55" s="80"/>
      <c r="CQ55" s="80"/>
      <c r="CR55" s="80"/>
      <c r="CS55" s="80"/>
      <c r="CT55" s="80"/>
      <c r="CU55" s="80"/>
      <c r="CV55" s="80"/>
      <c r="CW55" s="80"/>
    </row>
    <row r="56" spans="1:101" ht="18.75" customHeight="1" thickBot="1" x14ac:dyDescent="0.3">
      <c r="A56" s="182"/>
      <c r="B56" s="182"/>
      <c r="C56" s="108" t="str">
        <f>Spielplan!$C56</f>
        <v>Irland</v>
      </c>
      <c r="D56" s="109"/>
      <c r="E56" s="398">
        <v>1</v>
      </c>
      <c r="F56" s="401" t="s">
        <v>12</v>
      </c>
      <c r="G56" s="398">
        <v>1</v>
      </c>
      <c r="H56" s="108" t="str">
        <f>Spielplan!$H$56</f>
        <v>Schweden</v>
      </c>
      <c r="I56" s="109"/>
      <c r="J56" s="182"/>
      <c r="K56" s="182" t="s">
        <v>77</v>
      </c>
      <c r="L56" s="182">
        <f t="shared" ref="L56:L61" si="16">IF(E56-G56&gt;0,1,IF(G56=E56,0,-1))</f>
        <v>0</v>
      </c>
      <c r="M56" s="182">
        <f>IF($E56="",0,IF($E56&gt;$G56,3,IF($E56=G56,1,0)))</f>
        <v>1</v>
      </c>
      <c r="N56" s="182">
        <f>IF($G56="",0,IF($E56&gt;$G56,0,IF($E56=G56,1,3)))</f>
        <v>1</v>
      </c>
      <c r="O56" s="182"/>
      <c r="P56" s="182"/>
      <c r="Q56" s="182">
        <f>E56</f>
        <v>1</v>
      </c>
      <c r="R56" s="182">
        <f>G56</f>
        <v>1</v>
      </c>
      <c r="S56" s="182"/>
      <c r="T56" s="182"/>
      <c r="U56" s="182">
        <f>G56</f>
        <v>1</v>
      </c>
      <c r="V56" s="182">
        <f>E56</f>
        <v>1</v>
      </c>
      <c r="W56" s="182"/>
      <c r="X56" s="182"/>
      <c r="Y56" s="182"/>
      <c r="Z56" s="182">
        <f>M62</f>
        <v>1</v>
      </c>
      <c r="AA56" s="182">
        <f>Q62</f>
        <v>2</v>
      </c>
      <c r="AB56" s="182">
        <f>U62</f>
        <v>5</v>
      </c>
      <c r="AC56" s="182">
        <f>AA56-AB56</f>
        <v>-3</v>
      </c>
      <c r="AD56" s="182">
        <f>IF(Z56&gt;Z57,-1,0)</f>
        <v>0</v>
      </c>
      <c r="AE56" s="182">
        <f>IF(Z56&gt;Z58,-1,0)</f>
        <v>0</v>
      </c>
      <c r="AF56" s="182">
        <f>IF(Z56&gt;Z59,-1,0)</f>
        <v>0</v>
      </c>
      <c r="AG56" s="329">
        <f>10000-(AJ56*1000+AM56*10+AK56)</f>
        <v>9028</v>
      </c>
      <c r="AH56" s="330">
        <f>RANK(AG56,AG56:AG59,1)</f>
        <v>4</v>
      </c>
      <c r="AI56" s="281" t="str">
        <f>C56</f>
        <v>Irland</v>
      </c>
      <c r="AJ56" s="281">
        <f t="shared" ref="AJ56:AL59" si="17">Z56</f>
        <v>1</v>
      </c>
      <c r="AK56" s="281">
        <f t="shared" si="17"/>
        <v>2</v>
      </c>
      <c r="AL56" s="281">
        <f t="shared" si="17"/>
        <v>5</v>
      </c>
      <c r="AM56" s="281">
        <f>AK56-AL56</f>
        <v>-3</v>
      </c>
      <c r="AN56" s="337"/>
      <c r="AO56" s="329">
        <f>IF(Z57&lt;&gt;Z56,AG57,IF(G56&gt;E56,AG57-2000,AG57))</f>
        <v>9018</v>
      </c>
      <c r="AP56" s="329">
        <f>IF(Z58&lt;&gt;Z56,AG58,IF(G58&gt;E58,AG58-2000,AG58))</f>
        <v>2966</v>
      </c>
      <c r="AQ56" s="329">
        <f>IF(Z59&lt;&gt;Z56,AG59,IF(G60&gt;E60,AG59-2000,AG59))</f>
        <v>2975</v>
      </c>
      <c r="AR56" s="332">
        <f>AN60</f>
        <v>27084</v>
      </c>
      <c r="AS56" s="330">
        <f>RANK(AR56,AR56:AR59,1)</f>
        <v>4</v>
      </c>
      <c r="AT56" s="281" t="str">
        <f t="shared" ref="AT56:AW59" si="18">AI56</f>
        <v>Irland</v>
      </c>
      <c r="AU56" s="281">
        <f t="shared" si="18"/>
        <v>1</v>
      </c>
      <c r="AV56" s="281">
        <f t="shared" si="18"/>
        <v>2</v>
      </c>
      <c r="AW56" s="281">
        <f t="shared" si="18"/>
        <v>5</v>
      </c>
      <c r="AX56" s="182"/>
      <c r="AY56" s="182"/>
      <c r="AZ56" s="182"/>
      <c r="BA56" s="112">
        <v>1</v>
      </c>
      <c r="BB56" s="108" t="str">
        <f>VLOOKUP(1,AS56:AT59,2,FALSE)</f>
        <v>Belgien</v>
      </c>
      <c r="BC56" s="113"/>
      <c r="BD56" s="114">
        <f>VLOOKUP(1,AS56:AW59,3,FALSE)</f>
        <v>7</v>
      </c>
      <c r="BE56" s="115">
        <f>VLOOKUP(1,AS56:AW59,4,FALSE)</f>
        <v>4</v>
      </c>
      <c r="BF56" s="199" t="s">
        <v>12</v>
      </c>
      <c r="BG56" s="115">
        <f>VLOOKUP(1,AS56:AW59,5,FALSE)</f>
        <v>1</v>
      </c>
      <c r="BH56" s="116" t="s">
        <v>88</v>
      </c>
      <c r="BI56" s="183"/>
      <c r="BJ56" s="61">
        <f>IF(E56&gt;G56,IF(Spielplan!E56&gt;Spielplan!G56,Punktemodus!$B$3,0),0)</f>
        <v>0</v>
      </c>
      <c r="BK56" s="61">
        <f>IF(E56=G56,IF(Spielplan!E56=Spielplan!G56,Punktemodus!$B$3,0),0)</f>
        <v>10</v>
      </c>
      <c r="BL56" s="61">
        <f>IF(E56&lt;G56,IF(Spielplan!E56&lt;Spielplan!G56,Punktemodus!$B$3,0),0)</f>
        <v>0</v>
      </c>
      <c r="BM56" s="61">
        <f>IF(E56=Spielplan!E56,IF(G56=Spielplan!G56,Punktemodus!$B$5,0),0)</f>
        <v>3</v>
      </c>
      <c r="BN56" s="61">
        <f>IF(E56=Spielplan!E56,Punktemodus!$B$7,0)</f>
        <v>1</v>
      </c>
      <c r="BO56" s="61">
        <f>IF(G56=Spielplan!G56,Punktemodus!$B$7,0)</f>
        <v>1</v>
      </c>
      <c r="BP56" s="81">
        <f>IF(Spielplan!E56="",0,SUM(BJ56:BO56))</f>
        <v>15</v>
      </c>
      <c r="BQ56" s="183"/>
      <c r="BR56" s="85"/>
      <c r="BS56" s="151" t="str">
        <f>Spielplan!$BK$20</f>
        <v>1B</v>
      </c>
      <c r="BT56" s="87" t="str">
        <f>Spielplan!$BL$20</f>
        <v>Wales</v>
      </c>
      <c r="BU56" s="88"/>
      <c r="BV56" s="89">
        <f>Spielplan!$BN$20</f>
        <v>1</v>
      </c>
      <c r="BW56" s="360"/>
      <c r="BX56" s="356">
        <f>COUNTIF($BT$12:$BT$41,BT56)*(Punktemodus!$B$11)</f>
        <v>0</v>
      </c>
      <c r="BY56" s="358"/>
      <c r="BZ56" s="96"/>
      <c r="CA56" s="80"/>
      <c r="CB56" s="80"/>
      <c r="CC56" s="80"/>
      <c r="CD56" s="80"/>
      <c r="CE56" s="355"/>
      <c r="CF56" s="80"/>
      <c r="CG56" s="80"/>
      <c r="CH56" s="80"/>
      <c r="CI56" s="80"/>
      <c r="CJ56" s="355"/>
      <c r="CK56" s="80"/>
      <c r="CL56" s="80"/>
      <c r="CM56" s="80"/>
      <c r="CN56" s="80"/>
      <c r="CO56" s="80"/>
      <c r="CP56" s="80"/>
      <c r="CQ56" s="80"/>
      <c r="CR56" s="80"/>
      <c r="CS56" s="80"/>
      <c r="CT56" s="80"/>
      <c r="CU56" s="80"/>
      <c r="CV56" s="80"/>
      <c r="CW56" s="80"/>
    </row>
    <row r="57" spans="1:101" ht="18.75" customHeight="1" thickBot="1" x14ac:dyDescent="0.3">
      <c r="A57" s="182"/>
      <c r="B57" s="182"/>
      <c r="C57" s="110" t="str">
        <f>Spielplan!$C$57</f>
        <v>Belgien</v>
      </c>
      <c r="D57" s="111"/>
      <c r="E57" s="398">
        <v>1</v>
      </c>
      <c r="F57" s="401" t="s">
        <v>12</v>
      </c>
      <c r="G57" s="398">
        <v>1</v>
      </c>
      <c r="H57" s="110" t="str">
        <f>Spielplan!$H$57</f>
        <v>Italien</v>
      </c>
      <c r="I57" s="111"/>
      <c r="J57" s="182"/>
      <c r="K57" s="182" t="s">
        <v>78</v>
      </c>
      <c r="L57" s="182">
        <f t="shared" si="16"/>
        <v>0</v>
      </c>
      <c r="M57" s="182"/>
      <c r="N57" s="182"/>
      <c r="O57" s="182">
        <f>IF($E57="",0,IF($E57&gt;$G57,3,IF($E57=$G57,1,0)))</f>
        <v>1</v>
      </c>
      <c r="P57" s="182">
        <f>IF($G57="",0,IF($E57&gt;$G57,0,IF($E57=$G57,1,3)))</f>
        <v>1</v>
      </c>
      <c r="Q57" s="182"/>
      <c r="R57" s="182"/>
      <c r="S57" s="182">
        <f>E57</f>
        <v>1</v>
      </c>
      <c r="T57" s="182">
        <f>G57</f>
        <v>1</v>
      </c>
      <c r="U57" s="182"/>
      <c r="V57" s="182"/>
      <c r="W57" s="182">
        <f>G57</f>
        <v>1</v>
      </c>
      <c r="X57" s="182">
        <f>E57</f>
        <v>1</v>
      </c>
      <c r="Y57" s="182"/>
      <c r="Z57" s="182">
        <f>N62</f>
        <v>1</v>
      </c>
      <c r="AA57" s="182">
        <f>R62</f>
        <v>2</v>
      </c>
      <c r="AB57" s="182">
        <f>V62</f>
        <v>4</v>
      </c>
      <c r="AC57" s="182">
        <f>AA57-AB57</f>
        <v>-2</v>
      </c>
      <c r="AD57" s="182">
        <f>IF(Z57&gt;Z56,-1,0)</f>
        <v>0</v>
      </c>
      <c r="AE57" s="182">
        <f>IF(Z57&gt;Z58,-1,0)</f>
        <v>0</v>
      </c>
      <c r="AF57" s="182">
        <f>IF(Z57&gt;Z59,-1,0)</f>
        <v>0</v>
      </c>
      <c r="AG57" s="329">
        <f>10000-(AJ57*1000+AM57*10+AK57)</f>
        <v>9018</v>
      </c>
      <c r="AH57" s="330">
        <f>RANK(AG57,AG56:AG59,1)</f>
        <v>3</v>
      </c>
      <c r="AI57" s="281" t="str">
        <f>H56</f>
        <v>Schweden</v>
      </c>
      <c r="AJ57" s="281">
        <f t="shared" si="17"/>
        <v>1</v>
      </c>
      <c r="AK57" s="281">
        <f t="shared" si="17"/>
        <v>2</v>
      </c>
      <c r="AL57" s="281">
        <f t="shared" si="17"/>
        <v>4</v>
      </c>
      <c r="AM57" s="281">
        <f>AK57-AL57</f>
        <v>-2</v>
      </c>
      <c r="AN57" s="329">
        <f>IF(Z56&lt;&gt;Z57,AG56,IF(E56&gt;G56,AG56-2000,AG56))</f>
        <v>9028</v>
      </c>
      <c r="AO57" s="337"/>
      <c r="AP57" s="329">
        <f>IF(Z57&lt;&gt;Z58,AG58,IF(G61&gt;E61,AG58-2000,AG58))</f>
        <v>2966</v>
      </c>
      <c r="AQ57" s="329">
        <f>IF(Z59&lt;&gt;Z57,AG59,IF(G59&gt;E59,AG59-2000,AG59))</f>
        <v>2975</v>
      </c>
      <c r="AR57" s="333">
        <f>AO60</f>
        <v>27054</v>
      </c>
      <c r="AS57" s="330">
        <f>RANK(AR57,AR56:AR59,1)</f>
        <v>3</v>
      </c>
      <c r="AT57" s="281" t="str">
        <f t="shared" si="18"/>
        <v>Schweden</v>
      </c>
      <c r="AU57" s="281">
        <f t="shared" si="18"/>
        <v>1</v>
      </c>
      <c r="AV57" s="281">
        <f t="shared" si="18"/>
        <v>2</v>
      </c>
      <c r="AW57" s="281">
        <f t="shared" si="18"/>
        <v>4</v>
      </c>
      <c r="AX57" s="182"/>
      <c r="AY57" s="182"/>
      <c r="AZ57" s="182"/>
      <c r="BA57" s="112">
        <v>2</v>
      </c>
      <c r="BB57" s="108" t="str">
        <f>VLOOKUP(2,AS56:AT59,2,FALSE)</f>
        <v>Italien</v>
      </c>
      <c r="BC57" s="113"/>
      <c r="BD57" s="114">
        <f>VLOOKUP(2,AS56:AW59,3,FALSE)</f>
        <v>7</v>
      </c>
      <c r="BE57" s="115">
        <f>VLOOKUP(2,AS56:AW59,4,FALSE)</f>
        <v>5</v>
      </c>
      <c r="BF57" s="199" t="s">
        <v>12</v>
      </c>
      <c r="BG57" s="115">
        <f>VLOOKUP(2,AS56:AW59,5,FALSE)</f>
        <v>3</v>
      </c>
      <c r="BH57" s="116" t="s">
        <v>92</v>
      </c>
      <c r="BI57" s="183"/>
      <c r="BJ57" s="61">
        <f>IF(E57&gt;G57,IF(Spielplan!E57&gt;Spielplan!G57,Punktemodus!$B$3,0),0)</f>
        <v>0</v>
      </c>
      <c r="BK57" s="61">
        <f>IF(E57=G57,IF(Spielplan!E57=Spielplan!G57,Punktemodus!$B$3,0),0)</f>
        <v>0</v>
      </c>
      <c r="BL57" s="61">
        <f>IF(E57&lt;G57,IF(Spielplan!E57&lt;Spielplan!G57,Punktemodus!$B$3,0),0)</f>
        <v>0</v>
      </c>
      <c r="BM57" s="61">
        <f>IF(E57=Spielplan!E57,IF(G57=Spielplan!G57,Punktemodus!$B$5,0),0)</f>
        <v>0</v>
      </c>
      <c r="BN57" s="61">
        <f>IF(E57=Spielplan!E57,Punktemodus!$B$7,0)</f>
        <v>0</v>
      </c>
      <c r="BO57" s="61">
        <f>IF(G57=Spielplan!G57,Punktemodus!$B$7,0)</f>
        <v>0</v>
      </c>
      <c r="BP57" s="81">
        <f>IF(Spielplan!E57="",0,SUM(BJ57:BO57))</f>
        <v>0</v>
      </c>
      <c r="BQ57" s="183"/>
      <c r="BR57" s="85"/>
      <c r="BS57" s="150" t="str">
        <f>Spielplan!$BK$21</f>
        <v>3C</v>
      </c>
      <c r="BT57" s="87" t="str">
        <f>Spielplan!$BL$21</f>
        <v>Nordirland</v>
      </c>
      <c r="BU57" s="88"/>
      <c r="BV57" s="89">
        <f>Spielplan!$BN$21</f>
        <v>0</v>
      </c>
      <c r="BW57" s="74"/>
      <c r="BX57" s="356">
        <f>COUNTIF($BT$12:$BT$41,BT57)*(Punktemodus!$B$11)</f>
        <v>10</v>
      </c>
      <c r="BY57" s="358"/>
      <c r="BZ57" s="96"/>
      <c r="CA57" s="80"/>
      <c r="CB57" s="80"/>
      <c r="CC57" s="80"/>
      <c r="CD57" s="80"/>
      <c r="CE57" s="355"/>
      <c r="CF57" s="96"/>
      <c r="CG57" s="96"/>
      <c r="CH57" s="80"/>
      <c r="CI57" s="80"/>
      <c r="CJ57" s="355"/>
      <c r="CK57" s="80"/>
      <c r="CL57" s="95" t="s">
        <v>29</v>
      </c>
      <c r="CM57" s="80"/>
      <c r="CN57" s="80"/>
      <c r="CO57" s="80"/>
      <c r="CP57" s="80"/>
      <c r="CQ57" s="80"/>
      <c r="CR57" s="80"/>
      <c r="CS57" s="80"/>
      <c r="CT57" s="80"/>
      <c r="CU57" s="80"/>
      <c r="CV57" s="80"/>
      <c r="CW57" s="80"/>
    </row>
    <row r="58" spans="1:101" ht="18.75" customHeight="1" thickBot="1" x14ac:dyDescent="0.3">
      <c r="A58" s="182"/>
      <c r="B58" s="182"/>
      <c r="C58" s="108" t="str">
        <f>C56</f>
        <v>Irland</v>
      </c>
      <c r="D58" s="109"/>
      <c r="E58" s="398">
        <v>0</v>
      </c>
      <c r="F58" s="401" t="s">
        <v>12</v>
      </c>
      <c r="G58" s="398">
        <v>2</v>
      </c>
      <c r="H58" s="108" t="str">
        <f>C57</f>
        <v>Belgien</v>
      </c>
      <c r="I58" s="109"/>
      <c r="J58" s="182"/>
      <c r="K58" s="182" t="s">
        <v>79</v>
      </c>
      <c r="L58" s="182">
        <f t="shared" si="16"/>
        <v>-1</v>
      </c>
      <c r="M58" s="182">
        <f>IF($E58="",0,IF($E58&gt;$G58,3,IF($E58=G58,1,0)))</f>
        <v>0</v>
      </c>
      <c r="N58" s="182"/>
      <c r="O58" s="182">
        <f>IF($G58="",0,IF($E58&gt;$G58,0,IF($E58=$G58,1,3)))</f>
        <v>3</v>
      </c>
      <c r="P58" s="182"/>
      <c r="Q58" s="182">
        <f>E58</f>
        <v>0</v>
      </c>
      <c r="R58" s="182"/>
      <c r="S58" s="182">
        <f>G58</f>
        <v>2</v>
      </c>
      <c r="T58" s="182"/>
      <c r="U58" s="182">
        <f>G58</f>
        <v>2</v>
      </c>
      <c r="V58" s="182"/>
      <c r="W58" s="182">
        <f>E58</f>
        <v>0</v>
      </c>
      <c r="X58" s="182"/>
      <c r="Y58" s="182"/>
      <c r="Z58" s="182">
        <f>O62</f>
        <v>7</v>
      </c>
      <c r="AA58" s="182">
        <f>S62</f>
        <v>4</v>
      </c>
      <c r="AB58" s="182">
        <f>W62</f>
        <v>1</v>
      </c>
      <c r="AC58" s="182">
        <f>AA58-AB58</f>
        <v>3</v>
      </c>
      <c r="AD58" s="182">
        <f>IF(Z58&gt;Z56,-1,0)</f>
        <v>-1</v>
      </c>
      <c r="AE58" s="182">
        <f>IF(Z58&gt;Z57,-1,0)</f>
        <v>-1</v>
      </c>
      <c r="AF58" s="182">
        <f>IF(Z58&gt;Z59,-1,0)</f>
        <v>0</v>
      </c>
      <c r="AG58" s="329">
        <f>10000-(AJ58*1000+AM58*10+AK58)</f>
        <v>2966</v>
      </c>
      <c r="AH58" s="330">
        <f>RANK(AG58,AG56:AG59,1)</f>
        <v>1</v>
      </c>
      <c r="AI58" s="281" t="str">
        <f>C57</f>
        <v>Belgien</v>
      </c>
      <c r="AJ58" s="281">
        <f t="shared" si="17"/>
        <v>7</v>
      </c>
      <c r="AK58" s="281">
        <f t="shared" si="17"/>
        <v>4</v>
      </c>
      <c r="AL58" s="281">
        <f t="shared" si="17"/>
        <v>1</v>
      </c>
      <c r="AM58" s="281">
        <f>AK58-AL58</f>
        <v>3</v>
      </c>
      <c r="AN58" s="329">
        <f>IF(Z56&lt;&gt;Z58,AG56,IF(E58&gt;G58,AG56-2000,AG56))</f>
        <v>9028</v>
      </c>
      <c r="AO58" s="329">
        <f>IF(Z57&lt;&gt;Z58,AG57,IF(E61&gt;G61,AG57-2000,AG57))</f>
        <v>9018</v>
      </c>
      <c r="AP58" s="337"/>
      <c r="AQ58" s="329">
        <f>IF(Z59&lt;&gt;Z58,AG59,IF(G57&gt;E57,AG59-2000,AG59))</f>
        <v>2975</v>
      </c>
      <c r="AR58" s="333">
        <f>AP60</f>
        <v>8898</v>
      </c>
      <c r="AS58" s="330">
        <f>RANK(AR58,AR56:AR59,1)</f>
        <v>1</v>
      </c>
      <c r="AT58" s="281" t="str">
        <f t="shared" si="18"/>
        <v>Belgien</v>
      </c>
      <c r="AU58" s="281">
        <f t="shared" si="18"/>
        <v>7</v>
      </c>
      <c r="AV58" s="281">
        <f t="shared" si="18"/>
        <v>4</v>
      </c>
      <c r="AW58" s="281">
        <f t="shared" si="18"/>
        <v>1</v>
      </c>
      <c r="AX58" s="182"/>
      <c r="AY58" s="182"/>
      <c r="AZ58" s="182"/>
      <c r="BA58" s="162">
        <v>3</v>
      </c>
      <c r="BB58" s="175" t="str">
        <f>VLOOKUP(3,AS56:AT59,2,FALSE)</f>
        <v>Schweden</v>
      </c>
      <c r="BC58" s="163"/>
      <c r="BD58" s="145">
        <f>VLOOKUP(3,AS56:AW59,3,FALSE)</f>
        <v>1</v>
      </c>
      <c r="BE58" s="145">
        <f>VLOOKUP(3,AS56:AW59,4,FALSE)</f>
        <v>2</v>
      </c>
      <c r="BF58" s="199" t="s">
        <v>12</v>
      </c>
      <c r="BG58" s="145">
        <f>VLOOKUP(3,AS56:AW59,5,FALSE)</f>
        <v>4</v>
      </c>
      <c r="BH58" s="182"/>
      <c r="BI58" s="183"/>
      <c r="BJ58" s="61">
        <f>IF(E58&gt;G58,IF(Spielplan!E58&gt;Spielplan!G58,Punktemodus!$B$3,0),0)</f>
        <v>0</v>
      </c>
      <c r="BK58" s="61">
        <f>IF(E58=G58,IF(Spielplan!E58=Spielplan!G58,Punktemodus!$B$3,0),0)</f>
        <v>0</v>
      </c>
      <c r="BL58" s="61">
        <f>IF(E58&lt;G58,IF(Spielplan!E58&lt;Spielplan!G58,Punktemodus!$B$3,0),0)</f>
        <v>10</v>
      </c>
      <c r="BM58" s="61">
        <f>IF(E58=Spielplan!E58,IF(G58=Spielplan!G58,Punktemodus!$B$5,0),0)</f>
        <v>0</v>
      </c>
      <c r="BN58" s="61">
        <f>IF(E58=Spielplan!E58,Punktemodus!$B$7,0)</f>
        <v>1</v>
      </c>
      <c r="BO58" s="61">
        <f>IF(G58=Spielplan!G58,Punktemodus!$B$7,0)</f>
        <v>0</v>
      </c>
      <c r="BP58" s="81">
        <f>IF(Spielplan!E58="",0,SUM(BJ58:BO58))</f>
        <v>11</v>
      </c>
      <c r="BQ58" s="183"/>
      <c r="BR58" s="85"/>
      <c r="BS58" s="92"/>
      <c r="BT58" s="80"/>
      <c r="BU58" s="80"/>
      <c r="BV58" s="80"/>
      <c r="BW58" s="80"/>
      <c r="BX58" s="354"/>
      <c r="BY58" s="358"/>
      <c r="BZ58" s="96"/>
      <c r="CA58" s="87" t="str">
        <f>Spielplan!$BS$22</f>
        <v>Wales</v>
      </c>
      <c r="CB58" s="88"/>
      <c r="CC58" s="89">
        <f>Spielplan!$BU$22</f>
        <v>3</v>
      </c>
      <c r="CD58" s="360"/>
      <c r="CE58" s="356">
        <f>IF(CA58="",0,COUNTIF($CA$14:$CA$39,CA58)*(Punktemodus!$B$15))</f>
        <v>0</v>
      </c>
      <c r="CF58" s="96"/>
      <c r="CG58" s="96"/>
      <c r="CH58" s="80"/>
      <c r="CI58" s="90"/>
      <c r="CJ58" s="355"/>
      <c r="CK58" s="80"/>
      <c r="CL58" s="80"/>
      <c r="CM58" s="80"/>
      <c r="CN58" s="80"/>
      <c r="CO58" s="80"/>
      <c r="CP58" s="80"/>
      <c r="CQ58" s="80"/>
      <c r="CR58" s="86"/>
      <c r="CS58" s="86" t="s">
        <v>285</v>
      </c>
      <c r="CT58" s="96"/>
      <c r="CU58" s="96"/>
      <c r="CV58" s="96"/>
      <c r="CW58" s="80"/>
    </row>
    <row r="59" spans="1:101" ht="18.75" customHeight="1" thickBot="1" x14ac:dyDescent="0.3">
      <c r="A59" s="182"/>
      <c r="B59" s="182"/>
      <c r="C59" s="110" t="str">
        <f>H56</f>
        <v>Schweden</v>
      </c>
      <c r="D59" s="111"/>
      <c r="E59" s="398">
        <v>1</v>
      </c>
      <c r="F59" s="401" t="s">
        <v>12</v>
      </c>
      <c r="G59" s="398">
        <v>2</v>
      </c>
      <c r="H59" s="110" t="str">
        <f>H57</f>
        <v>Italien</v>
      </c>
      <c r="I59" s="111"/>
      <c r="J59" s="182"/>
      <c r="K59" s="182" t="s">
        <v>80</v>
      </c>
      <c r="L59" s="182">
        <f t="shared" si="16"/>
        <v>-1</v>
      </c>
      <c r="M59" s="182"/>
      <c r="N59" s="182">
        <f>IF($E59="",0,IF($E59&gt;$G59,3,IF($E59=$G59,1,0)))</f>
        <v>0</v>
      </c>
      <c r="O59" s="182"/>
      <c r="P59" s="182">
        <f>IF($G59="",0,IF($E59&gt;$G59,0,IF($E59=$G59,1,3)))</f>
        <v>3</v>
      </c>
      <c r="Q59" s="182"/>
      <c r="R59" s="182">
        <f>E59</f>
        <v>1</v>
      </c>
      <c r="S59" s="182"/>
      <c r="T59" s="182">
        <f>G59</f>
        <v>2</v>
      </c>
      <c r="U59" s="182"/>
      <c r="V59" s="182">
        <f>G59</f>
        <v>2</v>
      </c>
      <c r="W59" s="182"/>
      <c r="X59" s="182">
        <f>E59</f>
        <v>1</v>
      </c>
      <c r="Y59" s="182"/>
      <c r="Z59" s="182">
        <f>P62</f>
        <v>7</v>
      </c>
      <c r="AA59" s="182">
        <f>T62</f>
        <v>5</v>
      </c>
      <c r="AB59" s="182">
        <f>X62</f>
        <v>3</v>
      </c>
      <c r="AC59" s="182">
        <f>AA59-AB59</f>
        <v>2</v>
      </c>
      <c r="AD59" s="182">
        <f>IF(Z59&gt;Z56,-1,0)</f>
        <v>-1</v>
      </c>
      <c r="AE59" s="182">
        <f>IF(Z59&gt;Z57,-1,0)</f>
        <v>-1</v>
      </c>
      <c r="AF59" s="182">
        <f>IF(Z59&gt;Z58,-1,0)</f>
        <v>0</v>
      </c>
      <c r="AG59" s="329">
        <f>10000-(AJ59*1000+AM59*10+AK59)</f>
        <v>2975</v>
      </c>
      <c r="AH59" s="330">
        <f>RANK(AG59,AG56:AG59,1)</f>
        <v>2</v>
      </c>
      <c r="AI59" s="281" t="str">
        <f>H57</f>
        <v>Italien</v>
      </c>
      <c r="AJ59" s="281">
        <f t="shared" si="17"/>
        <v>7</v>
      </c>
      <c r="AK59" s="281">
        <f t="shared" si="17"/>
        <v>5</v>
      </c>
      <c r="AL59" s="281">
        <f t="shared" si="17"/>
        <v>3</v>
      </c>
      <c r="AM59" s="281">
        <f>AK59-AL59</f>
        <v>2</v>
      </c>
      <c r="AN59" s="329">
        <f>IF(Z56&lt;&gt;Z59,AG56,IF(E60&gt;G60,AG56-2000,AG56))</f>
        <v>9028</v>
      </c>
      <c r="AO59" s="329">
        <f>IF(Z57&lt;&gt;Z59,AG57,IF(E59&gt;G59,AG57-2000,AG57))</f>
        <v>9018</v>
      </c>
      <c r="AP59" s="329">
        <f>IF(Z58&lt;&gt;Z59,AG58,IF(E57&gt;G57,AG58-2000,AG58))</f>
        <v>2966</v>
      </c>
      <c r="AQ59" s="337"/>
      <c r="AR59" s="333">
        <f>AQ60</f>
        <v>8925</v>
      </c>
      <c r="AS59" s="330">
        <f>RANK(AR59,AR56:AR59,1)</f>
        <v>2</v>
      </c>
      <c r="AT59" s="281" t="str">
        <f t="shared" si="18"/>
        <v>Italien</v>
      </c>
      <c r="AU59" s="281">
        <f t="shared" si="18"/>
        <v>7</v>
      </c>
      <c r="AV59" s="281">
        <f t="shared" si="18"/>
        <v>5</v>
      </c>
      <c r="AW59" s="281">
        <f t="shared" si="18"/>
        <v>3</v>
      </c>
      <c r="AX59" s="182"/>
      <c r="AY59" s="182"/>
      <c r="AZ59" s="182"/>
      <c r="BA59" s="68">
        <v>4</v>
      </c>
      <c r="BB59" s="69" t="str">
        <f>VLOOKUP(4,AS56:AT59,2,FALSE)</f>
        <v>Irland</v>
      </c>
      <c r="BC59" s="70"/>
      <c r="BD59" s="71">
        <f>VLOOKUP(4,AS56:AW59,3,FALSE)</f>
        <v>1</v>
      </c>
      <c r="BE59" s="71">
        <f>VLOOKUP(4,AS56:AW59,4,FALSE)</f>
        <v>2</v>
      </c>
      <c r="BF59" s="199" t="s">
        <v>12</v>
      </c>
      <c r="BG59" s="71">
        <f>VLOOKUP(4,AS56:AW59,5,FALSE)</f>
        <v>5</v>
      </c>
      <c r="BH59" s="182"/>
      <c r="BI59" s="183"/>
      <c r="BJ59" s="61">
        <f>IF(E59&gt;G59,IF(Spielplan!E59&gt;Spielplan!G59,Punktemodus!$B$3,0),0)</f>
        <v>0</v>
      </c>
      <c r="BK59" s="61">
        <f>IF(E59=G59,IF(Spielplan!E59=Spielplan!G59,Punktemodus!$B$3,0),0)</f>
        <v>0</v>
      </c>
      <c r="BL59" s="61">
        <f>IF(E59&lt;G59,IF(Spielplan!E59&lt;Spielplan!G59,Punktemodus!$B$3,0),0)</f>
        <v>10</v>
      </c>
      <c r="BM59" s="61">
        <f>IF(E59=Spielplan!E59,IF(G59=Spielplan!G59,Punktemodus!$B$5,0),0)</f>
        <v>0</v>
      </c>
      <c r="BN59" s="61">
        <f>IF(E59=Spielplan!E59,Punktemodus!$B$7,0)</f>
        <v>0</v>
      </c>
      <c r="BO59" s="61">
        <f>IF(G59=Spielplan!G59,Punktemodus!$B$7,0)</f>
        <v>0</v>
      </c>
      <c r="BP59" s="81">
        <f>IF(Spielplan!E59="",0,SUM(BJ59:BO59))</f>
        <v>10</v>
      </c>
      <c r="BQ59" s="183"/>
      <c r="BR59" s="85"/>
      <c r="BS59" s="80"/>
      <c r="BT59" s="80"/>
      <c r="BU59" s="80"/>
      <c r="BV59" s="80"/>
      <c r="BW59" s="80"/>
      <c r="BX59" s="354"/>
      <c r="BY59" s="358"/>
      <c r="BZ59" s="96"/>
      <c r="CA59" s="87" t="str">
        <f>Spielplan!$BS$23</f>
        <v>Belgien</v>
      </c>
      <c r="CB59" s="88"/>
      <c r="CC59" s="89">
        <f>Spielplan!$BU$23</f>
        <v>1</v>
      </c>
      <c r="CD59" s="74"/>
      <c r="CE59" s="356">
        <f>IF(CA59="",0,COUNTIF($CA$14:$CA$39,CA59)*(Punktemodus!$B$15))</f>
        <v>20</v>
      </c>
      <c r="CF59" s="96"/>
      <c r="CG59" s="96"/>
      <c r="CH59" s="80"/>
      <c r="CI59" s="80"/>
      <c r="CJ59" s="355"/>
      <c r="CK59" s="87" t="str">
        <f>Spielplan!$CC$23</f>
        <v>Portugal</v>
      </c>
      <c r="CL59" s="88"/>
      <c r="CM59" s="89">
        <f>Spielplan!$CE$23</f>
        <v>1</v>
      </c>
      <c r="CN59" s="74"/>
      <c r="CO59" s="356">
        <f>IF(CK59="",0,COUNTIF($CK$23:$CK$24,CK59)*(Punktemodus!$B$21))</f>
        <v>0</v>
      </c>
      <c r="CP59" s="80"/>
      <c r="CQ59" s="505" t="str">
        <f>Spielplan!$CI$23</f>
        <v>Portugal</v>
      </c>
      <c r="CR59" s="506"/>
      <c r="CS59" s="506"/>
      <c r="CT59" s="506"/>
      <c r="CU59" s="506"/>
      <c r="CV59" s="507"/>
      <c r="CW59" s="80"/>
    </row>
    <row r="60" spans="1:101" ht="18.75" customHeight="1" thickBot="1" x14ac:dyDescent="0.3">
      <c r="A60" s="182"/>
      <c r="B60" s="182"/>
      <c r="C60" s="108" t="str">
        <f>C56</f>
        <v>Irland</v>
      </c>
      <c r="D60" s="109"/>
      <c r="E60" s="398">
        <v>1</v>
      </c>
      <c r="F60" s="401" t="s">
        <v>12</v>
      </c>
      <c r="G60" s="398">
        <v>2</v>
      </c>
      <c r="H60" s="108" t="str">
        <f>H57</f>
        <v>Italien</v>
      </c>
      <c r="I60" s="109"/>
      <c r="J60" s="182"/>
      <c r="K60" s="182" t="s">
        <v>81</v>
      </c>
      <c r="L60" s="182">
        <f t="shared" si="16"/>
        <v>-1</v>
      </c>
      <c r="M60" s="182">
        <f>IF($E60="",0,IF($E60&gt;$G60,3,IF($E60=G60,1,0)))</f>
        <v>0</v>
      </c>
      <c r="N60" s="182"/>
      <c r="O60" s="182"/>
      <c r="P60" s="182">
        <f>IF($G60="",0,IF($E60&gt;$G60,0,IF($E60=$G60,1,3)))</f>
        <v>3</v>
      </c>
      <c r="Q60" s="182">
        <f>E60</f>
        <v>1</v>
      </c>
      <c r="R60" s="182"/>
      <c r="S60" s="182"/>
      <c r="T60" s="182">
        <f>G60</f>
        <v>2</v>
      </c>
      <c r="U60" s="182">
        <f>G60</f>
        <v>2</v>
      </c>
      <c r="V60" s="182"/>
      <c r="W60" s="182"/>
      <c r="X60" s="182">
        <f>E60</f>
        <v>1</v>
      </c>
      <c r="Y60" s="182"/>
      <c r="Z60" s="182"/>
      <c r="AA60" s="182"/>
      <c r="AB60" s="182"/>
      <c r="AC60" s="182"/>
      <c r="AD60" s="182"/>
      <c r="AE60" s="182"/>
      <c r="AF60" s="182"/>
      <c r="AG60" s="281"/>
      <c r="AH60" s="281"/>
      <c r="AI60" s="281"/>
      <c r="AJ60" s="281"/>
      <c r="AK60" s="281"/>
      <c r="AL60" s="281"/>
      <c r="AM60" s="281"/>
      <c r="AN60" s="334">
        <f>SUM(AN56:AN59)</f>
        <v>27084</v>
      </c>
      <c r="AO60" s="335">
        <f>SUM(AO56:AO59)</f>
        <v>27054</v>
      </c>
      <c r="AP60" s="335">
        <f>SUM(AP56:AP59)</f>
        <v>8898</v>
      </c>
      <c r="AQ60" s="335">
        <f>SUM(AQ56:AQ59)</f>
        <v>8925</v>
      </c>
      <c r="AR60" s="336"/>
      <c r="AS60" s="331"/>
      <c r="AT60" s="331"/>
      <c r="AU60" s="281"/>
      <c r="AV60" s="281"/>
      <c r="AW60" s="281"/>
      <c r="AX60" s="182"/>
      <c r="AY60" s="182"/>
      <c r="AZ60" s="182"/>
      <c r="BA60" s="182"/>
      <c r="BB60" s="182"/>
      <c r="BC60" s="182"/>
      <c r="BD60" s="182"/>
      <c r="BE60" s="182"/>
      <c r="BF60" s="182"/>
      <c r="BG60" s="182"/>
      <c r="BH60" s="182"/>
      <c r="BI60" s="182"/>
      <c r="BJ60" s="61">
        <f>IF(E60&gt;G60,IF(Spielplan!E60&gt;Spielplan!G60,Punktemodus!$B$3,0),0)</f>
        <v>0</v>
      </c>
      <c r="BK60" s="61">
        <f>IF(E60=G60,IF(Spielplan!E60=Spielplan!G60,Punktemodus!$B$3,0),0)</f>
        <v>0</v>
      </c>
      <c r="BL60" s="61">
        <f>IF(E60&lt;G60,IF(Spielplan!E60&lt;Spielplan!G60,Punktemodus!$B$3,0),0)</f>
        <v>0</v>
      </c>
      <c r="BM60" s="61">
        <f>IF(E60=Spielplan!E60,IF(G60=Spielplan!G60,Punktemodus!$B$5,0),0)</f>
        <v>0</v>
      </c>
      <c r="BN60" s="61">
        <f>IF(E60=Spielplan!E60,Punktemodus!$B$7,0)</f>
        <v>1</v>
      </c>
      <c r="BO60" s="61">
        <f>IF(G60=Spielplan!G60,Punktemodus!$B$7,0)</f>
        <v>0</v>
      </c>
      <c r="BP60" s="81">
        <f>IF(Spielplan!E60="",0,SUM(BJ60:BO60))</f>
        <v>1</v>
      </c>
      <c r="BQ60" s="182"/>
      <c r="BR60" s="85"/>
      <c r="BS60" s="152" t="str">
        <f>Spielplan!$BK$24</f>
        <v>1F</v>
      </c>
      <c r="BT60" s="87" t="str">
        <f>Spielplan!$BL$24</f>
        <v>Ungarn</v>
      </c>
      <c r="BU60" s="88"/>
      <c r="BV60" s="89">
        <f>Spielplan!$BN$24</f>
        <v>0</v>
      </c>
      <c r="BW60" s="360"/>
      <c r="BX60" s="356">
        <f>COUNTIF($BT$12:$BT$41,BT60)*(Punktemodus!$B$11)</f>
        <v>10</v>
      </c>
      <c r="BY60" s="358"/>
      <c r="BZ60" s="96"/>
      <c r="CA60" s="80"/>
      <c r="CB60" s="80"/>
      <c r="CC60" s="80"/>
      <c r="CD60" s="80"/>
      <c r="CE60" s="355"/>
      <c r="CF60" s="80"/>
      <c r="CG60" s="80"/>
      <c r="CH60" s="80"/>
      <c r="CI60" s="80"/>
      <c r="CJ60" s="355"/>
      <c r="CK60" s="87" t="str">
        <f>Spielplan!$CC$24</f>
        <v>Frankreich</v>
      </c>
      <c r="CL60" s="88"/>
      <c r="CM60" s="89">
        <f>Spielplan!$CE$24</f>
        <v>0</v>
      </c>
      <c r="CN60" s="74"/>
      <c r="CO60" s="356">
        <f>IF(CK60="",0,COUNTIF($CK$23:$CK$24,CK60)*(Punktemodus!$B$21))</f>
        <v>0</v>
      </c>
      <c r="CP60" s="80"/>
      <c r="CQ60" s="508"/>
      <c r="CR60" s="509"/>
      <c r="CS60" s="509"/>
      <c r="CT60" s="509"/>
      <c r="CU60" s="509"/>
      <c r="CV60" s="510"/>
      <c r="CW60" s="80"/>
    </row>
    <row r="61" spans="1:101" ht="18.75" customHeight="1" thickBot="1" x14ac:dyDescent="0.3">
      <c r="A61" s="182"/>
      <c r="B61" s="182"/>
      <c r="C61" s="110" t="str">
        <f>H56</f>
        <v>Schweden</v>
      </c>
      <c r="D61" s="111"/>
      <c r="E61" s="398">
        <v>0</v>
      </c>
      <c r="F61" s="401" t="s">
        <v>12</v>
      </c>
      <c r="G61" s="398">
        <v>1</v>
      </c>
      <c r="H61" s="110" t="str">
        <f>C57</f>
        <v>Belgien</v>
      </c>
      <c r="I61" s="111"/>
      <c r="J61" s="182"/>
      <c r="K61" s="182" t="s">
        <v>81</v>
      </c>
      <c r="L61" s="182">
        <f t="shared" si="16"/>
        <v>-1</v>
      </c>
      <c r="M61" s="182"/>
      <c r="N61" s="182">
        <f>IF($E61="",0,IF($E61&gt;$G61,3,IF($E61=$G61,1,0)))</f>
        <v>0</v>
      </c>
      <c r="O61" s="182">
        <f>IF($G61="",0,IF($E61&gt;$G61,0,IF($E61=$G61,1,3)))</f>
        <v>3</v>
      </c>
      <c r="P61" s="182"/>
      <c r="Q61" s="182"/>
      <c r="R61" s="182">
        <f>E61</f>
        <v>0</v>
      </c>
      <c r="S61" s="182">
        <f>G61</f>
        <v>1</v>
      </c>
      <c r="T61" s="182"/>
      <c r="U61" s="182"/>
      <c r="V61" s="182">
        <f>G61</f>
        <v>1</v>
      </c>
      <c r="W61" s="182">
        <f>E61</f>
        <v>0</v>
      </c>
      <c r="X61" s="182"/>
      <c r="Y61" s="182"/>
      <c r="Z61" s="182" t="s">
        <v>30</v>
      </c>
      <c r="AA61" s="182"/>
      <c r="AB61" s="182"/>
      <c r="AC61" s="182"/>
      <c r="AD61" s="182"/>
      <c r="AE61" s="182"/>
      <c r="AF61" s="182"/>
      <c r="AG61" s="281" t="b">
        <f>OR(AG56=AG57,AG56=AG58,AG56=AG59,AG57=AG58,AG57=AG59,AG58=AG59)</f>
        <v>0</v>
      </c>
      <c r="AH61" s="281"/>
      <c r="AI61" s="281"/>
      <c r="AJ61" s="281"/>
      <c r="AK61" s="281"/>
      <c r="AL61" s="281"/>
      <c r="AM61" s="281"/>
      <c r="AN61" s="281" t="s">
        <v>34</v>
      </c>
      <c r="AO61" s="281"/>
      <c r="AP61" s="281"/>
      <c r="AQ61" s="281"/>
      <c r="AR61" s="281" t="b">
        <f>OR(AR56=AR57,AR56=AR58,AR56=AR59,AR57=AR58,AR57=AR59,AR58=AR59)</f>
        <v>0</v>
      </c>
      <c r="AS61" s="281"/>
      <c r="AT61" s="281"/>
      <c r="AU61" s="281"/>
      <c r="AV61" s="281"/>
      <c r="AW61" s="281"/>
      <c r="AX61" s="182"/>
      <c r="AY61" s="182"/>
      <c r="AZ61" s="182"/>
      <c r="BA61" s="182"/>
      <c r="BB61" s="182"/>
      <c r="BC61" s="182"/>
      <c r="BD61" s="182"/>
      <c r="BE61" s="182"/>
      <c r="BF61" s="182"/>
      <c r="BG61" s="182"/>
      <c r="BH61" s="182"/>
      <c r="BI61" s="182"/>
      <c r="BJ61" s="61">
        <f>IF(E61&gt;G61,IF(Spielplan!E61&gt;Spielplan!G61,Punktemodus!$B$3,0),0)</f>
        <v>0</v>
      </c>
      <c r="BK61" s="61">
        <f>IF(E61=G61,IF(Spielplan!E61=Spielplan!G61,Punktemodus!$B$3,0),0)</f>
        <v>0</v>
      </c>
      <c r="BL61" s="61">
        <f>IF(E61&lt;G61,IF(Spielplan!E61&lt;Spielplan!G61,Punktemodus!$B$3,0),0)</f>
        <v>10</v>
      </c>
      <c r="BM61" s="61">
        <f>IF(E61=Spielplan!E61,IF(G61=Spielplan!G61,Punktemodus!$B$5,0),0)</f>
        <v>3</v>
      </c>
      <c r="BN61" s="61">
        <f>IF(E61=Spielplan!E61,Punktemodus!$B$7,0)</f>
        <v>1</v>
      </c>
      <c r="BO61" s="61">
        <f>IF(G61=Spielplan!G61,Punktemodus!$B$7,0)</f>
        <v>1</v>
      </c>
      <c r="BP61" s="81">
        <f>IF(Spielplan!E61="",0,SUM(BJ61:BO61))</f>
        <v>15</v>
      </c>
      <c r="BQ61" s="182"/>
      <c r="BR61" s="85"/>
      <c r="BS61" s="153" t="str">
        <f>Spielplan!$BK$25</f>
        <v>2E</v>
      </c>
      <c r="BT61" s="87" t="str">
        <f>Spielplan!$BL$25</f>
        <v>Belgien</v>
      </c>
      <c r="BU61" s="88"/>
      <c r="BV61" s="89">
        <f>Spielplan!$BN$25</f>
        <v>4</v>
      </c>
      <c r="BW61" s="74"/>
      <c r="BX61" s="356">
        <f>COUNTIF($BT$12:$BT$41,BT61)*(Punktemodus!$B$11)</f>
        <v>10</v>
      </c>
      <c r="BY61" s="358"/>
      <c r="BZ61" s="96"/>
      <c r="CA61" s="80"/>
      <c r="CB61" s="80"/>
      <c r="CC61" s="80"/>
      <c r="CD61" s="80"/>
      <c r="CE61" s="355"/>
      <c r="CF61" s="80"/>
      <c r="CG61" s="80"/>
      <c r="CH61" s="80"/>
      <c r="CI61" s="80"/>
      <c r="CJ61" s="355"/>
      <c r="CK61" s="80"/>
      <c r="CL61" s="80"/>
      <c r="CM61" s="80"/>
      <c r="CN61" s="80"/>
      <c r="CO61" s="80"/>
      <c r="CP61" s="80"/>
      <c r="CQ61" s="80"/>
      <c r="CR61" s="86"/>
      <c r="CS61" s="96"/>
      <c r="CT61" s="96"/>
      <c r="CU61" s="96"/>
      <c r="CV61" s="96"/>
      <c r="CW61" s="80"/>
    </row>
    <row r="62" spans="1:101" ht="18.75" customHeight="1" thickBot="1" x14ac:dyDescent="0.3">
      <c r="A62" s="182"/>
      <c r="B62" s="182"/>
      <c r="C62" s="232" t="str">
        <f>IF(G61="","",IF(AR61=TRUE,"Achtung: So tippen, dass es eine eindeutige Tabelle gibt!",""))</f>
        <v/>
      </c>
      <c r="D62" s="182"/>
      <c r="E62" s="400"/>
      <c r="F62" s="399"/>
      <c r="G62" s="400"/>
      <c r="H62" s="182"/>
      <c r="I62" s="182"/>
      <c r="J62" s="182"/>
      <c r="K62" s="182"/>
      <c r="L62" s="182"/>
      <c r="M62" s="182">
        <f t="shared" ref="M62:X62" si="19">SUM(M56:M61)</f>
        <v>1</v>
      </c>
      <c r="N62" s="182">
        <f t="shared" si="19"/>
        <v>1</v>
      </c>
      <c r="O62" s="182">
        <f t="shared" si="19"/>
        <v>7</v>
      </c>
      <c r="P62" s="182">
        <f t="shared" si="19"/>
        <v>7</v>
      </c>
      <c r="Q62" s="182">
        <f t="shared" si="19"/>
        <v>2</v>
      </c>
      <c r="R62" s="182">
        <f t="shared" si="19"/>
        <v>2</v>
      </c>
      <c r="S62" s="182">
        <f t="shared" si="19"/>
        <v>4</v>
      </c>
      <c r="T62" s="182">
        <f t="shared" si="19"/>
        <v>5</v>
      </c>
      <c r="U62" s="182">
        <f t="shared" si="19"/>
        <v>5</v>
      </c>
      <c r="V62" s="182">
        <f t="shared" si="19"/>
        <v>4</v>
      </c>
      <c r="W62" s="182">
        <f t="shared" si="19"/>
        <v>1</v>
      </c>
      <c r="X62" s="182">
        <f t="shared" si="19"/>
        <v>3</v>
      </c>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49"/>
      <c r="BK62" s="49"/>
      <c r="BL62" s="49"/>
      <c r="BM62" s="49"/>
      <c r="BN62" s="49"/>
      <c r="BO62" s="49"/>
      <c r="BP62" s="241">
        <f>SUM(BP56:BP61)</f>
        <v>52</v>
      </c>
      <c r="BQ62" s="182"/>
      <c r="BR62" s="85"/>
      <c r="BS62" s="92"/>
      <c r="BT62" s="80"/>
      <c r="BU62" s="80"/>
      <c r="BV62" s="80"/>
      <c r="BW62" s="80"/>
      <c r="BX62" s="354"/>
      <c r="BY62" s="358"/>
      <c r="BZ62" s="96"/>
      <c r="CA62" s="80"/>
      <c r="CB62" s="80"/>
      <c r="CC62" s="80"/>
      <c r="CD62" s="80"/>
      <c r="CE62" s="355"/>
      <c r="CF62" s="80"/>
      <c r="CG62" s="80"/>
      <c r="CH62" s="80"/>
      <c r="CI62" s="80"/>
      <c r="CJ62" s="355"/>
      <c r="CK62" s="80"/>
      <c r="CL62" s="80"/>
      <c r="CM62" s="80"/>
      <c r="CN62" s="80"/>
      <c r="CO62" s="80"/>
      <c r="CP62" s="80"/>
      <c r="CQ62" s="96"/>
      <c r="CR62" s="86"/>
      <c r="CS62" s="96"/>
      <c r="CT62" s="96"/>
      <c r="CU62" s="96"/>
      <c r="CV62" s="96"/>
      <c r="CW62" s="80"/>
    </row>
    <row r="63" spans="1:101" ht="18.75" customHeight="1" thickBot="1" x14ac:dyDescent="0.3">
      <c r="A63" s="182"/>
      <c r="B63" s="182"/>
      <c r="C63" s="182"/>
      <c r="D63" s="182"/>
      <c r="E63" s="400"/>
      <c r="F63" s="399"/>
      <c r="G63" s="400"/>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49"/>
      <c r="BK63" s="49"/>
      <c r="BL63" s="49"/>
      <c r="BM63" s="49"/>
      <c r="BN63" s="49"/>
      <c r="BO63" s="49"/>
      <c r="BP63" s="82"/>
      <c r="BQ63" s="182"/>
      <c r="BR63" s="85"/>
      <c r="BS63" s="80"/>
      <c r="BT63" s="80"/>
      <c r="BU63" s="80"/>
      <c r="BV63" s="80"/>
      <c r="BW63" s="80"/>
      <c r="BX63" s="354"/>
      <c r="BY63" s="358"/>
      <c r="BZ63" s="96"/>
      <c r="CA63" s="80"/>
      <c r="CB63" s="80"/>
      <c r="CC63" s="80"/>
      <c r="CD63" s="80"/>
      <c r="CE63" s="355"/>
      <c r="CF63" s="80"/>
      <c r="CG63" s="80"/>
      <c r="CH63" s="80"/>
      <c r="CI63" s="80"/>
      <c r="CJ63" s="355"/>
      <c r="CK63" s="80"/>
      <c r="CL63" s="80"/>
      <c r="CM63" s="80"/>
      <c r="CN63" s="80"/>
      <c r="CO63" s="80"/>
      <c r="CP63" s="80"/>
      <c r="CQ63" s="96"/>
      <c r="CR63" s="86"/>
      <c r="CS63" s="96"/>
      <c r="CT63" s="96"/>
      <c r="CU63" s="96"/>
      <c r="CV63" s="96"/>
      <c r="CW63" s="80"/>
    </row>
    <row r="64" spans="1:101" ht="18.75" customHeight="1" thickBot="1" x14ac:dyDescent="0.3">
      <c r="A64" s="182"/>
      <c r="B64" s="182"/>
      <c r="C64" s="182"/>
      <c r="D64" s="182"/>
      <c r="E64" s="400"/>
      <c r="F64" s="399"/>
      <c r="G64" s="400"/>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49"/>
      <c r="BK64" s="49"/>
      <c r="BL64" s="49"/>
      <c r="BM64" s="49"/>
      <c r="BN64" s="49"/>
      <c r="BO64" s="49"/>
      <c r="BP64" s="82"/>
      <c r="BQ64" s="182"/>
      <c r="BR64" s="85"/>
      <c r="BS64" s="147" t="str">
        <f>Spielplan!$BK$28</f>
        <v>1C</v>
      </c>
      <c r="BT64" s="87" t="str">
        <f>Spielplan!$BL$28</f>
        <v>Deutschland</v>
      </c>
      <c r="BU64" s="88"/>
      <c r="BV64" s="89">
        <f>Spielplan!$BN$28</f>
        <v>3</v>
      </c>
      <c r="BW64" s="360"/>
      <c r="BX64" s="356">
        <f>COUNTIF($BT$12:$BT$41,BT64)*(Punktemodus!$B$11)</f>
        <v>10</v>
      </c>
      <c r="BY64" s="358"/>
      <c r="BZ64" s="96"/>
      <c r="CA64" s="80"/>
      <c r="CB64" s="80"/>
      <c r="CC64" s="80"/>
      <c r="CD64" s="80"/>
      <c r="CE64" s="355"/>
      <c r="CF64" s="80"/>
      <c r="CG64" s="80"/>
      <c r="CH64" s="80"/>
      <c r="CI64" s="80"/>
      <c r="CJ64" s="355"/>
      <c r="CK64" s="80"/>
      <c r="CL64" s="80"/>
      <c r="CM64" s="80"/>
      <c r="CN64" s="80"/>
      <c r="CO64" s="80"/>
      <c r="CP64" s="80"/>
      <c r="CQ64" s="96"/>
      <c r="CR64" s="86"/>
      <c r="CS64" s="96"/>
      <c r="CT64" s="96"/>
      <c r="CU64" s="96"/>
      <c r="CV64" s="96"/>
      <c r="CW64" s="80"/>
    </row>
    <row r="65" spans="1:101" ht="18.75" customHeight="1" thickBot="1" x14ac:dyDescent="0.3">
      <c r="A65" s="182"/>
      <c r="B65" s="182"/>
      <c r="C65" s="185" t="s">
        <v>76</v>
      </c>
      <c r="D65" s="182"/>
      <c r="E65" s="400"/>
      <c r="F65" s="399"/>
      <c r="G65" s="400"/>
      <c r="H65" s="182"/>
      <c r="I65" s="182"/>
      <c r="J65" s="182"/>
      <c r="K65" s="182"/>
      <c r="L65" s="182"/>
      <c r="M65" s="182" t="s">
        <v>4</v>
      </c>
      <c r="N65" s="182"/>
      <c r="O65" s="182"/>
      <c r="P65" s="182"/>
      <c r="Q65" s="182" t="s">
        <v>6</v>
      </c>
      <c r="R65" s="182"/>
      <c r="S65" s="182"/>
      <c r="T65" s="182"/>
      <c r="U65" s="182" t="s">
        <v>7</v>
      </c>
      <c r="V65" s="182"/>
      <c r="W65" s="182"/>
      <c r="X65" s="182"/>
      <c r="Y65" s="182"/>
      <c r="Z65" s="182" t="s">
        <v>4</v>
      </c>
      <c r="AA65" s="182" t="s">
        <v>5</v>
      </c>
      <c r="AB65" s="182"/>
      <c r="AC65" s="182"/>
      <c r="AD65" s="182" t="s">
        <v>9</v>
      </c>
      <c r="AE65" s="182"/>
      <c r="AF65" s="182"/>
      <c r="AG65" s="281"/>
      <c r="AH65" s="295" t="s">
        <v>32</v>
      </c>
      <c r="AI65" s="281"/>
      <c r="AJ65" s="281"/>
      <c r="AK65" s="281"/>
      <c r="AL65" s="281"/>
      <c r="AM65" s="281"/>
      <c r="AN65" s="295" t="s">
        <v>35</v>
      </c>
      <c r="AO65" s="281"/>
      <c r="AP65" s="281"/>
      <c r="AQ65" s="281"/>
      <c r="AR65" s="281"/>
      <c r="AS65" s="295" t="s">
        <v>33</v>
      </c>
      <c r="AT65" s="281"/>
      <c r="AU65" s="281"/>
      <c r="AV65" s="281"/>
      <c r="AW65" s="281"/>
      <c r="AX65" s="182"/>
      <c r="AY65" s="182"/>
      <c r="AZ65" s="182"/>
      <c r="BA65" s="182"/>
      <c r="BB65" s="198" t="s">
        <v>10</v>
      </c>
      <c r="BC65" s="182"/>
      <c r="BD65" s="188" t="s">
        <v>4</v>
      </c>
      <c r="BE65" s="182"/>
      <c r="BF65" s="191" t="s">
        <v>5</v>
      </c>
      <c r="BG65" s="182"/>
      <c r="BH65" s="182"/>
      <c r="BI65" s="183"/>
      <c r="BJ65" s="49"/>
      <c r="BK65" s="49"/>
      <c r="BL65" s="49"/>
      <c r="BM65" s="49"/>
      <c r="BN65" s="49"/>
      <c r="BO65" s="49"/>
      <c r="BP65" s="82"/>
      <c r="BQ65" s="183"/>
      <c r="BR65" s="85"/>
      <c r="BS65" s="150" t="str">
        <f>Spielplan!$BK$29</f>
        <v>3B</v>
      </c>
      <c r="BT65" s="87" t="str">
        <f>Spielplan!$BL$29</f>
        <v>Slowakei</v>
      </c>
      <c r="BU65" s="88"/>
      <c r="BV65" s="89">
        <f>Spielplan!$BN$29</f>
        <v>0</v>
      </c>
      <c r="BW65" s="74"/>
      <c r="BX65" s="356">
        <f>COUNTIF($BT$12:$BT$41,BT65)*(Punktemodus!$B$11)</f>
        <v>10</v>
      </c>
      <c r="BY65" s="358"/>
      <c r="BZ65" s="96"/>
      <c r="CA65" s="80"/>
      <c r="CB65" s="80"/>
      <c r="CC65" s="80"/>
      <c r="CD65" s="80"/>
      <c r="CE65" s="355"/>
      <c r="CF65" s="96"/>
      <c r="CG65" s="96"/>
      <c r="CH65" s="80"/>
      <c r="CI65" s="80"/>
      <c r="CJ65" s="355"/>
      <c r="CK65" s="80"/>
      <c r="CL65" s="80"/>
      <c r="CM65" s="80"/>
      <c r="CN65" s="80"/>
      <c r="CO65" s="80"/>
      <c r="CP65" s="80"/>
      <c r="CQ65" s="96"/>
      <c r="CR65" s="86"/>
      <c r="CS65" s="96"/>
      <c r="CT65" s="96"/>
      <c r="CU65" s="96"/>
      <c r="CV65" s="96"/>
      <c r="CW65" s="80"/>
    </row>
    <row r="66" spans="1:101" ht="18.75" customHeight="1" thickBot="1" x14ac:dyDescent="0.3">
      <c r="A66" s="182"/>
      <c r="B66" s="182"/>
      <c r="C66" s="182"/>
      <c r="D66" s="182"/>
      <c r="E66" s="400"/>
      <c r="F66" s="399"/>
      <c r="G66" s="400"/>
      <c r="H66" s="182"/>
      <c r="I66" s="182"/>
      <c r="J66" s="182"/>
      <c r="K66" s="182"/>
      <c r="L66" s="182"/>
      <c r="M66" s="182" t="s">
        <v>0</v>
      </c>
      <c r="N66" s="182" t="s">
        <v>1</v>
      </c>
      <c r="O66" s="182" t="s">
        <v>2</v>
      </c>
      <c r="P66" s="182" t="s">
        <v>3</v>
      </c>
      <c r="Q66" s="182" t="s">
        <v>0</v>
      </c>
      <c r="R66" s="182" t="s">
        <v>1</v>
      </c>
      <c r="S66" s="182" t="s">
        <v>2</v>
      </c>
      <c r="T66" s="182" t="s">
        <v>3</v>
      </c>
      <c r="U66" s="182" t="s">
        <v>0</v>
      </c>
      <c r="V66" s="182" t="s">
        <v>1</v>
      </c>
      <c r="W66" s="182" t="s">
        <v>2</v>
      </c>
      <c r="X66" s="182" t="s">
        <v>3</v>
      </c>
      <c r="Y66" s="182"/>
      <c r="Z66" s="182" t="s">
        <v>8</v>
      </c>
      <c r="AA66" s="182"/>
      <c r="AB66" s="182"/>
      <c r="AC66" s="182"/>
      <c r="AD66" s="182"/>
      <c r="AE66" s="182"/>
      <c r="AF66" s="182"/>
      <c r="AG66" s="281"/>
      <c r="AH66" s="295" t="s">
        <v>31</v>
      </c>
      <c r="AI66" s="281"/>
      <c r="AJ66" s="281"/>
      <c r="AK66" s="281"/>
      <c r="AL66" s="281"/>
      <c r="AM66" s="281"/>
      <c r="AN66" s="281" t="str">
        <f>AI67</f>
        <v>Österreich</v>
      </c>
      <c r="AO66" s="281" t="str">
        <f>AI68</f>
        <v>Ungarn</v>
      </c>
      <c r="AP66" s="281" t="str">
        <f>AI69</f>
        <v>Portugal</v>
      </c>
      <c r="AQ66" s="281" t="str">
        <f>AI70</f>
        <v>Island</v>
      </c>
      <c r="AR66" s="281"/>
      <c r="AS66" s="295" t="s">
        <v>31</v>
      </c>
      <c r="AT66" s="281"/>
      <c r="AU66" s="281"/>
      <c r="AV66" s="281"/>
      <c r="AW66" s="281"/>
      <c r="AX66" s="182"/>
      <c r="AY66" s="182"/>
      <c r="AZ66" s="182"/>
      <c r="BA66" s="182"/>
      <c r="BB66" s="182"/>
      <c r="BC66" s="182"/>
      <c r="BD66" s="182"/>
      <c r="BE66" s="182"/>
      <c r="BF66" s="182"/>
      <c r="BG66" s="182"/>
      <c r="BH66" s="182"/>
      <c r="BI66" s="183"/>
      <c r="BJ66" s="61"/>
      <c r="BK66" s="61"/>
      <c r="BL66" s="61"/>
      <c r="BM66" s="61"/>
      <c r="BN66" s="61"/>
      <c r="BO66" s="61"/>
      <c r="BP66" s="81"/>
      <c r="BQ66" s="183"/>
      <c r="BR66" s="85"/>
      <c r="BS66" s="92"/>
      <c r="BT66" s="80"/>
      <c r="BU66" s="80"/>
      <c r="BV66" s="80"/>
      <c r="BW66" s="80"/>
      <c r="BX66" s="354"/>
      <c r="BY66" s="358"/>
      <c r="BZ66" s="96"/>
      <c r="CA66" s="87" t="str">
        <f>Spielplan!$BS$30</f>
        <v>Deutschland</v>
      </c>
      <c r="CB66" s="88"/>
      <c r="CC66" s="89">
        <f>Spielplan!$BU$30</f>
        <v>1</v>
      </c>
      <c r="CD66" s="360"/>
      <c r="CE66" s="356">
        <f>IF(CA66="",0,COUNTIF($CA$14:$CA$39,CA66)*(Punktemodus!$B$15))</f>
        <v>20</v>
      </c>
      <c r="CF66" s="96"/>
      <c r="CG66" s="96"/>
      <c r="CH66" s="80"/>
      <c r="CI66" s="80"/>
      <c r="CJ66" s="355"/>
      <c r="CK66" s="80"/>
      <c r="CL66" s="80"/>
      <c r="CM66" s="80"/>
      <c r="CN66" s="80"/>
      <c r="CO66" s="80"/>
      <c r="CP66" s="80"/>
      <c r="CQ66" s="96"/>
      <c r="CR66" s="86"/>
      <c r="CS66" s="96"/>
      <c r="CT66" s="96"/>
      <c r="CU66" s="96"/>
      <c r="CV66" s="96"/>
      <c r="CW66" s="80"/>
    </row>
    <row r="67" spans="1:101" ht="18.75" customHeight="1" thickBot="1" x14ac:dyDescent="0.3">
      <c r="A67" s="182"/>
      <c r="B67" s="182"/>
      <c r="C67" s="117" t="str">
        <f>Spielplan!$C$67</f>
        <v>Österreich</v>
      </c>
      <c r="D67" s="118"/>
      <c r="E67" s="398">
        <v>2</v>
      </c>
      <c r="F67" s="401" t="s">
        <v>12</v>
      </c>
      <c r="G67" s="398">
        <v>1</v>
      </c>
      <c r="H67" s="117" t="str">
        <f>Spielplan!$H$67</f>
        <v>Ungarn</v>
      </c>
      <c r="I67" s="118"/>
      <c r="J67" s="182"/>
      <c r="K67" s="182" t="s">
        <v>82</v>
      </c>
      <c r="L67" s="182">
        <f t="shared" ref="L67:L72" si="20">IF(E67-G67&gt;0,1,IF(G67=E67,0,-1))</f>
        <v>1</v>
      </c>
      <c r="M67" s="182">
        <f>IF($E67="",0,IF($E67&gt;$G67,3,IF($E67=G67,1,0)))</f>
        <v>3</v>
      </c>
      <c r="N67" s="182">
        <f>IF($G67="",0,IF($E67&gt;$G67,0,IF($E67=G67,1,3)))</f>
        <v>0</v>
      </c>
      <c r="O67" s="182"/>
      <c r="P67" s="182"/>
      <c r="Q67" s="182">
        <f>E67</f>
        <v>2</v>
      </c>
      <c r="R67" s="182">
        <f>G67</f>
        <v>1</v>
      </c>
      <c r="S67" s="182"/>
      <c r="T67" s="182"/>
      <c r="U67" s="182">
        <f>G67</f>
        <v>1</v>
      </c>
      <c r="V67" s="182">
        <f>E67</f>
        <v>2</v>
      </c>
      <c r="W67" s="182"/>
      <c r="X67" s="182"/>
      <c r="Y67" s="182"/>
      <c r="Z67" s="182">
        <f>M73</f>
        <v>6</v>
      </c>
      <c r="AA67" s="182">
        <f>Q73</f>
        <v>5</v>
      </c>
      <c r="AB67" s="182">
        <f>U73</f>
        <v>3</v>
      </c>
      <c r="AC67" s="182">
        <f>AA67-AB67</f>
        <v>2</v>
      </c>
      <c r="AD67" s="182">
        <f>IF(Z67&gt;Z68,-1,0)</f>
        <v>-1</v>
      </c>
      <c r="AE67" s="182">
        <f>IF(Z67&gt;Z69,-1,0)</f>
        <v>0</v>
      </c>
      <c r="AF67" s="182">
        <f>IF(Z67&gt;Z70,-1,0)</f>
        <v>-1</v>
      </c>
      <c r="AG67" s="329">
        <f>10000-(AJ67*1000+AM67*10+AK67)</f>
        <v>3975</v>
      </c>
      <c r="AH67" s="330">
        <f>RANK(AG67,AG67:AG70,1)</f>
        <v>2</v>
      </c>
      <c r="AI67" s="281" t="str">
        <f>C67</f>
        <v>Österreich</v>
      </c>
      <c r="AJ67" s="281">
        <f t="shared" ref="AJ67:AL70" si="21">Z67</f>
        <v>6</v>
      </c>
      <c r="AK67" s="281">
        <f t="shared" si="21"/>
        <v>5</v>
      </c>
      <c r="AL67" s="281">
        <f t="shared" si="21"/>
        <v>3</v>
      </c>
      <c r="AM67" s="281">
        <f>AK67-AL67</f>
        <v>2</v>
      </c>
      <c r="AN67" s="337"/>
      <c r="AO67" s="329">
        <f>IF(Z68&lt;&gt;Z67,AG68,IF(G67&gt;E67,AG68-2000,AG68))</f>
        <v>7018</v>
      </c>
      <c r="AP67" s="329">
        <f>IF(Z69&lt;&gt;Z67,AG69,IF(G69&gt;E69,AG69-2000,AG69))</f>
        <v>922</v>
      </c>
      <c r="AQ67" s="329">
        <f>IF(Z70&lt;&gt;Z67,AG70,IF(G71&gt;E71,AG70-2000,AG70))</f>
        <v>10070</v>
      </c>
      <c r="AR67" s="332">
        <f>AN71</f>
        <v>11925</v>
      </c>
      <c r="AS67" s="330">
        <f>RANK(AR67,AR67:AR70,1)</f>
        <v>2</v>
      </c>
      <c r="AT67" s="281" t="str">
        <f t="shared" ref="AT67:AW70" si="22">AI67</f>
        <v>Österreich</v>
      </c>
      <c r="AU67" s="281">
        <f t="shared" si="22"/>
        <v>6</v>
      </c>
      <c r="AV67" s="281">
        <f t="shared" si="22"/>
        <v>5</v>
      </c>
      <c r="AW67" s="281">
        <f t="shared" si="22"/>
        <v>3</v>
      </c>
      <c r="AX67" s="182"/>
      <c r="AY67" s="182"/>
      <c r="AZ67" s="182"/>
      <c r="BA67" s="119">
        <v>1</v>
      </c>
      <c r="BB67" s="117" t="str">
        <f>VLOOKUP(1,AS67:AT70,2,FALSE)</f>
        <v>Portugal</v>
      </c>
      <c r="BC67" s="118"/>
      <c r="BD67" s="120">
        <f>VLOOKUP(1,AS67:AW70,3,FALSE)</f>
        <v>9</v>
      </c>
      <c r="BE67" s="121">
        <f>VLOOKUP(1,AS67:AW70,4,FALSE)</f>
        <v>8</v>
      </c>
      <c r="BF67" s="199" t="s">
        <v>12</v>
      </c>
      <c r="BG67" s="121">
        <f>VLOOKUP(1,AS67:AW70,5,FALSE)</f>
        <v>1</v>
      </c>
      <c r="BH67" s="122" t="s">
        <v>91</v>
      </c>
      <c r="BI67" s="183"/>
      <c r="BJ67" s="61">
        <f>IF(E67&gt;G67,IF(Spielplan!E67&gt;Spielplan!G67,Punktemodus!$B$3,0),0)</f>
        <v>0</v>
      </c>
      <c r="BK67" s="61">
        <f>IF(E67=G67,IF(Spielplan!E67=Spielplan!G67,Punktemodus!$B$3,0),0)</f>
        <v>0</v>
      </c>
      <c r="BL67" s="61">
        <f>IF(E67&lt;G67,IF(Spielplan!E67&lt;Spielplan!G67,Punktemodus!$B$3,0),0)</f>
        <v>0</v>
      </c>
      <c r="BM67" s="61">
        <f>IF(E67=Spielplan!E67,IF(G67=Spielplan!G67,Punktemodus!$B$5,0),0)</f>
        <v>0</v>
      </c>
      <c r="BN67" s="61">
        <f>IF(E67=Spielplan!E67,Punktemodus!$B$7,0)</f>
        <v>0</v>
      </c>
      <c r="BO67" s="61">
        <f>IF(G67=Spielplan!G67,Punktemodus!$B$7,0)</f>
        <v>0</v>
      </c>
      <c r="BP67" s="81">
        <f>IF(Spielplan!E67="",0,SUM(BJ67:BO67))</f>
        <v>0</v>
      </c>
      <c r="BQ67" s="183"/>
      <c r="BR67" s="85"/>
      <c r="BS67" s="80"/>
      <c r="BT67" s="80"/>
      <c r="BU67" s="80"/>
      <c r="BV67" s="80"/>
      <c r="BW67" s="80"/>
      <c r="BX67" s="354"/>
      <c r="BY67" s="358"/>
      <c r="BZ67" s="96"/>
      <c r="CA67" s="87" t="str">
        <f>Spielplan!$BS$31</f>
        <v>Italien</v>
      </c>
      <c r="CB67" s="88"/>
      <c r="CC67" s="89">
        <f>Spielplan!$BU$31</f>
        <v>1</v>
      </c>
      <c r="CD67" s="74"/>
      <c r="CE67" s="356">
        <f>IF(CA67="",0,COUNTIF($CA$14:$CA$39,CA67)*(Punktemodus!$B$15))</f>
        <v>20</v>
      </c>
      <c r="CF67" s="96"/>
      <c r="CG67" s="96"/>
      <c r="CH67" s="80"/>
      <c r="CI67" s="80"/>
      <c r="CJ67" s="355"/>
      <c r="CK67" s="80"/>
      <c r="CL67" s="80"/>
      <c r="CM67" s="80"/>
      <c r="CN67" s="80"/>
      <c r="CO67" s="80"/>
      <c r="CP67" s="80"/>
      <c r="CQ67" s="96"/>
      <c r="CR67" s="86"/>
      <c r="CS67" s="96"/>
      <c r="CT67" s="96"/>
      <c r="CU67" s="96"/>
      <c r="CV67" s="96"/>
      <c r="CW67" s="80"/>
    </row>
    <row r="68" spans="1:101" ht="18.75" customHeight="1" thickBot="1" x14ac:dyDescent="0.3">
      <c r="A68" s="182"/>
      <c r="B68" s="182"/>
      <c r="C68" s="123" t="str">
        <f>Spielplan!$C$68</f>
        <v>Portugal</v>
      </c>
      <c r="D68" s="124"/>
      <c r="E68" s="398">
        <v>4</v>
      </c>
      <c r="F68" s="401" t="s">
        <v>12</v>
      </c>
      <c r="G68" s="398">
        <v>0</v>
      </c>
      <c r="H68" s="123" t="str">
        <f>Spielplan!$H$68</f>
        <v>Island</v>
      </c>
      <c r="I68" s="124"/>
      <c r="J68" s="182"/>
      <c r="K68" s="182" t="s">
        <v>83</v>
      </c>
      <c r="L68" s="182">
        <f t="shared" si="20"/>
        <v>1</v>
      </c>
      <c r="M68" s="182"/>
      <c r="N68" s="182"/>
      <c r="O68" s="182">
        <f>IF($E68="",0,IF($E68&gt;$G68,3,IF($E68=$G68,1,0)))</f>
        <v>3</v>
      </c>
      <c r="P68" s="182">
        <f>IF($G68="",0,IF($E68&gt;$G68,0,IF($E68=$G68,1,3)))</f>
        <v>0</v>
      </c>
      <c r="Q68" s="182"/>
      <c r="R68" s="182"/>
      <c r="S68" s="182">
        <f>E68</f>
        <v>4</v>
      </c>
      <c r="T68" s="182">
        <f>G68</f>
        <v>0</v>
      </c>
      <c r="U68" s="182"/>
      <c r="V68" s="182"/>
      <c r="W68" s="182">
        <f>G68</f>
        <v>0</v>
      </c>
      <c r="X68" s="182">
        <f>E68</f>
        <v>4</v>
      </c>
      <c r="Y68" s="182"/>
      <c r="Z68" s="182">
        <f>N73</f>
        <v>3</v>
      </c>
      <c r="AA68" s="182">
        <f>R73</f>
        <v>2</v>
      </c>
      <c r="AB68" s="182">
        <f>V73</f>
        <v>4</v>
      </c>
      <c r="AC68" s="182">
        <f>AA68-AB68</f>
        <v>-2</v>
      </c>
      <c r="AD68" s="182">
        <f>IF(Z68&gt;Z67,-1,0)</f>
        <v>0</v>
      </c>
      <c r="AE68" s="182">
        <f>IF(Z68&gt;Z69,-1,0)</f>
        <v>0</v>
      </c>
      <c r="AF68" s="182">
        <f>IF(Z68&gt;Z70,-1,0)</f>
        <v>-1</v>
      </c>
      <c r="AG68" s="329">
        <f>10000-(AJ68*1000+AM68*10+AK68)</f>
        <v>7018</v>
      </c>
      <c r="AH68" s="330">
        <f>RANK(AG68,AG67:AG70,1)</f>
        <v>3</v>
      </c>
      <c r="AI68" s="281" t="str">
        <f>H67</f>
        <v>Ungarn</v>
      </c>
      <c r="AJ68" s="281">
        <f t="shared" si="21"/>
        <v>3</v>
      </c>
      <c r="AK68" s="281">
        <f t="shared" si="21"/>
        <v>2</v>
      </c>
      <c r="AL68" s="281">
        <f t="shared" si="21"/>
        <v>4</v>
      </c>
      <c r="AM68" s="281">
        <f>AK68-AL68</f>
        <v>-2</v>
      </c>
      <c r="AN68" s="329">
        <f>IF(Z67&lt;&gt;Z68,AG67,IF(E67&gt;G67,AG67-2000,AG67))</f>
        <v>3975</v>
      </c>
      <c r="AO68" s="337"/>
      <c r="AP68" s="329">
        <f>IF(Z68&lt;&gt;Z69,AG69,IF(G72&gt;E72,AG69-2000,AG69))</f>
        <v>922</v>
      </c>
      <c r="AQ68" s="329">
        <f>IF(Z70&lt;&gt;Z68,AG70,IF(G70&gt;E70,AG70-2000,AG70))</f>
        <v>10070</v>
      </c>
      <c r="AR68" s="333">
        <f>AO71</f>
        <v>21054</v>
      </c>
      <c r="AS68" s="330">
        <f>RANK(AR68,AR67:AR70,1)</f>
        <v>3</v>
      </c>
      <c r="AT68" s="281" t="str">
        <f t="shared" si="22"/>
        <v>Ungarn</v>
      </c>
      <c r="AU68" s="281">
        <f t="shared" si="22"/>
        <v>3</v>
      </c>
      <c r="AV68" s="281">
        <f t="shared" si="22"/>
        <v>2</v>
      </c>
      <c r="AW68" s="281">
        <f t="shared" si="22"/>
        <v>4</v>
      </c>
      <c r="AX68" s="182"/>
      <c r="AY68" s="182"/>
      <c r="AZ68" s="182"/>
      <c r="BA68" s="119">
        <v>2</v>
      </c>
      <c r="BB68" s="117" t="str">
        <f>VLOOKUP(2,AS67:AT70,2,FALSE)</f>
        <v>Österreich</v>
      </c>
      <c r="BC68" s="118"/>
      <c r="BD68" s="120">
        <f>VLOOKUP(2,AS67:AW70,3,FALSE)</f>
        <v>6</v>
      </c>
      <c r="BE68" s="121">
        <f>VLOOKUP(2,AS67:AW70,4,FALSE)</f>
        <v>5</v>
      </c>
      <c r="BF68" s="199" t="s">
        <v>12</v>
      </c>
      <c r="BG68" s="121">
        <f>VLOOKUP(2,AS67:AW70,5,FALSE)</f>
        <v>3</v>
      </c>
      <c r="BH68" s="122" t="s">
        <v>89</v>
      </c>
      <c r="BI68" s="183"/>
      <c r="BJ68" s="61">
        <f>IF(E68&gt;G68,IF(Spielplan!E68&gt;Spielplan!G68,Punktemodus!$B$3,0),0)</f>
        <v>0</v>
      </c>
      <c r="BK68" s="61">
        <f>IF(E68=G68,IF(Spielplan!E68=Spielplan!G68,Punktemodus!$B$3,0),0)</f>
        <v>0</v>
      </c>
      <c r="BL68" s="61">
        <f>IF(E68&lt;G68,IF(Spielplan!E68&lt;Spielplan!G68,Punktemodus!$B$3,0),0)</f>
        <v>0</v>
      </c>
      <c r="BM68" s="61">
        <f>IF(E68=Spielplan!E68,IF(G68=Spielplan!G68,Punktemodus!$B$5,0),0)</f>
        <v>0</v>
      </c>
      <c r="BN68" s="61">
        <f>IF(E68=Spielplan!E68,Punktemodus!$B$7,0)</f>
        <v>0</v>
      </c>
      <c r="BO68" s="61">
        <f>IF(G68=Spielplan!G68,Punktemodus!$B$7,0)</f>
        <v>0</v>
      </c>
      <c r="BP68" s="81">
        <f>IF(Spielplan!E68="",0,SUM(BJ68:BO68))</f>
        <v>0</v>
      </c>
      <c r="BQ68" s="183"/>
      <c r="BR68" s="85"/>
      <c r="BS68" s="153" t="str">
        <f>Spielplan!$BK$32</f>
        <v>1E</v>
      </c>
      <c r="BT68" s="87" t="str">
        <f>Spielplan!$BL$32</f>
        <v>Italien</v>
      </c>
      <c r="BU68" s="88"/>
      <c r="BV68" s="89">
        <f>Spielplan!$BN$32</f>
        <v>2</v>
      </c>
      <c r="BW68" s="360"/>
      <c r="BX68" s="356">
        <f>COUNTIF($BT$12:$BT$41,BT68)*(Punktemodus!$B$11)</f>
        <v>10</v>
      </c>
      <c r="BY68" s="358"/>
      <c r="BZ68" s="96"/>
      <c r="CA68" s="80"/>
      <c r="CB68" s="80"/>
      <c r="CC68" s="80"/>
      <c r="CD68" s="80"/>
      <c r="CE68" s="355"/>
      <c r="CF68" s="80"/>
      <c r="CG68" s="80"/>
      <c r="CH68" s="80"/>
      <c r="CI68" s="80"/>
      <c r="CJ68" s="355"/>
      <c r="CK68" s="80"/>
      <c r="CL68" s="80"/>
      <c r="CM68" s="80"/>
      <c r="CN68" s="80"/>
      <c r="CO68" s="80"/>
      <c r="CP68" s="80"/>
      <c r="CQ68" s="96"/>
      <c r="CR68" s="86"/>
      <c r="CS68" s="96"/>
      <c r="CT68" s="96"/>
      <c r="CU68" s="96"/>
      <c r="CV68" s="96"/>
      <c r="CW68" s="80"/>
    </row>
    <row r="69" spans="1:101" ht="18.75" customHeight="1" thickBot="1" x14ac:dyDescent="0.3">
      <c r="A69" s="182"/>
      <c r="B69" s="182"/>
      <c r="C69" s="117" t="str">
        <f>C67</f>
        <v>Österreich</v>
      </c>
      <c r="D69" s="118"/>
      <c r="E69" s="398">
        <v>1</v>
      </c>
      <c r="F69" s="401" t="s">
        <v>12</v>
      </c>
      <c r="G69" s="398">
        <v>2</v>
      </c>
      <c r="H69" s="117" t="str">
        <f>C68</f>
        <v>Portugal</v>
      </c>
      <c r="I69" s="118"/>
      <c r="J69" s="182"/>
      <c r="K69" s="182" t="s">
        <v>84</v>
      </c>
      <c r="L69" s="182">
        <f t="shared" si="20"/>
        <v>-1</v>
      </c>
      <c r="M69" s="182">
        <f>IF($E69="",0,IF($E69&gt;$G69,3,IF($E69=G69,1,0)))</f>
        <v>0</v>
      </c>
      <c r="N69" s="182"/>
      <c r="O69" s="182">
        <f>IF($G69="",0,IF($E69&gt;$G69,0,IF($E69=$G69,1,3)))</f>
        <v>3</v>
      </c>
      <c r="P69" s="182"/>
      <c r="Q69" s="182">
        <f>E69</f>
        <v>1</v>
      </c>
      <c r="R69" s="182"/>
      <c r="S69" s="182">
        <f>G69</f>
        <v>2</v>
      </c>
      <c r="T69" s="182"/>
      <c r="U69" s="182">
        <f>G69</f>
        <v>2</v>
      </c>
      <c r="V69" s="182"/>
      <c r="W69" s="182">
        <f>E69</f>
        <v>1</v>
      </c>
      <c r="X69" s="182"/>
      <c r="Y69" s="182"/>
      <c r="Z69" s="182">
        <f>O73</f>
        <v>9</v>
      </c>
      <c r="AA69" s="182">
        <f>S73</f>
        <v>8</v>
      </c>
      <c r="AB69" s="182">
        <f>W73</f>
        <v>1</v>
      </c>
      <c r="AC69" s="182">
        <f>AA69-AB69</f>
        <v>7</v>
      </c>
      <c r="AD69" s="182">
        <f>IF(Z69&gt;Z67,-1,0)</f>
        <v>-1</v>
      </c>
      <c r="AE69" s="182">
        <f>IF(Z69&gt;Z68,-1,0)</f>
        <v>-1</v>
      </c>
      <c r="AF69" s="182">
        <f>IF(Z69&gt;Z70,-1,0)</f>
        <v>-1</v>
      </c>
      <c r="AG69" s="329">
        <f>10000-(AJ69*1000+AM69*10+AK69)</f>
        <v>922</v>
      </c>
      <c r="AH69" s="330">
        <f>RANK(AG69,AG67:AG70,1)</f>
        <v>1</v>
      </c>
      <c r="AI69" s="281" t="str">
        <f>C68</f>
        <v>Portugal</v>
      </c>
      <c r="AJ69" s="281">
        <f t="shared" si="21"/>
        <v>9</v>
      </c>
      <c r="AK69" s="281">
        <f t="shared" si="21"/>
        <v>8</v>
      </c>
      <c r="AL69" s="281">
        <f t="shared" si="21"/>
        <v>1</v>
      </c>
      <c r="AM69" s="281">
        <f>AK69-AL69</f>
        <v>7</v>
      </c>
      <c r="AN69" s="329">
        <f>IF(Z67&lt;&gt;Z69,AG67,IF(E69&gt;G69,AG67-2000,AG67))</f>
        <v>3975</v>
      </c>
      <c r="AO69" s="329">
        <f>IF(Z68&lt;&gt;Z69,AG68,IF(E72&gt;G72,AG68-2000,AG68))</f>
        <v>7018</v>
      </c>
      <c r="AP69" s="337"/>
      <c r="AQ69" s="329">
        <f>IF(Z70&lt;&gt;Z69,AG70,IF(G68&gt;E68,AG70-2000,AG70))</f>
        <v>10070</v>
      </c>
      <c r="AR69" s="333">
        <f>AP71</f>
        <v>2766</v>
      </c>
      <c r="AS69" s="330">
        <f>RANK(AR69,AR67:AR70,1)</f>
        <v>1</v>
      </c>
      <c r="AT69" s="281" t="str">
        <f t="shared" si="22"/>
        <v>Portugal</v>
      </c>
      <c r="AU69" s="281">
        <f t="shared" si="22"/>
        <v>9</v>
      </c>
      <c r="AV69" s="281">
        <f t="shared" si="22"/>
        <v>8</v>
      </c>
      <c r="AW69" s="281">
        <f t="shared" si="22"/>
        <v>1</v>
      </c>
      <c r="AX69" s="182"/>
      <c r="AY69" s="182"/>
      <c r="AZ69" s="182"/>
      <c r="BA69" s="162">
        <v>3</v>
      </c>
      <c r="BB69" s="175" t="str">
        <f>VLOOKUP(3,AS67:AT70,2,FALSE)</f>
        <v>Ungarn</v>
      </c>
      <c r="BC69" s="163"/>
      <c r="BD69" s="145">
        <f>VLOOKUP(3,AS67:AW70,3,FALSE)</f>
        <v>3</v>
      </c>
      <c r="BE69" s="145">
        <f>VLOOKUP(3,AS67:AW70,4,FALSE)</f>
        <v>2</v>
      </c>
      <c r="BF69" s="199" t="s">
        <v>12</v>
      </c>
      <c r="BG69" s="145">
        <f>VLOOKUP(3,AS67:AW70,5,FALSE)</f>
        <v>4</v>
      </c>
      <c r="BH69" s="182"/>
      <c r="BI69" s="183"/>
      <c r="BJ69" s="61">
        <f>IF(E69&gt;G69,IF(Spielplan!E69&gt;Spielplan!G69,Punktemodus!$B$3,0),0)</f>
        <v>0</v>
      </c>
      <c r="BK69" s="61">
        <f>IF(E69=G69,IF(Spielplan!E69=Spielplan!G69,Punktemodus!$B$3,0),0)</f>
        <v>0</v>
      </c>
      <c r="BL69" s="61">
        <f>IF(E69&lt;G69,IF(Spielplan!E69&lt;Spielplan!G69,Punktemodus!$B$3,0),0)</f>
        <v>0</v>
      </c>
      <c r="BM69" s="61">
        <f>IF(E69=Spielplan!E69,IF(G69=Spielplan!G69,Punktemodus!$B$5,0),0)</f>
        <v>0</v>
      </c>
      <c r="BN69" s="61">
        <f>IF(E69=Spielplan!E69,Punktemodus!$B$7,0)</f>
        <v>0</v>
      </c>
      <c r="BO69" s="61">
        <f>IF(G69=Spielplan!G69,Punktemodus!$B$7,0)</f>
        <v>0</v>
      </c>
      <c r="BP69" s="81">
        <f>IF(Spielplan!E69="",0,SUM(BJ69:BO69))</f>
        <v>0</v>
      </c>
      <c r="BQ69" s="183"/>
      <c r="BR69" s="85"/>
      <c r="BS69" s="176" t="str">
        <f>Spielplan!$BK$33</f>
        <v>2D</v>
      </c>
      <c r="BT69" s="87" t="str">
        <f>Spielplan!$BL$33</f>
        <v>Spanien</v>
      </c>
      <c r="BU69" s="88"/>
      <c r="BV69" s="89">
        <f>Spielplan!$BN$33</f>
        <v>0</v>
      </c>
      <c r="BW69" s="74"/>
      <c r="BX69" s="356">
        <f>COUNTIF($BT$12:$BT$41,BT69)*(Punktemodus!$B$11)</f>
        <v>10</v>
      </c>
      <c r="BY69" s="358"/>
      <c r="BZ69" s="96"/>
      <c r="CA69" s="80"/>
      <c r="CB69" s="80"/>
      <c r="CC69" s="80"/>
      <c r="CD69" s="80"/>
      <c r="CE69" s="355"/>
      <c r="CF69" s="80"/>
      <c r="CG69" s="80"/>
      <c r="CH69" s="80"/>
      <c r="CI69" s="80"/>
      <c r="CJ69" s="355"/>
      <c r="CK69" s="96"/>
      <c r="CL69" s="96"/>
      <c r="CM69" s="80"/>
      <c r="CN69" s="80"/>
      <c r="CO69" s="80"/>
      <c r="CP69" s="80"/>
      <c r="CQ69" s="96"/>
      <c r="CR69" s="86"/>
      <c r="CS69" s="96"/>
      <c r="CT69" s="96"/>
      <c r="CU69" s="96"/>
      <c r="CV69" s="96"/>
      <c r="CW69" s="80"/>
    </row>
    <row r="70" spans="1:101" ht="18.75" customHeight="1" thickBot="1" x14ac:dyDescent="0.3">
      <c r="A70" s="182"/>
      <c r="B70" s="182"/>
      <c r="C70" s="123" t="str">
        <f>H67</f>
        <v>Ungarn</v>
      </c>
      <c r="D70" s="124"/>
      <c r="E70" s="398">
        <v>1</v>
      </c>
      <c r="F70" s="401" t="s">
        <v>12</v>
      </c>
      <c r="G70" s="398">
        <v>0</v>
      </c>
      <c r="H70" s="123" t="str">
        <f>H68</f>
        <v>Island</v>
      </c>
      <c r="I70" s="124"/>
      <c r="J70" s="182"/>
      <c r="K70" s="182" t="s">
        <v>85</v>
      </c>
      <c r="L70" s="182">
        <f t="shared" si="20"/>
        <v>1</v>
      </c>
      <c r="M70" s="182"/>
      <c r="N70" s="182">
        <f>IF($E70="",0,IF($E70&gt;$G70,3,IF($E70=$G70,1,0)))</f>
        <v>3</v>
      </c>
      <c r="O70" s="182"/>
      <c r="P70" s="182">
        <f>IF($G70="",0,IF($E70&gt;$G70,0,IF($E70=$G70,1,3)))</f>
        <v>0</v>
      </c>
      <c r="Q70" s="182"/>
      <c r="R70" s="182">
        <f>E70</f>
        <v>1</v>
      </c>
      <c r="S70" s="182"/>
      <c r="T70" s="182">
        <f>G70</f>
        <v>0</v>
      </c>
      <c r="U70" s="182"/>
      <c r="V70" s="182">
        <f>G70</f>
        <v>0</v>
      </c>
      <c r="W70" s="182"/>
      <c r="X70" s="182">
        <f>E70</f>
        <v>1</v>
      </c>
      <c r="Y70" s="182"/>
      <c r="Z70" s="182">
        <f>P73</f>
        <v>0</v>
      </c>
      <c r="AA70" s="182">
        <f>T73</f>
        <v>0</v>
      </c>
      <c r="AB70" s="182">
        <f>X73</f>
        <v>7</v>
      </c>
      <c r="AC70" s="182">
        <f>AA70-AB70</f>
        <v>-7</v>
      </c>
      <c r="AD70" s="182">
        <f>IF(Z70&gt;Z67,-1,0)</f>
        <v>0</v>
      </c>
      <c r="AE70" s="182">
        <f>IF(Z70&gt;Z68,-1,0)</f>
        <v>0</v>
      </c>
      <c r="AF70" s="182">
        <f>IF(Z70&gt;Z69,-1,0)</f>
        <v>0</v>
      </c>
      <c r="AG70" s="329">
        <f>10000-(AJ70*1000+AM70*10+AK70)</f>
        <v>10070</v>
      </c>
      <c r="AH70" s="330">
        <f>RANK(AG70,AG67:AG70,1)</f>
        <v>4</v>
      </c>
      <c r="AI70" s="281" t="str">
        <f>H68</f>
        <v>Island</v>
      </c>
      <c r="AJ70" s="281">
        <f t="shared" si="21"/>
        <v>0</v>
      </c>
      <c r="AK70" s="281">
        <f t="shared" si="21"/>
        <v>0</v>
      </c>
      <c r="AL70" s="281">
        <f t="shared" si="21"/>
        <v>7</v>
      </c>
      <c r="AM70" s="281">
        <f>AK70-AL70</f>
        <v>-7</v>
      </c>
      <c r="AN70" s="329">
        <f>IF(Z67&lt;&gt;Z70,AG67,IF(E71&gt;G71,AG67-2000,AG67))</f>
        <v>3975</v>
      </c>
      <c r="AO70" s="329">
        <f>IF(Z68&lt;&gt;Z70,AG68,IF(E70&gt;G70,AG68-2000,AG68))</f>
        <v>7018</v>
      </c>
      <c r="AP70" s="329">
        <f>IF(Z69&lt;&gt;Z70,AG69,IF(E68&gt;G68,AG69-2000,AG69))</f>
        <v>922</v>
      </c>
      <c r="AQ70" s="337"/>
      <c r="AR70" s="333">
        <f>AQ71</f>
        <v>30210</v>
      </c>
      <c r="AS70" s="330">
        <f>RANK(AR70,AR67:AR70,1)</f>
        <v>4</v>
      </c>
      <c r="AT70" s="281" t="str">
        <f t="shared" si="22"/>
        <v>Island</v>
      </c>
      <c r="AU70" s="281">
        <f t="shared" si="22"/>
        <v>0</v>
      </c>
      <c r="AV70" s="281">
        <f t="shared" si="22"/>
        <v>0</v>
      </c>
      <c r="AW70" s="281">
        <f t="shared" si="22"/>
        <v>7</v>
      </c>
      <c r="AX70" s="182"/>
      <c r="AY70" s="182"/>
      <c r="AZ70" s="182"/>
      <c r="BA70" s="68">
        <v>4</v>
      </c>
      <c r="BB70" s="69" t="str">
        <f>VLOOKUP(4,AS67:AT70,2,FALSE)</f>
        <v>Island</v>
      </c>
      <c r="BC70" s="70"/>
      <c r="BD70" s="71">
        <f>VLOOKUP(4,AS67:AW70,3,FALSE)</f>
        <v>0</v>
      </c>
      <c r="BE70" s="71">
        <f>VLOOKUP(4,AS67:AW70,4,FALSE)</f>
        <v>0</v>
      </c>
      <c r="BF70" s="199" t="s">
        <v>12</v>
      </c>
      <c r="BG70" s="71">
        <f>VLOOKUP(4,AS67:AW70,5,FALSE)</f>
        <v>7</v>
      </c>
      <c r="BH70" s="182"/>
      <c r="BI70" s="183"/>
      <c r="BJ70" s="61">
        <f>IF(E70&gt;G70,IF(Spielplan!E70&gt;Spielplan!G70,Punktemodus!$B$3,0),0)</f>
        <v>0</v>
      </c>
      <c r="BK70" s="61">
        <f>IF(E70=G70,IF(Spielplan!E70=Spielplan!G70,Punktemodus!$B$3,0),0)</f>
        <v>0</v>
      </c>
      <c r="BL70" s="61">
        <f>IF(E70&lt;G70,IF(Spielplan!E70&lt;Spielplan!G70,Punktemodus!$B$3,0),0)</f>
        <v>0</v>
      </c>
      <c r="BM70" s="61">
        <f>IF(E70=Spielplan!E70,IF(G70=Spielplan!G70,Punktemodus!$B$5,0),0)</f>
        <v>0</v>
      </c>
      <c r="BN70" s="61">
        <f>IF(E70=Spielplan!E70,Punktemodus!$B$7,0)</f>
        <v>1</v>
      </c>
      <c r="BO70" s="61">
        <f>IF(G70=Spielplan!G70,Punktemodus!$B$7,0)</f>
        <v>0</v>
      </c>
      <c r="BP70" s="81">
        <f>IF(Spielplan!E70="",0,SUM(BJ70:BO70))</f>
        <v>1</v>
      </c>
      <c r="BQ70" s="182"/>
      <c r="BR70" s="85"/>
      <c r="BS70" s="92"/>
      <c r="BT70" s="80"/>
      <c r="BU70" s="80"/>
      <c r="BV70" s="80"/>
      <c r="BW70" s="80"/>
      <c r="BX70" s="354"/>
      <c r="BY70" s="358"/>
      <c r="BZ70" s="96"/>
      <c r="CA70" s="80"/>
      <c r="CB70" s="80"/>
      <c r="CC70" s="80"/>
      <c r="CD70" s="80"/>
      <c r="CE70" s="355"/>
      <c r="CF70" s="87" t="str">
        <f>Spielplan!$BX$34</f>
        <v>Deutschland</v>
      </c>
      <c r="CG70" s="88"/>
      <c r="CH70" s="89">
        <f>Spielplan!$BZ$34</f>
        <v>0</v>
      </c>
      <c r="CI70" s="74"/>
      <c r="CJ70" s="356">
        <f>IF(CF70="",0,COUNTIF($CF$18:$CF$35,CF70)*(Punktemodus!$B$19))</f>
        <v>30</v>
      </c>
      <c r="CK70" s="96"/>
      <c r="CL70" s="96"/>
      <c r="CM70" s="80"/>
      <c r="CN70" s="80"/>
      <c r="CO70" s="80"/>
      <c r="CP70" s="80"/>
      <c r="CQ70" s="96"/>
      <c r="CR70" s="86"/>
      <c r="CS70" s="96"/>
      <c r="CT70" s="96"/>
      <c r="CU70" s="96"/>
      <c r="CV70" s="96"/>
      <c r="CW70" s="80"/>
    </row>
    <row r="71" spans="1:101" ht="18.75" customHeight="1" thickBot="1" x14ac:dyDescent="0.3">
      <c r="A71" s="182"/>
      <c r="B71" s="182"/>
      <c r="C71" s="117" t="str">
        <f>C67</f>
        <v>Österreich</v>
      </c>
      <c r="D71" s="118"/>
      <c r="E71" s="398">
        <v>2</v>
      </c>
      <c r="F71" s="401" t="s">
        <v>12</v>
      </c>
      <c r="G71" s="398">
        <v>0</v>
      </c>
      <c r="H71" s="117" t="str">
        <f>H68</f>
        <v>Island</v>
      </c>
      <c r="I71" s="118"/>
      <c r="J71" s="182"/>
      <c r="K71" s="182" t="s">
        <v>86</v>
      </c>
      <c r="L71" s="182">
        <f t="shared" si="20"/>
        <v>1</v>
      </c>
      <c r="M71" s="182">
        <f>IF($E71="",0,IF($E71&gt;$G71,3,IF($E71=G71,1,0)))</f>
        <v>3</v>
      </c>
      <c r="N71" s="182"/>
      <c r="O71" s="182"/>
      <c r="P71" s="182">
        <f>IF($G71="",0,IF($E71&gt;$G71,0,IF($E71=$G71,1,3)))</f>
        <v>0</v>
      </c>
      <c r="Q71" s="182">
        <f>E71</f>
        <v>2</v>
      </c>
      <c r="R71" s="182"/>
      <c r="S71" s="182"/>
      <c r="T71" s="182">
        <f>G71</f>
        <v>0</v>
      </c>
      <c r="U71" s="182">
        <f>G71</f>
        <v>0</v>
      </c>
      <c r="V71" s="182"/>
      <c r="W71" s="182"/>
      <c r="X71" s="182">
        <f>E71</f>
        <v>2</v>
      </c>
      <c r="Y71" s="182"/>
      <c r="Z71" s="182"/>
      <c r="AA71" s="182"/>
      <c r="AB71" s="182"/>
      <c r="AC71" s="182"/>
      <c r="AD71" s="182"/>
      <c r="AE71" s="182"/>
      <c r="AF71" s="182"/>
      <c r="AG71" s="281"/>
      <c r="AH71" s="281"/>
      <c r="AI71" s="281"/>
      <c r="AJ71" s="281"/>
      <c r="AK71" s="281"/>
      <c r="AL71" s="281"/>
      <c r="AM71" s="281"/>
      <c r="AN71" s="334">
        <f>SUM(AN67:AN70)</f>
        <v>11925</v>
      </c>
      <c r="AO71" s="335">
        <f>SUM(AO67:AO70)</f>
        <v>21054</v>
      </c>
      <c r="AP71" s="335">
        <f>SUM(AP67:AP70)</f>
        <v>2766</v>
      </c>
      <c r="AQ71" s="335">
        <f>SUM(AQ67:AQ70)</f>
        <v>30210</v>
      </c>
      <c r="AR71" s="336"/>
      <c r="AS71" s="331"/>
      <c r="AT71" s="331"/>
      <c r="AU71" s="281"/>
      <c r="AV71" s="281"/>
      <c r="AW71" s="281"/>
      <c r="AX71" s="182"/>
      <c r="AY71" s="182"/>
      <c r="AZ71" s="182"/>
      <c r="BA71" s="192"/>
      <c r="BB71" s="182"/>
      <c r="BC71" s="182"/>
      <c r="BD71" s="182"/>
      <c r="BE71" s="182"/>
      <c r="BF71" s="182"/>
      <c r="BG71" s="182"/>
      <c r="BH71" s="182"/>
      <c r="BI71" s="182"/>
      <c r="BJ71" s="61">
        <f>IF(E71&gt;G71,IF(Spielplan!E71&gt;Spielplan!G71,Punktemodus!$B$3,0),0)</f>
        <v>0</v>
      </c>
      <c r="BK71" s="61">
        <f>IF(E71=G71,IF(Spielplan!E71=Spielplan!G71,Punktemodus!$B$3,0),0)</f>
        <v>0</v>
      </c>
      <c r="BL71" s="61">
        <f>IF(E71&lt;G71,IF(Spielplan!E71&lt;Spielplan!G71,Punktemodus!$B$3,0),0)</f>
        <v>0</v>
      </c>
      <c r="BM71" s="61">
        <f>IF(E71=Spielplan!E71,IF(G71=Spielplan!G71,Punktemodus!$B$5,0),0)</f>
        <v>0</v>
      </c>
      <c r="BN71" s="61">
        <f>IF(E71=Spielplan!E71,Punktemodus!$B$7,0)</f>
        <v>0</v>
      </c>
      <c r="BO71" s="61">
        <f>IF(G71=Spielplan!G71,Punktemodus!$B$7,0)</f>
        <v>0</v>
      </c>
      <c r="BP71" s="81">
        <f>IF(Spielplan!E71="",0,SUM(BJ71:BO71))</f>
        <v>0</v>
      </c>
      <c r="BQ71" s="182"/>
      <c r="BR71" s="85"/>
      <c r="BS71" s="80"/>
      <c r="BT71" s="80"/>
      <c r="BU71" s="80"/>
      <c r="BV71" s="80"/>
      <c r="BW71" s="80"/>
      <c r="BX71" s="354"/>
      <c r="BY71" s="358"/>
      <c r="BZ71" s="96"/>
      <c r="CA71" s="80"/>
      <c r="CB71" s="80"/>
      <c r="CC71" s="80"/>
      <c r="CD71" s="80"/>
      <c r="CE71" s="355"/>
      <c r="CF71" s="87" t="str">
        <f>Spielplan!$BX$35</f>
        <v>Frankreich</v>
      </c>
      <c r="CG71" s="88"/>
      <c r="CH71" s="89">
        <f>Spielplan!$BZ$35</f>
        <v>2</v>
      </c>
      <c r="CI71" s="74"/>
      <c r="CJ71" s="356">
        <f>IF(CF71="",0,COUNTIF($CF$18:$CF$35,CF71)*(Punktemodus!$B$19))</f>
        <v>30</v>
      </c>
      <c r="CK71" s="96"/>
      <c r="CL71" s="96"/>
      <c r="CM71" s="80"/>
      <c r="CN71" s="80"/>
      <c r="CO71" s="80"/>
      <c r="CP71" s="80"/>
      <c r="CQ71" s="96"/>
      <c r="CR71" s="86"/>
      <c r="CS71" s="96"/>
      <c r="CT71" s="96"/>
      <c r="CU71" s="96"/>
      <c r="CV71" s="96"/>
      <c r="CW71" s="80"/>
    </row>
    <row r="72" spans="1:101" ht="18.75" customHeight="1" thickBot="1" x14ac:dyDescent="0.3">
      <c r="A72" s="182"/>
      <c r="B72" s="182"/>
      <c r="C72" s="123" t="str">
        <f>H67</f>
        <v>Ungarn</v>
      </c>
      <c r="D72" s="124"/>
      <c r="E72" s="398">
        <v>0</v>
      </c>
      <c r="F72" s="401" t="s">
        <v>12</v>
      </c>
      <c r="G72" s="398">
        <v>2</v>
      </c>
      <c r="H72" s="123" t="str">
        <f>C68</f>
        <v>Portugal</v>
      </c>
      <c r="I72" s="124"/>
      <c r="J72" s="182"/>
      <c r="K72" s="182" t="s">
        <v>86</v>
      </c>
      <c r="L72" s="182">
        <f t="shared" si="20"/>
        <v>-1</v>
      </c>
      <c r="M72" s="182"/>
      <c r="N72" s="182">
        <f>IF($E72="",0,IF($E72&gt;$G72,3,IF($E72=$G72,1,0)))</f>
        <v>0</v>
      </c>
      <c r="O72" s="182">
        <f>IF($G72="",0,IF($E72&gt;$G72,0,IF($E72=$G72,1,3)))</f>
        <v>3</v>
      </c>
      <c r="P72" s="182"/>
      <c r="Q72" s="182"/>
      <c r="R72" s="182">
        <f>E72</f>
        <v>0</v>
      </c>
      <c r="S72" s="182">
        <f>G72</f>
        <v>2</v>
      </c>
      <c r="T72" s="182"/>
      <c r="U72" s="182"/>
      <c r="V72" s="182">
        <f>G72</f>
        <v>2</v>
      </c>
      <c r="W72" s="182">
        <f>E72</f>
        <v>0</v>
      </c>
      <c r="X72" s="182"/>
      <c r="Y72" s="182"/>
      <c r="Z72" s="182" t="s">
        <v>30</v>
      </c>
      <c r="AA72" s="182"/>
      <c r="AB72" s="182"/>
      <c r="AC72" s="182"/>
      <c r="AD72" s="182"/>
      <c r="AE72" s="182"/>
      <c r="AF72" s="182"/>
      <c r="AG72" s="281" t="b">
        <f>OR(AG67=AG68,AG67=AG69,AG67=AG70,AG68=AG69,AG68=AG70,AG69=AG70)</f>
        <v>0</v>
      </c>
      <c r="AH72" s="281"/>
      <c r="AI72" s="281"/>
      <c r="AJ72" s="281"/>
      <c r="AK72" s="281"/>
      <c r="AL72" s="281"/>
      <c r="AM72" s="281"/>
      <c r="AN72" s="281" t="s">
        <v>34</v>
      </c>
      <c r="AO72" s="281"/>
      <c r="AP72" s="281"/>
      <c r="AQ72" s="281"/>
      <c r="AR72" s="281" t="b">
        <f>OR(AR67=AR68,AR67=AR69,AR67=AR70,AR68=AR69,AR68=AR70,AR69=AR70)</f>
        <v>0</v>
      </c>
      <c r="AS72" s="281"/>
      <c r="AT72" s="281"/>
      <c r="AU72" s="281"/>
      <c r="AV72" s="281"/>
      <c r="AW72" s="281"/>
      <c r="AX72" s="182"/>
      <c r="AY72" s="182"/>
      <c r="AZ72" s="182"/>
      <c r="BA72" s="192"/>
      <c r="BB72" s="182"/>
      <c r="BC72" s="182"/>
      <c r="BD72" s="182"/>
      <c r="BE72" s="182"/>
      <c r="BF72" s="182"/>
      <c r="BG72" s="182"/>
      <c r="BH72" s="182"/>
      <c r="BI72" s="182"/>
      <c r="BJ72" s="61">
        <f>IF(E72&gt;G72,IF(Spielplan!E72&gt;Spielplan!G72,Punktemodus!$B$3,0),0)</f>
        <v>0</v>
      </c>
      <c r="BK72" s="61">
        <f>IF(E72=G72,IF(Spielplan!E72=Spielplan!G72,Punktemodus!$B$3,0),0)</f>
        <v>0</v>
      </c>
      <c r="BL72" s="61">
        <f>IF(E72&lt;G72,IF(Spielplan!E72&lt;Spielplan!G72,Punktemodus!$B$3,0),0)</f>
        <v>0</v>
      </c>
      <c r="BM72" s="61">
        <f>IF(E72=Spielplan!E72,IF(G72=Spielplan!G72,Punktemodus!$B$5,0),0)</f>
        <v>0</v>
      </c>
      <c r="BN72" s="61">
        <f>IF(E72=Spielplan!E72,Punktemodus!$B$7,0)</f>
        <v>0</v>
      </c>
      <c r="BO72" s="61">
        <f>IF(G72=Spielplan!G72,Punktemodus!$B$7,0)</f>
        <v>0</v>
      </c>
      <c r="BP72" s="81">
        <f>IF(Spielplan!E72="",0,SUM(BJ72:BO72))</f>
        <v>0</v>
      </c>
      <c r="BQ72" s="182"/>
      <c r="BR72" s="85"/>
      <c r="BS72" s="146" t="str">
        <f>Spielplan!$BK$36</f>
        <v>1A</v>
      </c>
      <c r="BT72" s="87" t="str">
        <f>Spielplan!$BL$36</f>
        <v>Frankreich</v>
      </c>
      <c r="BU72" s="88"/>
      <c r="BV72" s="89">
        <f>Spielplan!$BN$36</f>
        <v>2</v>
      </c>
      <c r="BW72" s="360"/>
      <c r="BX72" s="356">
        <f>COUNTIF($BT$12:$BT$41,BT72)*(Punktemodus!$B$11)</f>
        <v>10</v>
      </c>
      <c r="BY72" s="358"/>
      <c r="BZ72" s="96"/>
      <c r="CA72" s="80"/>
      <c r="CB72" s="80"/>
      <c r="CC72" s="80"/>
      <c r="CD72" s="80"/>
      <c r="CE72" s="355"/>
      <c r="CF72" s="80"/>
      <c r="CG72" s="80"/>
      <c r="CH72" s="80"/>
      <c r="CI72" s="80"/>
      <c r="CJ72" s="80"/>
      <c r="CK72" s="80"/>
      <c r="CL72" s="80"/>
      <c r="CM72" s="80"/>
      <c r="CN72" s="80"/>
      <c r="CO72" s="80"/>
      <c r="CP72" s="80"/>
      <c r="CQ72" s="96"/>
      <c r="CR72" s="86"/>
      <c r="CS72" s="96"/>
      <c r="CT72" s="96"/>
      <c r="CU72" s="96"/>
      <c r="CV72" s="96"/>
      <c r="CW72" s="80"/>
    </row>
    <row r="73" spans="1:101" ht="18.75" customHeight="1" thickBot="1" x14ac:dyDescent="0.25">
      <c r="A73" s="182"/>
      <c r="B73" s="182"/>
      <c r="C73" s="232" t="str">
        <f>IF(G72="","",IF(AR72=TRUE,"Achtung: So tippen, dass es eine eindeutige Tabelle gibt!",""))</f>
        <v/>
      </c>
      <c r="D73" s="182"/>
      <c r="E73" s="183"/>
      <c r="F73" s="182"/>
      <c r="G73" s="183"/>
      <c r="H73" s="182"/>
      <c r="I73" s="182"/>
      <c r="J73" s="182"/>
      <c r="K73" s="182"/>
      <c r="L73" s="182"/>
      <c r="M73" s="182">
        <f t="shared" ref="M73:X74" si="23">SUM(M67:M72)</f>
        <v>6</v>
      </c>
      <c r="N73" s="182">
        <f t="shared" si="23"/>
        <v>3</v>
      </c>
      <c r="O73" s="182">
        <f t="shared" si="23"/>
        <v>9</v>
      </c>
      <c r="P73" s="182">
        <f t="shared" si="23"/>
        <v>0</v>
      </c>
      <c r="Q73" s="182">
        <f t="shared" si="23"/>
        <v>5</v>
      </c>
      <c r="R73" s="182">
        <f t="shared" si="23"/>
        <v>2</v>
      </c>
      <c r="S73" s="182">
        <f t="shared" si="23"/>
        <v>8</v>
      </c>
      <c r="T73" s="182">
        <f t="shared" si="23"/>
        <v>0</v>
      </c>
      <c r="U73" s="182">
        <f t="shared" si="23"/>
        <v>3</v>
      </c>
      <c r="V73" s="182">
        <f t="shared" si="23"/>
        <v>4</v>
      </c>
      <c r="W73" s="182">
        <f t="shared" si="23"/>
        <v>1</v>
      </c>
      <c r="X73" s="182">
        <f t="shared" si="23"/>
        <v>7</v>
      </c>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49"/>
      <c r="BK73" s="49"/>
      <c r="BL73" s="49"/>
      <c r="BM73" s="49"/>
      <c r="BN73" s="49"/>
      <c r="BO73" s="49"/>
      <c r="BP73" s="241">
        <f>SUM(BP67:BP72)</f>
        <v>1</v>
      </c>
      <c r="BQ73" s="182"/>
      <c r="BR73" s="85"/>
      <c r="BS73" s="150" t="str">
        <f>Spielplan!$BK$37</f>
        <v>3E</v>
      </c>
      <c r="BT73" s="87" t="str">
        <f>Spielplan!$BL$37</f>
        <v>Irland</v>
      </c>
      <c r="BU73" s="88"/>
      <c r="BV73" s="89">
        <f>Spielplan!$BN$37</f>
        <v>1</v>
      </c>
      <c r="BW73" s="74"/>
      <c r="BX73" s="356">
        <f>COUNTIF($BT$12:$BT$41,BT73)*(Punktemodus!$B$11)</f>
        <v>0</v>
      </c>
      <c r="BY73" s="358"/>
      <c r="BZ73" s="96"/>
      <c r="CA73" s="80"/>
      <c r="CB73" s="80"/>
      <c r="CC73" s="80"/>
      <c r="CD73" s="80"/>
      <c r="CE73" s="355"/>
      <c r="CF73" s="96"/>
      <c r="CG73" s="96"/>
      <c r="CH73" s="80"/>
      <c r="CI73" s="80"/>
      <c r="CJ73" s="80"/>
      <c r="CK73" s="80"/>
      <c r="CL73" s="80"/>
      <c r="CM73" s="80"/>
      <c r="CN73" s="80"/>
      <c r="CO73" s="80"/>
      <c r="CP73" s="80"/>
      <c r="CQ73" s="96"/>
      <c r="CR73" s="96"/>
      <c r="CS73" s="96"/>
      <c r="CT73" s="96"/>
      <c r="CU73" s="96"/>
      <c r="CV73" s="96"/>
      <c r="CW73" s="80"/>
    </row>
    <row r="74" spans="1:101" ht="18.75" customHeight="1" thickBot="1" x14ac:dyDescent="0.3">
      <c r="A74" s="182"/>
      <c r="B74" s="182"/>
      <c r="C74" s="232" t="str">
        <f>IF(G73="","",IF(AR73=TRUE,"Achtung: Fehler in Tabelle!",""))</f>
        <v/>
      </c>
      <c r="D74" s="182"/>
      <c r="E74" s="183"/>
      <c r="F74" s="182"/>
      <c r="G74" s="183"/>
      <c r="H74" s="182"/>
      <c r="I74" s="182"/>
      <c r="J74" s="182"/>
      <c r="K74" s="182"/>
      <c r="L74" s="182"/>
      <c r="M74" s="182">
        <f t="shared" si="23"/>
        <v>9</v>
      </c>
      <c r="N74" s="182">
        <f t="shared" si="23"/>
        <v>6</v>
      </c>
      <c r="O74" s="182">
        <f t="shared" si="23"/>
        <v>18</v>
      </c>
      <c r="P74" s="182">
        <f t="shared" si="23"/>
        <v>0</v>
      </c>
      <c r="Q74" s="182">
        <f t="shared" si="23"/>
        <v>8</v>
      </c>
      <c r="R74" s="182">
        <f t="shared" si="23"/>
        <v>3</v>
      </c>
      <c r="S74" s="182">
        <f t="shared" si="23"/>
        <v>16</v>
      </c>
      <c r="T74" s="182">
        <f t="shared" si="23"/>
        <v>0</v>
      </c>
      <c r="U74" s="182">
        <f t="shared" si="23"/>
        <v>5</v>
      </c>
      <c r="V74" s="182">
        <f t="shared" si="23"/>
        <v>6</v>
      </c>
      <c r="W74" s="182">
        <f t="shared" si="23"/>
        <v>2</v>
      </c>
      <c r="X74" s="182">
        <f t="shared" si="23"/>
        <v>14</v>
      </c>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49"/>
      <c r="BK74" s="49"/>
      <c r="BL74" s="49"/>
      <c r="BM74" s="49"/>
      <c r="BN74" s="49"/>
      <c r="BO74" s="49"/>
      <c r="BP74" s="82"/>
      <c r="BQ74" s="182"/>
      <c r="BR74" s="85"/>
      <c r="BS74" s="92"/>
      <c r="BT74" s="80"/>
      <c r="BU74" s="80"/>
      <c r="BV74" s="80"/>
      <c r="BW74" s="80"/>
      <c r="BX74" s="354"/>
      <c r="BY74" s="358"/>
      <c r="BZ74" s="80"/>
      <c r="CA74" s="87" t="str">
        <f>Spielplan!$BS$38</f>
        <v>Frankreich</v>
      </c>
      <c r="CB74" s="88"/>
      <c r="CC74" s="89">
        <f>Spielplan!$BU$38</f>
        <v>5</v>
      </c>
      <c r="CD74" s="360"/>
      <c r="CE74" s="356">
        <f>IF(CA74="",0,COUNTIF($CA$14:$CA$39,CA74)*(Punktemodus!$B$15))</f>
        <v>20</v>
      </c>
      <c r="CF74" s="96"/>
      <c r="CG74" s="96"/>
      <c r="CH74" s="80"/>
      <c r="CI74" s="80"/>
      <c r="CJ74" s="80"/>
      <c r="CK74" s="80"/>
      <c r="CL74" s="80"/>
      <c r="CM74" s="80"/>
      <c r="CN74" s="80"/>
      <c r="CO74" s="80"/>
      <c r="CP74" s="80"/>
      <c r="CQ74" s="80"/>
      <c r="CR74" s="80"/>
      <c r="CS74" s="80"/>
      <c r="CT74" s="80"/>
      <c r="CU74" s="80"/>
      <c r="CV74" s="80"/>
      <c r="CW74" s="80"/>
    </row>
    <row r="75" spans="1:101" ht="18.75" customHeight="1" thickBot="1" x14ac:dyDescent="0.25">
      <c r="A75" s="182"/>
      <c r="B75" s="182"/>
      <c r="C75" s="182"/>
      <c r="D75" s="182"/>
      <c r="E75" s="183"/>
      <c r="F75" s="182"/>
      <c r="G75" s="183"/>
      <c r="H75" s="182"/>
      <c r="I75" s="182"/>
      <c r="J75" s="182"/>
      <c r="K75" s="184"/>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49"/>
      <c r="BK75" s="49"/>
      <c r="BL75" s="49"/>
      <c r="BM75" s="49"/>
      <c r="BN75" s="49"/>
      <c r="BO75" s="49"/>
      <c r="BP75" s="242">
        <f>SUM(BP12:BP73)/2</f>
        <v>175</v>
      </c>
      <c r="BQ75" s="182"/>
      <c r="BR75" s="85"/>
      <c r="BS75" s="80"/>
      <c r="BT75" s="80"/>
      <c r="BU75" s="80"/>
      <c r="BV75" s="80"/>
      <c r="BW75" s="80"/>
      <c r="BX75" s="354"/>
      <c r="BY75" s="358"/>
      <c r="BZ75" s="80"/>
      <c r="CA75" s="87" t="str">
        <f>Spielplan!$BS$39</f>
        <v>Island</v>
      </c>
      <c r="CB75" s="88"/>
      <c r="CC75" s="89">
        <f>Spielplan!$BU$39</f>
        <v>2</v>
      </c>
      <c r="CD75" s="74"/>
      <c r="CE75" s="356">
        <f>IF(CA75="",0,COUNTIF($CA$14:$CA$39,CA75)*(Punktemodus!$B$15))</f>
        <v>0</v>
      </c>
      <c r="CF75" s="96"/>
      <c r="CG75" s="96"/>
      <c r="CH75" s="80"/>
      <c r="CI75" s="80"/>
      <c r="CJ75" s="80"/>
      <c r="CK75" s="80"/>
      <c r="CL75" s="80"/>
      <c r="CM75" s="80"/>
      <c r="CN75" s="80"/>
      <c r="CO75" s="80"/>
      <c r="CP75" s="80"/>
      <c r="CQ75" s="80"/>
      <c r="CR75" s="80"/>
      <c r="CS75" s="80"/>
      <c r="CT75" s="80"/>
      <c r="CU75" s="80"/>
      <c r="CV75" s="80"/>
      <c r="CW75" s="80"/>
    </row>
    <row r="76" spans="1:101" ht="18.75" customHeight="1" thickBot="1" x14ac:dyDescent="0.3">
      <c r="A76" s="182"/>
      <c r="B76" s="182"/>
      <c r="C76" s="185" t="s">
        <v>253</v>
      </c>
      <c r="D76" s="188" t="s">
        <v>4</v>
      </c>
      <c r="E76" s="182"/>
      <c r="F76" s="191" t="s">
        <v>5</v>
      </c>
      <c r="G76" s="182"/>
      <c r="H76" s="186"/>
      <c r="I76" s="187"/>
      <c r="J76" s="188" t="s">
        <v>261</v>
      </c>
      <c r="K76" s="189"/>
      <c r="L76" s="182"/>
      <c r="M76" s="182"/>
      <c r="N76" s="182"/>
      <c r="O76" s="182"/>
      <c r="P76" s="182"/>
      <c r="Q76" s="182"/>
      <c r="R76" s="182"/>
      <c r="S76" s="182"/>
      <c r="T76" s="182"/>
      <c r="U76" s="182"/>
      <c r="V76" s="182"/>
      <c r="W76" s="182"/>
      <c r="X76" s="182"/>
      <c r="Y76" s="182"/>
      <c r="Z76" s="182"/>
      <c r="AA76" s="182"/>
      <c r="AB76" s="182"/>
      <c r="AC76" s="182"/>
      <c r="AD76" s="190"/>
      <c r="AE76" s="182"/>
      <c r="AF76" s="182"/>
      <c r="AG76" s="182"/>
      <c r="AH76" s="187"/>
      <c r="AI76" s="182"/>
      <c r="AJ76" s="182"/>
      <c r="AK76" s="182"/>
      <c r="AL76" s="182"/>
      <c r="AM76" s="182"/>
      <c r="AN76" s="190"/>
      <c r="AO76" s="182"/>
      <c r="AP76" s="182"/>
      <c r="AQ76" s="182"/>
      <c r="AR76" s="182"/>
      <c r="AS76" s="187"/>
      <c r="AT76" s="182"/>
      <c r="AU76" s="182"/>
      <c r="AV76" s="182"/>
      <c r="AW76" s="182"/>
      <c r="AX76" s="182"/>
      <c r="AY76" s="182"/>
      <c r="AZ76" s="182"/>
      <c r="BA76" s="187"/>
      <c r="BB76" s="185"/>
      <c r="BC76" s="182"/>
      <c r="BD76" s="188" t="s">
        <v>4</v>
      </c>
      <c r="BE76" s="182"/>
      <c r="BF76" s="191" t="s">
        <v>5</v>
      </c>
      <c r="BG76" s="182"/>
      <c r="BH76" s="187"/>
      <c r="BI76" s="182"/>
      <c r="BJ76" s="49"/>
      <c r="BK76" s="49"/>
      <c r="BL76" s="49"/>
      <c r="BM76" s="49"/>
      <c r="BN76" s="49"/>
      <c r="BO76" s="49"/>
      <c r="BP76" s="182"/>
      <c r="BQ76" s="183"/>
      <c r="BR76" s="85"/>
      <c r="BS76" s="151" t="str">
        <f>Spielplan!$BK$40</f>
        <v>2B</v>
      </c>
      <c r="BT76" s="87" t="str">
        <f>Spielplan!$BL$40</f>
        <v>England</v>
      </c>
      <c r="BU76" s="88"/>
      <c r="BV76" s="89">
        <f>Spielplan!$BN$40</f>
        <v>1</v>
      </c>
      <c r="BW76" s="360"/>
      <c r="BX76" s="356">
        <f>COUNTIF($BT$12:$BT$41,BT76)*(Punktemodus!$B$11)</f>
        <v>10</v>
      </c>
      <c r="BY76" s="358"/>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row>
    <row r="77" spans="1:101" ht="18.75" customHeight="1" thickBot="1" x14ac:dyDescent="0.3">
      <c r="A77" s="182"/>
      <c r="B77" s="182"/>
      <c r="C77" s="185"/>
      <c r="D77" s="182"/>
      <c r="E77" s="183"/>
      <c r="F77" s="182"/>
      <c r="G77" s="183"/>
      <c r="H77" s="186" t="s">
        <v>260</v>
      </c>
      <c r="I77" s="182"/>
      <c r="J77" s="182"/>
      <c r="K77" s="189"/>
      <c r="L77" s="182"/>
      <c r="M77" s="182"/>
      <c r="N77" s="182"/>
      <c r="O77" s="182"/>
      <c r="P77" s="182"/>
      <c r="Q77" s="182"/>
      <c r="R77" s="182"/>
      <c r="S77" s="182"/>
      <c r="T77" s="182"/>
      <c r="U77" s="182"/>
      <c r="V77" s="182"/>
      <c r="W77" s="182"/>
      <c r="X77" s="182"/>
      <c r="Y77" s="182"/>
      <c r="Z77" s="182"/>
      <c r="AA77" s="182"/>
      <c r="AB77" s="182"/>
      <c r="AC77" s="182"/>
      <c r="AD77" s="190"/>
      <c r="AE77" s="182"/>
      <c r="AF77" s="182"/>
      <c r="AG77" s="182"/>
      <c r="AH77" s="187"/>
      <c r="AI77" s="182"/>
      <c r="AJ77" s="182"/>
      <c r="AK77" s="182"/>
      <c r="AL77" s="182"/>
      <c r="AM77" s="182"/>
      <c r="AN77" s="182"/>
      <c r="AO77" s="182"/>
      <c r="AP77" s="182"/>
      <c r="AQ77" s="182"/>
      <c r="AR77" s="182"/>
      <c r="AS77" s="187"/>
      <c r="AT77" s="182"/>
      <c r="AU77" s="182"/>
      <c r="AV77" s="182"/>
      <c r="AW77" s="182"/>
      <c r="AX77" s="182"/>
      <c r="AY77" s="182"/>
      <c r="AZ77" s="182"/>
      <c r="BA77" s="182"/>
      <c r="BB77" s="185"/>
      <c r="BC77" s="182"/>
      <c r="BD77" s="182"/>
      <c r="BE77" s="182"/>
      <c r="BF77" s="182"/>
      <c r="BG77" s="182"/>
      <c r="BH77" s="182"/>
      <c r="BI77" s="182"/>
      <c r="BJ77" s="61"/>
      <c r="BK77" s="61"/>
      <c r="BL77" s="61"/>
      <c r="BM77" s="61"/>
      <c r="BN77" s="61"/>
      <c r="BO77" s="61"/>
      <c r="BP77" s="182"/>
      <c r="BQ77" s="183"/>
      <c r="BR77" s="85"/>
      <c r="BS77" s="152" t="str">
        <f>Spielplan!$BK$41</f>
        <v>2F</v>
      </c>
      <c r="BT77" s="87" t="str">
        <f>Spielplan!$BL$41</f>
        <v>Island</v>
      </c>
      <c r="BU77" s="88"/>
      <c r="BV77" s="89">
        <f>Spielplan!$BN$41</f>
        <v>2</v>
      </c>
      <c r="BW77" s="74"/>
      <c r="BX77" s="356">
        <f>COUNTIF($BT$12:$BT$41,BT77)*(Punktemodus!$B$11)</f>
        <v>0</v>
      </c>
      <c r="BY77" s="358"/>
      <c r="BZ77" s="80"/>
      <c r="CA77" s="80"/>
      <c r="CB77" s="80"/>
      <c r="CC77" s="80"/>
      <c r="CD77" s="80"/>
      <c r="CE77" s="80"/>
      <c r="CF77" s="80"/>
      <c r="CG77" s="80"/>
      <c r="CH77" s="80"/>
      <c r="CI77" s="80"/>
      <c r="CJ77" s="80"/>
      <c r="CK77" s="80"/>
      <c r="CL77" s="80"/>
      <c r="CM77" s="80"/>
      <c r="CN77" s="80"/>
      <c r="CO77" s="80"/>
      <c r="CP77" s="80"/>
      <c r="CQ77" s="80"/>
      <c r="CR77" s="80"/>
      <c r="CS77" s="80"/>
      <c r="CT77" s="80"/>
      <c r="CU77" s="80"/>
      <c r="CV77" s="80"/>
      <c r="CW77" s="80"/>
    </row>
    <row r="78" spans="1:101" ht="18.75" customHeight="1" thickBot="1" x14ac:dyDescent="0.3">
      <c r="A78" s="182"/>
      <c r="B78" s="182"/>
      <c r="C78" s="248" t="str">
        <f>BB14</f>
        <v>Schweiz</v>
      </c>
      <c r="D78" s="160">
        <f>BD14</f>
        <v>2</v>
      </c>
      <c r="E78" s="160">
        <f>BE14</f>
        <v>1</v>
      </c>
      <c r="F78" s="199" t="s">
        <v>12</v>
      </c>
      <c r="G78" s="160">
        <f>BG14</f>
        <v>4</v>
      </c>
      <c r="H78" s="161">
        <f>D78*1000+(E78-G78)*10+E78</f>
        <v>1971</v>
      </c>
      <c r="I78" s="249" t="s">
        <v>254</v>
      </c>
      <c r="J78" s="164">
        <f t="shared" ref="J78:J83" si="24">IF(H78="","",RANK(H78,H$78:H$83,0)+ROW(A1)%%)</f>
        <v>5.0000999999999998</v>
      </c>
      <c r="K78" s="193"/>
      <c r="L78" s="190"/>
      <c r="M78" s="194"/>
      <c r="N78" s="194"/>
      <c r="O78" s="195"/>
      <c r="P78" s="195"/>
      <c r="Q78" s="194"/>
      <c r="R78" s="194"/>
      <c r="S78" s="194"/>
      <c r="T78" s="194"/>
      <c r="U78" s="194"/>
      <c r="V78" s="194"/>
      <c r="W78" s="194"/>
      <c r="X78" s="194"/>
      <c r="Y78" s="182"/>
      <c r="Z78" s="182"/>
      <c r="AA78" s="182"/>
      <c r="AB78" s="182"/>
      <c r="AC78" s="182"/>
      <c r="AD78" s="190"/>
      <c r="AE78" s="190"/>
      <c r="AF78" s="190"/>
      <c r="AG78" s="182"/>
      <c r="AH78" s="187"/>
      <c r="AI78" s="182"/>
      <c r="AJ78" s="182"/>
      <c r="AK78" s="182"/>
      <c r="AL78" s="182"/>
      <c r="AM78" s="182"/>
      <c r="AN78" s="182"/>
      <c r="AO78" s="182"/>
      <c r="AP78" s="182"/>
      <c r="AQ78" s="182"/>
      <c r="AR78" s="182"/>
      <c r="AS78" s="187"/>
      <c r="AT78" s="182"/>
      <c r="AU78" s="182"/>
      <c r="AV78" s="182"/>
      <c r="AW78" s="182"/>
      <c r="AX78" s="182"/>
      <c r="AY78" s="182"/>
      <c r="AZ78" s="182"/>
      <c r="BA78" s="200">
        <f t="shared" ref="BA78:BA83" si="25">IF(ROW(A1)&gt;COUNT(J$78:J$83),"",SMALL(J$78:J$83,ROW(A1)))</f>
        <v>1.0002</v>
      </c>
      <c r="BB78" s="159" t="str">
        <f>IF($BA78="","",INDEX(C$78:C$83,MATCH($BA78,$J$78:$J$83,0)))</f>
        <v>Slowakei</v>
      </c>
      <c r="BC78" s="201"/>
      <c r="BD78" s="202">
        <f>IF($BA78="","",INDEX(D$78:D$83,MATCH($BA78,$J$78:$J$83,0)))</f>
        <v>3</v>
      </c>
      <c r="BE78" s="150">
        <f>IF($BA78="","",INDEX(E$78:E$83,MATCH($BA78,$J$78:$J$83,0)))</f>
        <v>3</v>
      </c>
      <c r="BF78" s="199" t="s">
        <v>12</v>
      </c>
      <c r="BG78" s="202">
        <f t="shared" ref="BG78:BG83" si="26">IF($BA78="","",INDEX(G$78:G$83,MATCH($BA78,$J$78:$J$83,0)))</f>
        <v>3</v>
      </c>
      <c r="BH78" s="150" t="str">
        <f>IF($BA78="","",INDEX(I$78:I$83,MATCH($BA78,$J$78:$J$83,0)))</f>
        <v>B</v>
      </c>
      <c r="BI78" s="231">
        <f>IF(BH78="A",0,IF(BH78="B",1,IF(BH78="C",2,IF(BH78="D",4,IF(BH78="E",8,IF(BH78="F",16,777777777))))))</f>
        <v>1</v>
      </c>
      <c r="BJ78" s="61">
        <f>IF(E78&gt;G78,IF(Spielplan!E78&gt;Spielplan!G78,Punktemodus!$B$3,0),0)</f>
        <v>0</v>
      </c>
      <c r="BK78" s="61">
        <f>IF(E78=G78,IF(Spielplan!E78=Spielplan!G78,Punktemodus!$B$3,0),0)</f>
        <v>0</v>
      </c>
      <c r="BL78" s="61">
        <f>IF(E78&lt;G78,IF(Spielplan!E78&lt;Spielplan!G78,Punktemodus!$B$3,0),0)</f>
        <v>10</v>
      </c>
      <c r="BM78" s="61">
        <f>IF(E78=Spielplan!E78,IF(G78=Spielplan!G78,Punktemodus!$B$5,0),0)</f>
        <v>0</v>
      </c>
      <c r="BN78" s="61">
        <f>IF(E78=Spielplan!E78,Punktemodus!$B$7,0)</f>
        <v>1</v>
      </c>
      <c r="BO78" s="61">
        <f>IF(G78=Spielplan!G78,Punktemodus!$B$7,0)</f>
        <v>0</v>
      </c>
      <c r="BP78" s="182"/>
      <c r="BQ78" s="183"/>
      <c r="BR78" s="85"/>
      <c r="BS78" s="92"/>
      <c r="BT78" s="80"/>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0"/>
      <c r="CV78" s="80"/>
      <c r="CW78" s="80"/>
    </row>
    <row r="79" spans="1:101" ht="18.75" customHeight="1" thickBot="1" x14ac:dyDescent="0.3">
      <c r="A79" s="182"/>
      <c r="B79" s="182"/>
      <c r="C79" s="246" t="str">
        <f>BB25</f>
        <v>Slowakei</v>
      </c>
      <c r="D79" s="160">
        <f>BD25</f>
        <v>3</v>
      </c>
      <c r="E79" s="160">
        <f>BE25</f>
        <v>3</v>
      </c>
      <c r="F79" s="199" t="s">
        <v>12</v>
      </c>
      <c r="G79" s="160">
        <f>BG25</f>
        <v>3</v>
      </c>
      <c r="H79" s="161">
        <f t="shared" ref="H79:H83" si="27">D79*1000+(E79-G79)*10+E79</f>
        <v>3003</v>
      </c>
      <c r="I79" s="250" t="s">
        <v>255</v>
      </c>
      <c r="J79" s="164">
        <f t="shared" si="24"/>
        <v>1.0002</v>
      </c>
      <c r="K79" s="193"/>
      <c r="L79" s="190"/>
      <c r="M79" s="194"/>
      <c r="N79" s="194"/>
      <c r="O79" s="194"/>
      <c r="P79" s="194"/>
      <c r="Q79" s="194"/>
      <c r="R79" s="194"/>
      <c r="S79" s="194"/>
      <c r="T79" s="194"/>
      <c r="U79" s="194"/>
      <c r="V79" s="194"/>
      <c r="W79" s="194"/>
      <c r="X79" s="194"/>
      <c r="Y79" s="182"/>
      <c r="Z79" s="182"/>
      <c r="AA79" s="182"/>
      <c r="AB79" s="182"/>
      <c r="AC79" s="182"/>
      <c r="AD79" s="190"/>
      <c r="AE79" s="190"/>
      <c r="AF79" s="190"/>
      <c r="AG79" s="182"/>
      <c r="AH79" s="187"/>
      <c r="AI79" s="182"/>
      <c r="AJ79" s="182"/>
      <c r="AK79" s="182"/>
      <c r="AL79" s="182"/>
      <c r="AM79" s="182"/>
      <c r="AN79" s="182"/>
      <c r="AO79" s="182"/>
      <c r="AP79" s="182"/>
      <c r="AQ79" s="182"/>
      <c r="AR79" s="182"/>
      <c r="AS79" s="187"/>
      <c r="AT79" s="182"/>
      <c r="AU79" s="182"/>
      <c r="AV79" s="182"/>
      <c r="AW79" s="182"/>
      <c r="AX79" s="182"/>
      <c r="AY79" s="182"/>
      <c r="AZ79" s="182"/>
      <c r="BA79" s="200">
        <f t="shared" si="25"/>
        <v>2.0005999999999999</v>
      </c>
      <c r="BB79" s="159" t="str">
        <f t="shared" ref="BB79:BB83" si="28">IF($BA79="","",INDEX(C$78:C$83,MATCH($BA79,$J$78:$J$83,0)))</f>
        <v>Ungarn</v>
      </c>
      <c r="BC79" s="201"/>
      <c r="BD79" s="202">
        <f t="shared" ref="BD79:BD83" si="29">IF($BA79="","",INDEX(D$78:D$83,MATCH($BA79,$J$78:$J$83,0)))</f>
        <v>3</v>
      </c>
      <c r="BE79" s="150">
        <f>IF($BA79="","",INDEX(E$78:E$83,MATCH($BA79,$J$78:$J$83,0)))</f>
        <v>2</v>
      </c>
      <c r="BF79" s="199" t="s">
        <v>12</v>
      </c>
      <c r="BG79" s="202">
        <f t="shared" si="26"/>
        <v>4</v>
      </c>
      <c r="BH79" s="150" t="str">
        <f t="shared" ref="BH79:BH83" si="30">IF($BA79="","",INDEX(I$78:I$83,MATCH($BA79,$J$78:$J$83,0)))</f>
        <v>F</v>
      </c>
      <c r="BI79" s="231">
        <f t="shared" ref="BI79:BI81" si="31">IF(BH79="A",0,IF(BH79="B",1,IF(BH79="C",2,IF(BH79="D",4,IF(BH79="E",8,IF(BH79="F",16,777777777))))))</f>
        <v>16</v>
      </c>
      <c r="BJ79" s="61">
        <f>IF(E79&gt;G79,IF(Spielplan!E79&gt;Spielplan!G79,Punktemodus!$B$3,0),0)</f>
        <v>0</v>
      </c>
      <c r="BK79" s="61">
        <f>IF(E79=G79,IF(Spielplan!E79=Spielplan!G79,Punktemodus!$B$3,0),0)</f>
        <v>10</v>
      </c>
      <c r="BL79" s="61">
        <f>IF(E79&lt;G79,IF(Spielplan!E79&lt;Spielplan!G79,Punktemodus!$B$3,0),0)</f>
        <v>0</v>
      </c>
      <c r="BM79" s="61">
        <f>IF(E79=Spielplan!E79,IF(G79=Spielplan!G79,Punktemodus!$B$5,0),0)</f>
        <v>3</v>
      </c>
      <c r="BN79" s="61">
        <f>IF(E79=Spielplan!E79,Punktemodus!$B$7,0)</f>
        <v>1</v>
      </c>
      <c r="BO79" s="61">
        <f>IF(G79=Spielplan!G79,Punktemodus!$B$7,0)</f>
        <v>1</v>
      </c>
      <c r="BP79" s="182"/>
      <c r="BQ79" s="183"/>
      <c r="BR79" s="85"/>
      <c r="BS79" s="462" t="s">
        <v>109</v>
      </c>
      <c r="BT79" s="463"/>
      <c r="BU79" s="464"/>
      <c r="BV79" s="465"/>
      <c r="BW79" s="80"/>
      <c r="BX79" s="80"/>
      <c r="BY79" s="80"/>
      <c r="BZ79" s="361">
        <f>SUM(BX48:BX77)</f>
        <v>120</v>
      </c>
      <c r="CA79" s="80"/>
      <c r="CB79" s="80"/>
      <c r="CC79" s="80"/>
      <c r="CD79" s="80"/>
      <c r="CE79" s="361">
        <f>SUM(CE50:CE75)</f>
        <v>100</v>
      </c>
      <c r="CF79" s="80"/>
      <c r="CG79" s="80"/>
      <c r="CH79" s="80"/>
      <c r="CI79" s="80"/>
      <c r="CJ79" s="361">
        <f>SUM(CJ54:CJ71)</f>
        <v>60</v>
      </c>
      <c r="CK79" s="80"/>
      <c r="CL79" s="80"/>
      <c r="CM79" s="80"/>
      <c r="CN79" s="80"/>
      <c r="CO79" s="361">
        <f>SUM(CO59:CO60)</f>
        <v>0</v>
      </c>
      <c r="CP79" s="80"/>
      <c r="CQ79" s="80"/>
      <c r="CR79" s="80"/>
      <c r="CS79" s="361">
        <f>CS54</f>
        <v>0</v>
      </c>
      <c r="CT79" s="80"/>
      <c r="CU79" s="80"/>
      <c r="CV79" s="80"/>
      <c r="CW79" s="80"/>
    </row>
    <row r="80" spans="1:101" ht="18.75" customHeight="1" thickBot="1" x14ac:dyDescent="0.3">
      <c r="A80" s="182"/>
      <c r="B80" s="182"/>
      <c r="C80" s="246" t="str">
        <f>BB36</f>
        <v>Nordirland</v>
      </c>
      <c r="D80" s="160">
        <f>BD36</f>
        <v>2</v>
      </c>
      <c r="E80" s="160">
        <f>BE36</f>
        <v>2</v>
      </c>
      <c r="F80" s="199" t="s">
        <v>12</v>
      </c>
      <c r="G80" s="160">
        <f>BG36</f>
        <v>5</v>
      </c>
      <c r="H80" s="161">
        <f t="shared" si="27"/>
        <v>1972</v>
      </c>
      <c r="I80" s="250" t="s">
        <v>256</v>
      </c>
      <c r="J80" s="164">
        <f t="shared" si="24"/>
        <v>4.0003000000000002</v>
      </c>
      <c r="K80" s="193"/>
      <c r="L80" s="190"/>
      <c r="M80" s="194"/>
      <c r="N80" s="194"/>
      <c r="O80" s="194"/>
      <c r="P80" s="194"/>
      <c r="Q80" s="194"/>
      <c r="R80" s="194"/>
      <c r="S80" s="194"/>
      <c r="T80" s="194"/>
      <c r="U80" s="194"/>
      <c r="V80" s="194"/>
      <c r="W80" s="194"/>
      <c r="X80" s="194"/>
      <c r="Y80" s="182"/>
      <c r="Z80" s="182"/>
      <c r="AA80" s="182"/>
      <c r="AB80" s="182"/>
      <c r="AC80" s="182"/>
      <c r="AD80" s="190"/>
      <c r="AE80" s="190"/>
      <c r="AF80" s="190"/>
      <c r="AG80" s="182"/>
      <c r="AH80" s="187"/>
      <c r="AI80" s="182"/>
      <c r="AJ80" s="182"/>
      <c r="AK80" s="182"/>
      <c r="AL80" s="182"/>
      <c r="AM80" s="182"/>
      <c r="AN80" s="182"/>
      <c r="AO80" s="182"/>
      <c r="AP80" s="182"/>
      <c r="AQ80" s="182"/>
      <c r="AR80" s="182"/>
      <c r="AS80" s="187"/>
      <c r="AT80" s="182"/>
      <c r="AU80" s="182"/>
      <c r="AV80" s="182"/>
      <c r="AW80" s="182"/>
      <c r="AX80" s="182"/>
      <c r="AY80" s="182"/>
      <c r="AZ80" s="182"/>
      <c r="BA80" s="200">
        <f t="shared" si="25"/>
        <v>3.0004</v>
      </c>
      <c r="BB80" s="159" t="str">
        <f t="shared" si="28"/>
        <v>Türkei</v>
      </c>
      <c r="BC80" s="201"/>
      <c r="BD80" s="202">
        <f t="shared" si="29"/>
        <v>2</v>
      </c>
      <c r="BE80" s="150">
        <f>IF($BA80="","",INDEX(E$78:E$83,MATCH($BA80,$J$78:$J$83,0)))</f>
        <v>3</v>
      </c>
      <c r="BF80" s="199" t="s">
        <v>12</v>
      </c>
      <c r="BG80" s="202">
        <f t="shared" si="26"/>
        <v>5</v>
      </c>
      <c r="BH80" s="150" t="str">
        <f t="shared" si="30"/>
        <v>D</v>
      </c>
      <c r="BI80" s="231">
        <f t="shared" si="31"/>
        <v>4</v>
      </c>
      <c r="BJ80" s="61">
        <f>IF(E80&gt;G80,IF(Spielplan!E80&gt;Spielplan!G80,Punktemodus!$B$3,0),0)</f>
        <v>0</v>
      </c>
      <c r="BK80" s="61">
        <f>IF(E80=G80,IF(Spielplan!E80=Spielplan!G80,Punktemodus!$B$3,0),0)</f>
        <v>0</v>
      </c>
      <c r="BL80" s="61">
        <f>IF(E80&lt;G80,IF(Spielplan!E80&lt;Spielplan!G80,Punktemodus!$B$3,0),0)</f>
        <v>0</v>
      </c>
      <c r="BM80" s="61">
        <f>IF(E80=Spielplan!E80,IF(G80=Spielplan!G80,Punktemodus!$B$5,0),0)</f>
        <v>0</v>
      </c>
      <c r="BN80" s="61">
        <f>IF(E80=Spielplan!E80,Punktemodus!$B$7,0)</f>
        <v>1</v>
      </c>
      <c r="BO80" s="61">
        <f>IF(G80=Spielplan!G80,Punktemodus!$B$7,0)</f>
        <v>0</v>
      </c>
      <c r="BP80" s="182"/>
      <c r="BQ80" s="183"/>
      <c r="BR80" s="85"/>
      <c r="BS80" s="466"/>
      <c r="BT80" s="467"/>
      <c r="BU80" s="468"/>
      <c r="BV80" s="469"/>
      <c r="BW80" s="80"/>
      <c r="BX80" s="80"/>
      <c r="BY80" s="80"/>
      <c r="BZ80" s="82"/>
      <c r="CA80" s="80"/>
      <c r="CB80" s="80"/>
      <c r="CC80" s="80"/>
      <c r="CD80" s="80"/>
      <c r="CE80" s="82"/>
      <c r="CF80" s="80"/>
      <c r="CG80" s="80"/>
      <c r="CH80" s="80"/>
      <c r="CI80" s="80"/>
      <c r="CJ80" s="82"/>
      <c r="CK80" s="80"/>
      <c r="CL80" s="80"/>
      <c r="CM80" s="80"/>
      <c r="CN80" s="80"/>
      <c r="CO80" s="82"/>
      <c r="CP80" s="80"/>
      <c r="CQ80" s="80"/>
      <c r="CR80" s="80"/>
      <c r="CS80" s="82"/>
      <c r="CT80" s="80"/>
      <c r="CU80" s="80"/>
      <c r="CV80" s="80"/>
      <c r="CW80" s="80"/>
    </row>
    <row r="81" spans="1:101" ht="18.75" customHeight="1" thickBot="1" x14ac:dyDescent="0.3">
      <c r="A81" s="182"/>
      <c r="B81" s="182"/>
      <c r="C81" s="246" t="str">
        <f>BB47</f>
        <v>Türkei</v>
      </c>
      <c r="D81" s="160">
        <f>BD47</f>
        <v>2</v>
      </c>
      <c r="E81" s="160">
        <f>BE47</f>
        <v>3</v>
      </c>
      <c r="F81" s="199" t="s">
        <v>12</v>
      </c>
      <c r="G81" s="160">
        <f>BG47</f>
        <v>5</v>
      </c>
      <c r="H81" s="161">
        <f t="shared" si="27"/>
        <v>1983</v>
      </c>
      <c r="I81" s="250" t="s">
        <v>257</v>
      </c>
      <c r="J81" s="164">
        <f t="shared" si="24"/>
        <v>3.0004</v>
      </c>
      <c r="K81" s="193"/>
      <c r="L81" s="190"/>
      <c r="M81" s="194"/>
      <c r="N81" s="194"/>
      <c r="O81" s="194"/>
      <c r="P81" s="194"/>
      <c r="Q81" s="194"/>
      <c r="R81" s="194"/>
      <c r="S81" s="194"/>
      <c r="T81" s="194"/>
      <c r="U81" s="194"/>
      <c r="V81" s="194"/>
      <c r="W81" s="194"/>
      <c r="X81" s="194"/>
      <c r="Y81" s="182"/>
      <c r="Z81" s="182"/>
      <c r="AA81" s="182"/>
      <c r="AB81" s="182"/>
      <c r="AC81" s="182"/>
      <c r="AD81" s="190"/>
      <c r="AE81" s="190"/>
      <c r="AF81" s="190"/>
      <c r="AG81" s="182"/>
      <c r="AH81" s="187"/>
      <c r="AI81" s="182"/>
      <c r="AJ81" s="182"/>
      <c r="AK81" s="182"/>
      <c r="AL81" s="182"/>
      <c r="AM81" s="182"/>
      <c r="AN81" s="182"/>
      <c r="AO81" s="182"/>
      <c r="AP81" s="182"/>
      <c r="AQ81" s="182"/>
      <c r="AR81" s="182"/>
      <c r="AS81" s="187"/>
      <c r="AT81" s="182"/>
      <c r="AU81" s="182"/>
      <c r="AV81" s="182"/>
      <c r="AW81" s="182"/>
      <c r="AX81" s="182"/>
      <c r="AY81" s="182"/>
      <c r="AZ81" s="182"/>
      <c r="BA81" s="200">
        <f t="shared" si="25"/>
        <v>4.0003000000000002</v>
      </c>
      <c r="BB81" s="159" t="str">
        <f t="shared" si="28"/>
        <v>Nordirland</v>
      </c>
      <c r="BC81" s="201"/>
      <c r="BD81" s="202">
        <f t="shared" si="29"/>
        <v>2</v>
      </c>
      <c r="BE81" s="150">
        <f>IF($BA81="","",INDEX(E$78:E$83,MATCH($BA81,$J$78:$J$83,0)))</f>
        <v>2</v>
      </c>
      <c r="BF81" s="199" t="s">
        <v>12</v>
      </c>
      <c r="BG81" s="202">
        <f t="shared" si="26"/>
        <v>5</v>
      </c>
      <c r="BH81" s="150" t="str">
        <f t="shared" si="30"/>
        <v>C</v>
      </c>
      <c r="BI81" s="231">
        <f t="shared" si="31"/>
        <v>2</v>
      </c>
      <c r="BJ81" s="61">
        <f>IF(E81&gt;G81,IF(Spielplan!E81&gt;Spielplan!G81,Punktemodus!$B$3,0),0)</f>
        <v>0</v>
      </c>
      <c r="BK81" s="61">
        <f>IF(E81=G81,IF(Spielplan!E81=Spielplan!G81,Punktemodus!$B$3,0),0)</f>
        <v>0</v>
      </c>
      <c r="BL81" s="61">
        <f>IF(E81&lt;G81,IF(Spielplan!E81&lt;Spielplan!G81,Punktemodus!$B$3,0),0)</f>
        <v>10</v>
      </c>
      <c r="BM81" s="61">
        <f>IF(E81=Spielplan!E81,IF(G81=Spielplan!G81,Punktemodus!$B$5,0),0)</f>
        <v>0</v>
      </c>
      <c r="BN81" s="61">
        <f>IF(E81=Spielplan!E81,Punktemodus!$B$7,0)</f>
        <v>0</v>
      </c>
      <c r="BO81" s="61">
        <f>IF(G81=Spielplan!G81,Punktemodus!$B$7,0)</f>
        <v>0</v>
      </c>
      <c r="BP81" s="182"/>
      <c r="BQ81" s="183"/>
      <c r="BR81" s="85"/>
      <c r="BS81" s="80"/>
      <c r="BT81" s="80"/>
      <c r="BU81" s="80"/>
      <c r="BV81" s="80"/>
      <c r="BW81" s="80"/>
      <c r="BX81" s="80"/>
      <c r="BY81" s="80"/>
      <c r="BZ81" s="490" t="s">
        <v>102</v>
      </c>
      <c r="CA81" s="96"/>
      <c r="CB81" s="96"/>
      <c r="CC81" s="96"/>
      <c r="CD81" s="96"/>
      <c r="CE81" s="490" t="s">
        <v>103</v>
      </c>
      <c r="CF81" s="96"/>
      <c r="CG81" s="96"/>
      <c r="CH81" s="96"/>
      <c r="CI81" s="96"/>
      <c r="CJ81" s="490" t="s">
        <v>108</v>
      </c>
      <c r="CK81" s="96"/>
      <c r="CL81" s="96"/>
      <c r="CM81" s="96"/>
      <c r="CN81" s="96"/>
      <c r="CO81" s="490" t="s">
        <v>104</v>
      </c>
      <c r="CP81" s="96"/>
      <c r="CQ81" s="96"/>
      <c r="CR81" s="96"/>
      <c r="CS81" s="503" t="s">
        <v>350</v>
      </c>
      <c r="CT81" s="96"/>
      <c r="CU81" s="80"/>
      <c r="CV81" s="80"/>
      <c r="CW81" s="80"/>
    </row>
    <row r="82" spans="1:101" ht="18.75" customHeight="1" thickBot="1" x14ac:dyDescent="0.3">
      <c r="A82" s="182"/>
      <c r="B82" s="182"/>
      <c r="C82" s="246" t="str">
        <f>BB58</f>
        <v>Schweden</v>
      </c>
      <c r="D82" s="160">
        <f>BD58</f>
        <v>1</v>
      </c>
      <c r="E82" s="160">
        <f>BE58</f>
        <v>2</v>
      </c>
      <c r="F82" s="199" t="s">
        <v>12</v>
      </c>
      <c r="G82" s="160">
        <f>BG58</f>
        <v>4</v>
      </c>
      <c r="H82" s="161">
        <f t="shared" si="27"/>
        <v>982</v>
      </c>
      <c r="I82" s="250" t="s">
        <v>258</v>
      </c>
      <c r="J82" s="164">
        <f t="shared" si="24"/>
        <v>6.0004999999999997</v>
      </c>
      <c r="K82" s="193"/>
      <c r="L82" s="190"/>
      <c r="M82" s="194"/>
      <c r="N82" s="194"/>
      <c r="O82" s="194"/>
      <c r="P82" s="194"/>
      <c r="Q82" s="194"/>
      <c r="R82" s="194"/>
      <c r="S82" s="194"/>
      <c r="T82" s="194"/>
      <c r="U82" s="194"/>
      <c r="V82" s="194"/>
      <c r="W82" s="194"/>
      <c r="X82" s="194"/>
      <c r="Y82" s="182"/>
      <c r="Z82" s="182"/>
      <c r="AA82" s="182"/>
      <c r="AB82" s="182"/>
      <c r="AC82" s="182"/>
      <c r="AD82" s="182"/>
      <c r="AE82" s="182"/>
      <c r="AF82" s="182"/>
      <c r="AG82" s="182"/>
      <c r="AH82" s="187"/>
      <c r="AI82" s="182"/>
      <c r="AJ82" s="182"/>
      <c r="AK82" s="182"/>
      <c r="AL82" s="182"/>
      <c r="AM82" s="182"/>
      <c r="AN82" s="182"/>
      <c r="AO82" s="182"/>
      <c r="AP82" s="182"/>
      <c r="AQ82" s="182"/>
      <c r="AR82" s="182"/>
      <c r="AS82" s="187"/>
      <c r="AT82" s="182"/>
      <c r="AU82" s="182"/>
      <c r="AV82" s="182"/>
      <c r="AW82" s="182"/>
      <c r="AX82" s="182"/>
      <c r="AY82" s="182"/>
      <c r="AZ82" s="182"/>
      <c r="BA82" s="162">
        <f t="shared" si="25"/>
        <v>5.0000999999999998</v>
      </c>
      <c r="BB82" s="175" t="str">
        <f t="shared" si="28"/>
        <v>Schweiz</v>
      </c>
      <c r="BC82" s="163"/>
      <c r="BD82" s="145">
        <f t="shared" si="29"/>
        <v>2</v>
      </c>
      <c r="BE82" s="145">
        <f>IF($BA82="","",INDEX(E$78:E$83,MATCH($BA82,$J$78:$J$83,0)))</f>
        <v>1</v>
      </c>
      <c r="BF82" s="199" t="s">
        <v>12</v>
      </c>
      <c r="BG82" s="145">
        <f t="shared" si="26"/>
        <v>4</v>
      </c>
      <c r="BH82" s="145" t="str">
        <f t="shared" si="30"/>
        <v>A</v>
      </c>
      <c r="BI82" s="182"/>
      <c r="BJ82" s="61">
        <f>IF(E82&gt;G82,IF(Spielplan!E82&gt;Spielplan!G82,Punktemodus!$B$3,0),0)</f>
        <v>0</v>
      </c>
      <c r="BK82" s="61">
        <f>IF(E82=G82,IF(Spielplan!E82=Spielplan!G82,Punktemodus!$B$3,0),0)</f>
        <v>0</v>
      </c>
      <c r="BL82" s="61">
        <f>IF(E82&lt;G82,IF(Spielplan!E82&lt;Spielplan!G82,Punktemodus!$B$3,0),0)</f>
        <v>10</v>
      </c>
      <c r="BM82" s="61">
        <f>IF(E82=Spielplan!E82,IF(G82=Spielplan!G82,Punktemodus!$B$5,0),0)</f>
        <v>3</v>
      </c>
      <c r="BN82" s="61">
        <f>IF(E82=Spielplan!E82,Punktemodus!$B$7,0)</f>
        <v>1</v>
      </c>
      <c r="BO82" s="61">
        <f>IF(G82=Spielplan!G82,Punktemodus!$B$7,0)</f>
        <v>1</v>
      </c>
      <c r="BP82" s="182"/>
      <c r="BQ82" s="182"/>
      <c r="BR82" s="85"/>
      <c r="BS82" s="80"/>
      <c r="BT82" s="80"/>
      <c r="BU82" s="80"/>
      <c r="BV82" s="80"/>
      <c r="BW82" s="80"/>
      <c r="BX82" s="80"/>
      <c r="BY82" s="80"/>
      <c r="BZ82" s="490"/>
      <c r="CA82" s="96"/>
      <c r="CB82" s="96"/>
      <c r="CC82" s="96"/>
      <c r="CD82" s="96"/>
      <c r="CE82" s="490"/>
      <c r="CF82" s="96"/>
      <c r="CG82" s="96"/>
      <c r="CH82" s="96"/>
      <c r="CI82" s="96"/>
      <c r="CJ82" s="490"/>
      <c r="CK82" s="96"/>
      <c r="CL82" s="96"/>
      <c r="CM82" s="96"/>
      <c r="CN82" s="96"/>
      <c r="CO82" s="490"/>
      <c r="CP82" s="96"/>
      <c r="CQ82" s="96"/>
      <c r="CR82" s="96"/>
      <c r="CS82" s="490"/>
      <c r="CT82" s="96"/>
      <c r="CU82" s="80"/>
      <c r="CV82" s="80"/>
      <c r="CW82" s="80"/>
    </row>
    <row r="83" spans="1:101" ht="18.75" customHeight="1" thickBot="1" x14ac:dyDescent="0.3">
      <c r="A83" s="182"/>
      <c r="B83" s="182"/>
      <c r="C83" s="247" t="str">
        <f>BB69</f>
        <v>Ungarn</v>
      </c>
      <c r="D83" s="160">
        <f>BD69</f>
        <v>3</v>
      </c>
      <c r="E83" s="160">
        <f>BE69</f>
        <v>2</v>
      </c>
      <c r="F83" s="199" t="s">
        <v>12</v>
      </c>
      <c r="G83" s="160">
        <f>BG69</f>
        <v>4</v>
      </c>
      <c r="H83" s="161">
        <f t="shared" si="27"/>
        <v>2982</v>
      </c>
      <c r="I83" s="181" t="s">
        <v>259</v>
      </c>
      <c r="J83" s="164">
        <f t="shared" si="24"/>
        <v>2.0005999999999999</v>
      </c>
      <c r="K83" s="193"/>
      <c r="L83" s="190"/>
      <c r="M83" s="194"/>
      <c r="N83" s="194"/>
      <c r="O83" s="194"/>
      <c r="P83" s="194"/>
      <c r="Q83" s="194"/>
      <c r="R83" s="194"/>
      <c r="S83" s="194"/>
      <c r="T83" s="194"/>
      <c r="U83" s="194"/>
      <c r="V83" s="194"/>
      <c r="W83" s="194"/>
      <c r="X83" s="194"/>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62">
        <f t="shared" si="25"/>
        <v>6.0004999999999997</v>
      </c>
      <c r="BB83" s="175" t="str">
        <f t="shared" si="28"/>
        <v>Schweden</v>
      </c>
      <c r="BC83" s="163"/>
      <c r="BD83" s="145">
        <f t="shared" si="29"/>
        <v>1</v>
      </c>
      <c r="BE83" s="145">
        <f>IF($BA83="","",INDEX(E$78:E$83,MATCH($BA83,$J$78:$J$83,0)))</f>
        <v>2</v>
      </c>
      <c r="BF83" s="199" t="s">
        <v>12</v>
      </c>
      <c r="BG83" s="145">
        <f t="shared" si="26"/>
        <v>4</v>
      </c>
      <c r="BH83" s="145" t="str">
        <f t="shared" si="30"/>
        <v>E</v>
      </c>
      <c r="BI83" s="182"/>
      <c r="BJ83" s="61">
        <f>IF(E83&gt;G83,IF(Spielplan!E83&gt;Spielplan!G83,Punktemodus!$B$3,0),0)</f>
        <v>0</v>
      </c>
      <c r="BK83" s="61">
        <f>IF(E83=G83,IF(Spielplan!E83=Spielplan!G83,Punktemodus!$B$3,0),0)</f>
        <v>0</v>
      </c>
      <c r="BL83" s="61">
        <f>IF(E83&lt;G83,IF(Spielplan!E83&lt;Spielplan!G83,Punktemodus!$B$3,0),0)</f>
        <v>0</v>
      </c>
      <c r="BM83" s="61">
        <f>IF(E83=Spielplan!E83,IF(G83=Spielplan!G83,Punktemodus!$B$5,0),0)</f>
        <v>0</v>
      </c>
      <c r="BN83" s="61">
        <f>IF(E83=Spielplan!E83,Punktemodus!$B$7,0)</f>
        <v>0</v>
      </c>
      <c r="BO83" s="61">
        <f>IF(G83=Spielplan!G83,Punktemodus!$B$7,0)</f>
        <v>1</v>
      </c>
      <c r="BP83" s="182"/>
      <c r="BQ83" s="182"/>
      <c r="BR83" s="85"/>
      <c r="BS83" s="80"/>
      <c r="BT83" s="80"/>
      <c r="BU83" s="80"/>
      <c r="BV83" s="80"/>
      <c r="BW83" s="80"/>
      <c r="BX83" s="80"/>
      <c r="BY83" s="80"/>
      <c r="BZ83" s="490"/>
      <c r="CA83" s="96"/>
      <c r="CB83" s="96"/>
      <c r="CC83" s="96"/>
      <c r="CD83" s="96"/>
      <c r="CE83" s="490"/>
      <c r="CF83" s="96"/>
      <c r="CG83" s="96"/>
      <c r="CH83" s="96"/>
      <c r="CI83" s="96"/>
      <c r="CJ83" s="490"/>
      <c r="CK83" s="96"/>
      <c r="CL83" s="96"/>
      <c r="CM83" s="96"/>
      <c r="CN83" s="96"/>
      <c r="CO83" s="490"/>
      <c r="CP83" s="96"/>
      <c r="CQ83" s="96"/>
      <c r="CR83" s="96"/>
      <c r="CS83" s="490"/>
      <c r="CT83" s="96"/>
      <c r="CU83" s="80"/>
      <c r="CV83" s="80"/>
      <c r="CW83" s="80"/>
    </row>
    <row r="84" spans="1:101" ht="18.75" customHeight="1" thickBot="1" x14ac:dyDescent="0.25">
      <c r="A84" s="182"/>
      <c r="B84" s="182"/>
      <c r="C84" s="192"/>
      <c r="D84" s="182"/>
      <c r="E84" s="183"/>
      <c r="F84" s="182"/>
      <c r="G84" s="183"/>
      <c r="H84" s="182"/>
      <c r="I84" s="182"/>
      <c r="J84" s="182"/>
      <c r="K84" s="189"/>
      <c r="L84" s="182"/>
      <c r="M84" s="188"/>
      <c r="N84" s="188"/>
      <c r="O84" s="188"/>
      <c r="P84" s="188"/>
      <c r="Q84" s="188"/>
      <c r="R84" s="188"/>
      <c r="S84" s="188"/>
      <c r="T84" s="188"/>
      <c r="U84" s="188"/>
      <c r="V84" s="188"/>
      <c r="W84" s="188"/>
      <c r="X84" s="188"/>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49"/>
      <c r="BK84" s="49"/>
      <c r="BL84" s="49"/>
      <c r="BM84" s="49"/>
      <c r="BN84" s="49"/>
      <c r="BO84" s="49"/>
      <c r="BP84" s="182"/>
      <c r="BQ84" s="182"/>
      <c r="BR84" s="85"/>
      <c r="BS84" s="80"/>
      <c r="BT84" s="80"/>
      <c r="BU84" s="80"/>
      <c r="BV84" s="80"/>
      <c r="BW84" s="80"/>
      <c r="BX84" s="80"/>
      <c r="BY84" s="80"/>
      <c r="BZ84" s="491"/>
      <c r="CA84" s="96"/>
      <c r="CB84" s="96"/>
      <c r="CC84" s="96"/>
      <c r="CD84" s="96"/>
      <c r="CE84" s="491"/>
      <c r="CF84" s="96"/>
      <c r="CG84" s="96"/>
      <c r="CH84" s="96"/>
      <c r="CI84" s="96"/>
      <c r="CJ84" s="491"/>
      <c r="CK84" s="96"/>
      <c r="CL84" s="96"/>
      <c r="CM84" s="96"/>
      <c r="CN84" s="96"/>
      <c r="CO84" s="491"/>
      <c r="CP84" s="96"/>
      <c r="CQ84" s="96"/>
      <c r="CR84" s="96"/>
      <c r="CS84" s="491"/>
      <c r="CT84" s="96"/>
      <c r="CU84" s="80"/>
      <c r="CV84" s="80"/>
      <c r="CW84" s="80"/>
    </row>
    <row r="85" spans="1:101" ht="18.75" customHeight="1" thickBot="1" x14ac:dyDescent="0.3">
      <c r="A85" s="182"/>
      <c r="B85" s="182"/>
      <c r="C85" s="243" t="s">
        <v>250</v>
      </c>
      <c r="D85" s="475" t="s">
        <v>242</v>
      </c>
      <c r="E85" s="476"/>
      <c r="F85" s="477" t="s">
        <v>247</v>
      </c>
      <c r="G85" s="478"/>
      <c r="H85" s="244" t="s">
        <v>241</v>
      </c>
      <c r="I85" s="182"/>
      <c r="J85" s="83"/>
      <c r="K85" s="251" t="s">
        <v>294</v>
      </c>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263"/>
      <c r="BF85" s="182"/>
      <c r="BG85" s="182"/>
      <c r="BH85" s="269">
        <f>SUM(BI78:BI81)</f>
        <v>23</v>
      </c>
      <c r="BI85" s="182"/>
      <c r="BJ85" s="49"/>
      <c r="BK85" s="49"/>
      <c r="BL85" s="49"/>
      <c r="BM85" s="49"/>
      <c r="BN85" s="49"/>
      <c r="BO85" s="49"/>
      <c r="BP85" s="182"/>
      <c r="BQ85" s="182"/>
      <c r="BR85" s="85"/>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row>
    <row r="86" spans="1:101" ht="18.75" customHeight="1" thickTop="1" thickBot="1" x14ac:dyDescent="0.3">
      <c r="A86" s="177" t="s">
        <v>262</v>
      </c>
      <c r="B86" s="178">
        <v>7</v>
      </c>
      <c r="C86" s="245" t="str">
        <f>$C$80</f>
        <v>Nordirland</v>
      </c>
      <c r="D86" s="458" t="str">
        <f>$C$81</f>
        <v>Türkei</v>
      </c>
      <c r="E86" s="459"/>
      <c r="F86" s="479" t="str">
        <f>$C$78</f>
        <v>Schweiz</v>
      </c>
      <c r="G86" s="459"/>
      <c r="H86" s="245" t="str">
        <f>$C$79</f>
        <v>Slowakei</v>
      </c>
      <c r="I86" s="182"/>
      <c r="J86" s="85"/>
      <c r="K86" s="252" t="s">
        <v>277</v>
      </c>
      <c r="L86" s="253"/>
      <c r="M86" s="253"/>
      <c r="N86" s="253"/>
      <c r="O86" s="253"/>
      <c r="P86" s="253"/>
      <c r="Q86" s="253"/>
      <c r="R86" s="253"/>
      <c r="S86" s="253"/>
      <c r="T86" s="253"/>
      <c r="U86" s="253"/>
      <c r="V86" s="253"/>
      <c r="W86" s="253"/>
      <c r="X86" s="253"/>
      <c r="Y86" s="253"/>
      <c r="Z86" s="253"/>
      <c r="AA86" s="253"/>
      <c r="AB86" s="253"/>
      <c r="AC86" s="253"/>
      <c r="AD86" s="254"/>
      <c r="AE86" s="253"/>
      <c r="AF86" s="253"/>
      <c r="AG86" s="253"/>
      <c r="AH86" s="255"/>
      <c r="AI86" s="253"/>
      <c r="AJ86" s="253"/>
      <c r="AK86" s="253"/>
      <c r="AL86" s="253"/>
      <c r="AM86" s="253"/>
      <c r="AN86" s="254"/>
      <c r="AO86" s="253"/>
      <c r="AP86" s="253"/>
      <c r="AQ86" s="253"/>
      <c r="AR86" s="253"/>
      <c r="AS86" s="255"/>
      <c r="AT86" s="253"/>
      <c r="AU86" s="253"/>
      <c r="AV86" s="253"/>
      <c r="AW86" s="253"/>
      <c r="AX86" s="253"/>
      <c r="AY86" s="253"/>
      <c r="AZ86" s="253"/>
      <c r="BA86" s="253"/>
      <c r="BB86" s="252" t="s">
        <v>253</v>
      </c>
      <c r="BC86" s="253"/>
      <c r="BD86" s="264"/>
      <c r="BE86" s="265"/>
      <c r="BF86" s="191"/>
      <c r="BG86" s="182"/>
      <c r="BH86" s="182"/>
      <c r="BI86" s="182"/>
      <c r="BJ86" s="49"/>
      <c r="BK86" s="49"/>
      <c r="BL86" s="49"/>
      <c r="BM86" s="49"/>
      <c r="BN86" s="49"/>
      <c r="BO86" s="49"/>
      <c r="BP86" s="182"/>
      <c r="BQ86" s="182"/>
      <c r="BR86" s="85"/>
      <c r="BS86" s="518" t="s">
        <v>43</v>
      </c>
      <c r="BT86" s="519"/>
      <c r="BU86" s="519"/>
      <c r="BV86" s="519"/>
      <c r="BW86" s="80"/>
      <c r="BX86" s="462">
        <f>BP75</f>
        <v>175</v>
      </c>
      <c r="BY86" s="52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row>
    <row r="87" spans="1:101" ht="18.75" customHeight="1" thickBot="1" x14ac:dyDescent="0.3">
      <c r="A87" s="177" t="s">
        <v>263</v>
      </c>
      <c r="B87" s="178">
        <v>11</v>
      </c>
      <c r="C87" s="246" t="str">
        <f>$C$80</f>
        <v>Nordirland</v>
      </c>
      <c r="D87" s="471" t="str">
        <f>$C$78</f>
        <v>Schweiz</v>
      </c>
      <c r="E87" s="461"/>
      <c r="F87" s="470" t="str">
        <f>$C$79</f>
        <v>Slowakei</v>
      </c>
      <c r="G87" s="461"/>
      <c r="H87" s="246" t="str">
        <f>$C$82</f>
        <v>Schweden</v>
      </c>
      <c r="I87" s="182"/>
      <c r="J87" s="85"/>
      <c r="K87" s="256" t="str">
        <f>BB12</f>
        <v>Frankreich</v>
      </c>
      <c r="L87" s="253"/>
      <c r="M87" s="253"/>
      <c r="N87" s="253"/>
      <c r="O87" s="253"/>
      <c r="P87" s="253"/>
      <c r="Q87" s="253"/>
      <c r="R87" s="253"/>
      <c r="S87" s="253"/>
      <c r="T87" s="253"/>
      <c r="U87" s="253"/>
      <c r="V87" s="253"/>
      <c r="W87" s="253"/>
      <c r="X87" s="253"/>
      <c r="Y87" s="253"/>
      <c r="Z87" s="253"/>
      <c r="AA87" s="253"/>
      <c r="AB87" s="253"/>
      <c r="AC87" s="253"/>
      <c r="AD87" s="254"/>
      <c r="AE87" s="253"/>
      <c r="AF87" s="253"/>
      <c r="AG87" s="253"/>
      <c r="AH87" s="255"/>
      <c r="AI87" s="253"/>
      <c r="AJ87" s="253"/>
      <c r="AK87" s="253"/>
      <c r="AL87" s="253"/>
      <c r="AM87" s="253"/>
      <c r="AN87" s="254"/>
      <c r="AO87" s="253"/>
      <c r="AP87" s="253"/>
      <c r="AQ87" s="253"/>
      <c r="AR87" s="253"/>
      <c r="AS87" s="255"/>
      <c r="AT87" s="253"/>
      <c r="AU87" s="253"/>
      <c r="AV87" s="253"/>
      <c r="AW87" s="253"/>
      <c r="AX87" s="253"/>
      <c r="AY87" s="253"/>
      <c r="AZ87" s="253"/>
      <c r="BA87" s="253"/>
      <c r="BB87" s="159" t="str">
        <f>VLOOKUP($BH$85,$B$86:$H$100,2,FALSE)</f>
        <v>Nordirland</v>
      </c>
      <c r="BC87" s="201"/>
      <c r="BD87" s="150" t="str">
        <f t="shared" ref="BD87:BD89" si="32">VLOOKUP(BB87,$BB$78:$BH$81,7,FALSE)</f>
        <v>C</v>
      </c>
      <c r="BE87" s="265"/>
      <c r="BF87" s="191"/>
      <c r="BG87" s="182"/>
      <c r="BH87" s="182"/>
      <c r="BI87" s="182"/>
      <c r="BJ87" s="49"/>
      <c r="BK87" s="49"/>
      <c r="BL87" s="49"/>
      <c r="BM87" s="49"/>
      <c r="BN87" s="49"/>
      <c r="BO87" s="49"/>
      <c r="BP87" s="182"/>
      <c r="BQ87" s="183"/>
      <c r="BR87" s="85"/>
      <c r="BS87" s="519"/>
      <c r="BT87" s="519"/>
      <c r="BU87" s="519"/>
      <c r="BV87" s="519"/>
      <c r="BW87" s="80"/>
      <c r="BX87" s="466"/>
      <c r="BY87" s="521"/>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row>
    <row r="88" spans="1:101" ht="18.75" customHeight="1" thickBot="1" x14ac:dyDescent="0.3">
      <c r="A88" s="177" t="s">
        <v>264</v>
      </c>
      <c r="B88" s="178">
        <v>19</v>
      </c>
      <c r="C88" s="246" t="str">
        <f>$C$80</f>
        <v>Nordirland</v>
      </c>
      <c r="D88" s="471" t="str">
        <f>$C$78</f>
        <v>Schweiz</v>
      </c>
      <c r="E88" s="461"/>
      <c r="F88" s="470" t="str">
        <f>$C$79</f>
        <v>Slowakei</v>
      </c>
      <c r="G88" s="461"/>
      <c r="H88" s="247" t="str">
        <f>$C$83</f>
        <v>Ungarn</v>
      </c>
      <c r="I88" s="182"/>
      <c r="J88" s="85"/>
      <c r="K88" s="257" t="str">
        <f>BB23</f>
        <v>England</v>
      </c>
      <c r="L88" s="253"/>
      <c r="M88" s="253"/>
      <c r="N88" s="253"/>
      <c r="O88" s="253"/>
      <c r="P88" s="253"/>
      <c r="Q88" s="253"/>
      <c r="R88" s="253"/>
      <c r="S88" s="253"/>
      <c r="T88" s="253"/>
      <c r="U88" s="253"/>
      <c r="V88" s="253"/>
      <c r="W88" s="253"/>
      <c r="X88" s="253"/>
      <c r="Y88" s="253"/>
      <c r="Z88" s="253"/>
      <c r="AA88" s="253"/>
      <c r="AB88" s="253"/>
      <c r="AC88" s="253"/>
      <c r="AD88" s="254"/>
      <c r="AE88" s="253"/>
      <c r="AF88" s="253"/>
      <c r="AG88" s="253"/>
      <c r="AH88" s="255"/>
      <c r="AI88" s="253"/>
      <c r="AJ88" s="253"/>
      <c r="AK88" s="253"/>
      <c r="AL88" s="253"/>
      <c r="AM88" s="253"/>
      <c r="AN88" s="254"/>
      <c r="AO88" s="253"/>
      <c r="AP88" s="253"/>
      <c r="AQ88" s="253"/>
      <c r="AR88" s="253"/>
      <c r="AS88" s="255"/>
      <c r="AT88" s="253"/>
      <c r="AU88" s="253"/>
      <c r="AV88" s="253"/>
      <c r="AW88" s="253"/>
      <c r="AX88" s="253"/>
      <c r="AY88" s="253"/>
      <c r="AZ88" s="253"/>
      <c r="BA88" s="253"/>
      <c r="BB88" s="159" t="str">
        <f>VLOOKUP($BH$85,$B$86:$H$100,3,FALSE)</f>
        <v>Türkei</v>
      </c>
      <c r="BC88" s="201"/>
      <c r="BD88" s="150" t="str">
        <f t="shared" si="32"/>
        <v>D</v>
      </c>
      <c r="BE88" s="265"/>
      <c r="BF88" s="191"/>
      <c r="BG88" s="182"/>
      <c r="BH88" s="182"/>
      <c r="BI88" s="182"/>
      <c r="BJ88" s="61"/>
      <c r="BK88" s="61"/>
      <c r="BL88" s="61"/>
      <c r="BM88" s="61"/>
      <c r="BN88" s="61"/>
      <c r="BO88" s="61"/>
      <c r="BP88" s="182"/>
      <c r="BQ88" s="183"/>
      <c r="BR88" s="85"/>
      <c r="BS88" s="80"/>
      <c r="BT88" s="86"/>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row>
    <row r="89" spans="1:101" ht="18.75" customHeight="1" thickBot="1" x14ac:dyDescent="0.3">
      <c r="A89" s="177" t="s">
        <v>265</v>
      </c>
      <c r="B89" s="178">
        <v>13</v>
      </c>
      <c r="C89" s="246" t="str">
        <f>$C$81</f>
        <v>Türkei</v>
      </c>
      <c r="D89" s="471" t="str">
        <f>$C$78</f>
        <v>Schweiz</v>
      </c>
      <c r="E89" s="461"/>
      <c r="F89" s="470" t="str">
        <f>$C$79</f>
        <v>Slowakei</v>
      </c>
      <c r="G89" s="461"/>
      <c r="H89" s="246" t="str">
        <f>$C$82</f>
        <v>Schweden</v>
      </c>
      <c r="I89" s="182"/>
      <c r="J89" s="85"/>
      <c r="K89" s="257" t="str">
        <f>BB34</f>
        <v>Deutschland</v>
      </c>
      <c r="L89" s="253"/>
      <c r="M89" s="253"/>
      <c r="N89" s="253"/>
      <c r="O89" s="253"/>
      <c r="P89" s="253"/>
      <c r="Q89" s="253"/>
      <c r="R89" s="253"/>
      <c r="S89" s="253"/>
      <c r="T89" s="253"/>
      <c r="U89" s="253"/>
      <c r="V89" s="253"/>
      <c r="W89" s="253"/>
      <c r="X89" s="253"/>
      <c r="Y89" s="253"/>
      <c r="Z89" s="253"/>
      <c r="AA89" s="253"/>
      <c r="AB89" s="253"/>
      <c r="AC89" s="253"/>
      <c r="AD89" s="254"/>
      <c r="AE89" s="253"/>
      <c r="AF89" s="253"/>
      <c r="AG89" s="253"/>
      <c r="AH89" s="255"/>
      <c r="AI89" s="253"/>
      <c r="AJ89" s="253"/>
      <c r="AK89" s="253"/>
      <c r="AL89" s="253"/>
      <c r="AM89" s="253"/>
      <c r="AN89" s="254"/>
      <c r="AO89" s="253"/>
      <c r="AP89" s="253"/>
      <c r="AQ89" s="253"/>
      <c r="AR89" s="253"/>
      <c r="AS89" s="255"/>
      <c r="AT89" s="253"/>
      <c r="AU89" s="253"/>
      <c r="AV89" s="253"/>
      <c r="AW89" s="253"/>
      <c r="AX89" s="253"/>
      <c r="AY89" s="253"/>
      <c r="AZ89" s="253"/>
      <c r="BA89" s="253"/>
      <c r="BB89" s="159" t="str">
        <f>VLOOKUP($BH$85,$B$86:$H$100,5,FALSE)</f>
        <v>Slowakei</v>
      </c>
      <c r="BC89" s="201"/>
      <c r="BD89" s="150" t="str">
        <f t="shared" si="32"/>
        <v>B</v>
      </c>
      <c r="BE89" s="265"/>
      <c r="BF89" s="191"/>
      <c r="BG89" s="182"/>
      <c r="BH89" s="182"/>
      <c r="BI89" s="182"/>
      <c r="BJ89" s="61">
        <f>IF(E89&gt;G89,IF(Spielplan!E89&gt;Spielplan!G89,Punktemodus!$B$3,0),0)</f>
        <v>0</v>
      </c>
      <c r="BK89" s="61">
        <f>IF(E89=G89,IF(Spielplan!E89=Spielplan!G89,Punktemodus!$B$3,0),0)</f>
        <v>10</v>
      </c>
      <c r="BL89" s="61">
        <f>IF(E89&lt;G89,IF(Spielplan!E89&lt;Spielplan!G89,Punktemodus!$B$3,0),0)</f>
        <v>0</v>
      </c>
      <c r="BM89" s="61">
        <f>IF(E89=Spielplan!E89,IF(G89=Spielplan!G89,Punktemodus!$B$5,0),0)</f>
        <v>3</v>
      </c>
      <c r="BN89" s="61">
        <f>IF(E89=Spielplan!E89,Punktemodus!$B$7,0)</f>
        <v>1</v>
      </c>
      <c r="BO89" s="61">
        <f>IF(G89=Spielplan!G89,Punktemodus!$B$7,0)</f>
        <v>1</v>
      </c>
      <c r="BP89" s="182"/>
      <c r="BQ89" s="183"/>
      <c r="BR89" s="85"/>
      <c r="BS89" s="518" t="s">
        <v>44</v>
      </c>
      <c r="BT89" s="519"/>
      <c r="BU89" s="519"/>
      <c r="BV89" s="519"/>
      <c r="BW89" s="80"/>
      <c r="BX89" s="522">
        <f>IF(ISNA(IF(Spielplan!$BH$72="",0,BZ79+CE79+CJ79+CO79+CS79)),0,IF(Spielplan!$BH$72="",0,BZ79+CE79+CJ79+CO79+CS79))</f>
        <v>280</v>
      </c>
      <c r="BY89" s="523"/>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row>
    <row r="90" spans="1:101" ht="18.75" customHeight="1" thickBot="1" x14ac:dyDescent="0.3">
      <c r="A90" s="177" t="s">
        <v>266</v>
      </c>
      <c r="B90" s="178">
        <v>21</v>
      </c>
      <c r="C90" s="246" t="str">
        <f>$C$81</f>
        <v>Türkei</v>
      </c>
      <c r="D90" s="471" t="str">
        <f>$C$78</f>
        <v>Schweiz</v>
      </c>
      <c r="E90" s="461"/>
      <c r="F90" s="470" t="str">
        <f>$C$79</f>
        <v>Slowakei</v>
      </c>
      <c r="G90" s="461"/>
      <c r="H90" s="247" t="str">
        <f>$C$83</f>
        <v>Ungarn</v>
      </c>
      <c r="I90" s="182"/>
      <c r="J90" s="85"/>
      <c r="K90" s="257" t="str">
        <f>BB45</f>
        <v>Spanien</v>
      </c>
      <c r="L90" s="253"/>
      <c r="M90" s="253"/>
      <c r="N90" s="253"/>
      <c r="O90" s="253"/>
      <c r="P90" s="253"/>
      <c r="Q90" s="253"/>
      <c r="R90" s="253"/>
      <c r="S90" s="253"/>
      <c r="T90" s="253"/>
      <c r="U90" s="253"/>
      <c r="V90" s="253"/>
      <c r="W90" s="253"/>
      <c r="X90" s="253"/>
      <c r="Y90" s="253"/>
      <c r="Z90" s="253"/>
      <c r="AA90" s="253"/>
      <c r="AB90" s="253"/>
      <c r="AC90" s="253"/>
      <c r="AD90" s="254"/>
      <c r="AE90" s="253"/>
      <c r="AF90" s="253"/>
      <c r="AG90" s="253"/>
      <c r="AH90" s="255"/>
      <c r="AI90" s="253"/>
      <c r="AJ90" s="253"/>
      <c r="AK90" s="253"/>
      <c r="AL90" s="253"/>
      <c r="AM90" s="253"/>
      <c r="AN90" s="254"/>
      <c r="AO90" s="253"/>
      <c r="AP90" s="253"/>
      <c r="AQ90" s="253"/>
      <c r="AR90" s="253"/>
      <c r="AS90" s="255"/>
      <c r="AT90" s="253"/>
      <c r="AU90" s="253"/>
      <c r="AV90" s="253"/>
      <c r="AW90" s="253"/>
      <c r="AX90" s="253"/>
      <c r="AY90" s="253"/>
      <c r="AZ90" s="253"/>
      <c r="BA90" s="253"/>
      <c r="BB90" s="159" t="str">
        <f>VLOOKUP($BH$85,$B$86:$H$100,7,FALSE)</f>
        <v>Ungarn</v>
      </c>
      <c r="BC90" s="201"/>
      <c r="BD90" s="150" t="str">
        <f>VLOOKUP(BB90,$BB$78:$BH$81,7,FALSE)</f>
        <v>F</v>
      </c>
      <c r="BE90" s="265"/>
      <c r="BF90" s="191"/>
      <c r="BG90" s="182"/>
      <c r="BH90" s="182"/>
      <c r="BI90" s="182"/>
      <c r="BJ90" s="61">
        <f>IF(E90&gt;G90,IF(Spielplan!E90&gt;Spielplan!G90,Punktemodus!$B$3,0),0)</f>
        <v>0</v>
      </c>
      <c r="BK90" s="61">
        <f>IF(E90=G90,IF(Spielplan!E90=Spielplan!G90,Punktemodus!$B$3,0),0)</f>
        <v>10</v>
      </c>
      <c r="BL90" s="61">
        <f>IF(E90&lt;G90,IF(Spielplan!E90&lt;Spielplan!G90,Punktemodus!$B$3,0),0)</f>
        <v>0</v>
      </c>
      <c r="BM90" s="61">
        <f>IF(E90=Spielplan!E90,IF(G90=Spielplan!G90,Punktemodus!$B$5,0),0)</f>
        <v>3</v>
      </c>
      <c r="BN90" s="61">
        <f>IF(E90=Spielplan!E90,Punktemodus!$B$7,0)</f>
        <v>1</v>
      </c>
      <c r="BO90" s="61">
        <f>IF(G90=Spielplan!G90,Punktemodus!$B$7,0)</f>
        <v>1</v>
      </c>
      <c r="BP90" s="182"/>
      <c r="BQ90" s="183"/>
      <c r="BR90" s="85"/>
      <c r="BS90" s="519"/>
      <c r="BT90" s="519"/>
      <c r="BU90" s="519"/>
      <c r="BV90" s="519"/>
      <c r="BW90" s="80"/>
      <c r="BX90" s="524"/>
      <c r="BY90" s="525"/>
      <c r="BZ90" s="369" t="s">
        <v>353</v>
      </c>
      <c r="CA90" s="294"/>
      <c r="CB90" s="80"/>
      <c r="CC90" s="80"/>
      <c r="CD90" s="80"/>
      <c r="CE90" s="80"/>
      <c r="CF90" s="80"/>
      <c r="CG90" s="80"/>
      <c r="CH90" s="80"/>
      <c r="CI90" s="80"/>
      <c r="CJ90" s="80"/>
      <c r="CK90" s="80"/>
      <c r="CL90" s="80"/>
      <c r="CM90" s="80"/>
      <c r="CN90" s="80"/>
      <c r="CO90" s="80"/>
      <c r="CP90" s="80"/>
      <c r="CQ90" s="80"/>
      <c r="CR90" s="80"/>
      <c r="CS90" s="80"/>
      <c r="CT90" s="80"/>
      <c r="CU90" s="80"/>
      <c r="CV90" s="80"/>
      <c r="CW90" s="80"/>
    </row>
    <row r="91" spans="1:101" ht="18.75" customHeight="1" thickBot="1" x14ac:dyDescent="0.3">
      <c r="A91" s="177" t="s">
        <v>267</v>
      </c>
      <c r="B91" s="178">
        <v>25</v>
      </c>
      <c r="C91" s="246" t="str">
        <f>$C$82</f>
        <v>Schweden</v>
      </c>
      <c r="D91" s="471" t="str">
        <f>$C$78</f>
        <v>Schweiz</v>
      </c>
      <c r="E91" s="461"/>
      <c r="F91" s="470" t="str">
        <f>$C$79</f>
        <v>Slowakei</v>
      </c>
      <c r="G91" s="461"/>
      <c r="H91" s="247" t="str">
        <f>$C$83</f>
        <v>Ungarn</v>
      </c>
      <c r="I91" s="182"/>
      <c r="J91" s="258"/>
      <c r="K91" s="259"/>
      <c r="L91" s="260"/>
      <c r="M91" s="260"/>
      <c r="N91" s="260"/>
      <c r="O91" s="260"/>
      <c r="P91" s="260"/>
      <c r="Q91" s="260"/>
      <c r="R91" s="260"/>
      <c r="S91" s="260"/>
      <c r="T91" s="260"/>
      <c r="U91" s="260"/>
      <c r="V91" s="260"/>
      <c r="W91" s="260"/>
      <c r="X91" s="260"/>
      <c r="Y91" s="260"/>
      <c r="Z91" s="260"/>
      <c r="AA91" s="260"/>
      <c r="AB91" s="260"/>
      <c r="AC91" s="260"/>
      <c r="AD91" s="261"/>
      <c r="AE91" s="260"/>
      <c r="AF91" s="260"/>
      <c r="AG91" s="260"/>
      <c r="AH91" s="262"/>
      <c r="AI91" s="260"/>
      <c r="AJ91" s="260"/>
      <c r="AK91" s="260"/>
      <c r="AL91" s="260"/>
      <c r="AM91" s="260"/>
      <c r="AN91" s="261"/>
      <c r="AO91" s="260"/>
      <c r="AP91" s="260"/>
      <c r="AQ91" s="260"/>
      <c r="AR91" s="260"/>
      <c r="AS91" s="262"/>
      <c r="AT91" s="260"/>
      <c r="AU91" s="260"/>
      <c r="AV91" s="260"/>
      <c r="AW91" s="260"/>
      <c r="AX91" s="260"/>
      <c r="AY91" s="260"/>
      <c r="AZ91" s="260"/>
      <c r="BA91" s="260"/>
      <c r="BB91" s="267"/>
      <c r="BC91" s="260"/>
      <c r="BD91" s="268"/>
      <c r="BE91" s="266"/>
      <c r="BF91" s="191"/>
      <c r="BG91" s="182"/>
      <c r="BH91" s="182"/>
      <c r="BI91" s="182"/>
      <c r="BJ91" s="61">
        <f>IF(E91&gt;G91,IF(Spielplan!E91&gt;Spielplan!G91,Punktemodus!$B$3,0),0)</f>
        <v>0</v>
      </c>
      <c r="BK91" s="61">
        <f>IF(E91=G91,IF(Spielplan!E91=Spielplan!G91,Punktemodus!$B$3,0),0)</f>
        <v>10</v>
      </c>
      <c r="BL91" s="61">
        <f>IF(E91&lt;G91,IF(Spielplan!E91&lt;Spielplan!G91,Punktemodus!$B$3,0),0)</f>
        <v>0</v>
      </c>
      <c r="BM91" s="61">
        <f>IF(E91=Spielplan!E91,IF(G91=Spielplan!G91,Punktemodus!$B$5,0),0)</f>
        <v>3</v>
      </c>
      <c r="BN91" s="61">
        <f>IF(E91=Spielplan!E91,Punktemodus!$B$7,0)</f>
        <v>1</v>
      </c>
      <c r="BO91" s="61">
        <f>IF(G91=Spielplan!G91,Punktemodus!$B$7,0)</f>
        <v>1</v>
      </c>
      <c r="BP91" s="182"/>
      <c r="BQ91" s="183"/>
      <c r="BR91" s="85"/>
      <c r="BS91" s="80"/>
      <c r="BT91" s="86"/>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row>
    <row r="92" spans="1:101" ht="18.75" customHeight="1" thickBot="1" x14ac:dyDescent="0.3">
      <c r="A92" s="177" t="s">
        <v>268</v>
      </c>
      <c r="B92" s="178">
        <v>14</v>
      </c>
      <c r="C92" s="246" t="str">
        <f t="shared" ref="C92:C100" si="33">$C$80</f>
        <v>Nordirland</v>
      </c>
      <c r="D92" s="458" t="str">
        <f>$C$81</f>
        <v>Türkei</v>
      </c>
      <c r="E92" s="459"/>
      <c r="F92" s="471" t="str">
        <f>$C$78</f>
        <v>Schweiz</v>
      </c>
      <c r="G92" s="461"/>
      <c r="H92" s="246" t="str">
        <f>$C$82</f>
        <v>Schweden</v>
      </c>
      <c r="I92" s="182"/>
      <c r="J92" s="182"/>
      <c r="K92" s="184"/>
      <c r="L92" s="182"/>
      <c r="M92" s="182"/>
      <c r="N92" s="182"/>
      <c r="O92" s="182"/>
      <c r="P92" s="182"/>
      <c r="Q92" s="182"/>
      <c r="R92" s="182"/>
      <c r="S92" s="182"/>
      <c r="T92" s="182"/>
      <c r="U92" s="182"/>
      <c r="V92" s="182"/>
      <c r="W92" s="182"/>
      <c r="X92" s="182"/>
      <c r="Y92" s="182"/>
      <c r="Z92" s="182"/>
      <c r="AA92" s="182"/>
      <c r="AB92" s="182"/>
      <c r="AC92" s="182"/>
      <c r="AD92" s="190"/>
      <c r="AE92" s="182"/>
      <c r="AF92" s="182"/>
      <c r="AG92" s="182"/>
      <c r="AH92" s="187"/>
      <c r="AI92" s="182"/>
      <c r="AJ92" s="182"/>
      <c r="AK92" s="182"/>
      <c r="AL92" s="182"/>
      <c r="AM92" s="182"/>
      <c r="AN92" s="190"/>
      <c r="AO92" s="182"/>
      <c r="AP92" s="182"/>
      <c r="AQ92" s="182"/>
      <c r="AR92" s="182"/>
      <c r="AS92" s="187"/>
      <c r="AT92" s="182"/>
      <c r="AU92" s="182"/>
      <c r="AV92" s="182"/>
      <c r="AW92" s="182"/>
      <c r="AX92" s="182"/>
      <c r="AY92" s="182"/>
      <c r="AZ92" s="182"/>
      <c r="BA92" s="182"/>
      <c r="BB92" s="198"/>
      <c r="BC92" s="182"/>
      <c r="BD92" s="188"/>
      <c r="BE92" s="182"/>
      <c r="BF92" s="191"/>
      <c r="BG92" s="182"/>
      <c r="BH92" s="182"/>
      <c r="BI92" s="182"/>
      <c r="BJ92" s="61">
        <f>IF(E92&gt;G92,IF(Spielplan!E92&gt;Spielplan!G92,Punktemodus!$B$3,0),0)</f>
        <v>0</v>
      </c>
      <c r="BK92" s="61">
        <f>IF(E92=G92,IF(Spielplan!E92=Spielplan!G92,Punktemodus!$B$3,0),0)</f>
        <v>10</v>
      </c>
      <c r="BL92" s="61">
        <f>IF(E92&lt;G92,IF(Spielplan!E92&lt;Spielplan!G92,Punktemodus!$B$3,0),0)</f>
        <v>0</v>
      </c>
      <c r="BM92" s="61">
        <f>IF(E92=Spielplan!E92,IF(G92=Spielplan!G92,Punktemodus!$B$5,0),0)</f>
        <v>3</v>
      </c>
      <c r="BN92" s="61">
        <f>IF(E92=Spielplan!E92,Punktemodus!$B$7,0)</f>
        <v>1</v>
      </c>
      <c r="BO92" s="61">
        <f>IF(G92=Spielplan!G92,Punktemodus!$B$7,0)</f>
        <v>1</v>
      </c>
      <c r="BP92" s="182"/>
      <c r="BQ92" s="183"/>
      <c r="BR92" s="85"/>
      <c r="BS92" s="518" t="s">
        <v>107</v>
      </c>
      <c r="BT92" s="519"/>
      <c r="BU92" s="519"/>
      <c r="BV92" s="519"/>
      <c r="BW92" s="80"/>
      <c r="BX92" s="526">
        <f>BX86+BX89</f>
        <v>455</v>
      </c>
      <c r="BY92" s="527"/>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row>
    <row r="93" spans="1:101" ht="18.75" customHeight="1" thickBot="1" x14ac:dyDescent="0.3">
      <c r="A93" s="177" t="s">
        <v>269</v>
      </c>
      <c r="B93" s="178">
        <v>22</v>
      </c>
      <c r="C93" s="246" t="str">
        <f t="shared" si="33"/>
        <v>Nordirland</v>
      </c>
      <c r="D93" s="458" t="str">
        <f>$C$81</f>
        <v>Türkei</v>
      </c>
      <c r="E93" s="459"/>
      <c r="F93" s="471" t="str">
        <f>$C$78</f>
        <v>Schweiz</v>
      </c>
      <c r="G93" s="461"/>
      <c r="H93" s="247" t="str">
        <f>$C$83</f>
        <v>Ungarn</v>
      </c>
      <c r="I93" s="182"/>
      <c r="J93" s="182"/>
      <c r="K93" s="184"/>
      <c r="L93" s="182"/>
      <c r="M93" s="182"/>
      <c r="N93" s="182"/>
      <c r="O93" s="182"/>
      <c r="P93" s="182"/>
      <c r="Q93" s="182"/>
      <c r="R93" s="182"/>
      <c r="S93" s="182"/>
      <c r="T93" s="182"/>
      <c r="U93" s="182"/>
      <c r="V93" s="182"/>
      <c r="W93" s="182"/>
      <c r="X93" s="182"/>
      <c r="Y93" s="182"/>
      <c r="Z93" s="182"/>
      <c r="AA93" s="182"/>
      <c r="AB93" s="182"/>
      <c r="AC93" s="182"/>
      <c r="AD93" s="190"/>
      <c r="AE93" s="182"/>
      <c r="AF93" s="182"/>
      <c r="AG93" s="182"/>
      <c r="AH93" s="187"/>
      <c r="AI93" s="182"/>
      <c r="AJ93" s="182"/>
      <c r="AK93" s="182"/>
      <c r="AL93" s="182"/>
      <c r="AM93" s="182"/>
      <c r="AN93" s="190"/>
      <c r="AO93" s="182"/>
      <c r="AP93" s="182"/>
      <c r="AQ93" s="182"/>
      <c r="AR93" s="182"/>
      <c r="AS93" s="187"/>
      <c r="AT93" s="182"/>
      <c r="AU93" s="182"/>
      <c r="AV93" s="182"/>
      <c r="AW93" s="182"/>
      <c r="AX93" s="182"/>
      <c r="AY93" s="182"/>
      <c r="AZ93" s="182"/>
      <c r="BA93" s="182"/>
      <c r="BB93" s="198"/>
      <c r="BC93" s="182"/>
      <c r="BD93" s="188"/>
      <c r="BE93" s="182"/>
      <c r="BF93" s="191"/>
      <c r="BG93" s="182"/>
      <c r="BH93" s="182"/>
      <c r="BI93" s="182"/>
      <c r="BJ93" s="61">
        <f>IF(E93&gt;G93,IF(Spielplan!E93&gt;Spielplan!G93,Punktemodus!$B$3,0),0)</f>
        <v>0</v>
      </c>
      <c r="BK93" s="61">
        <f>IF(E93=G93,IF(Spielplan!E93=Spielplan!G93,Punktemodus!$B$3,0),0)</f>
        <v>10</v>
      </c>
      <c r="BL93" s="61">
        <f>IF(E93&lt;G93,IF(Spielplan!E93&lt;Spielplan!G93,Punktemodus!$B$3,0),0)</f>
        <v>0</v>
      </c>
      <c r="BM93" s="61">
        <f>IF(E93=Spielplan!E93,IF(G93=Spielplan!G93,Punktemodus!$B$5,0),0)</f>
        <v>3</v>
      </c>
      <c r="BN93" s="61">
        <f>IF(E93=Spielplan!E93,Punktemodus!$B$7,0)</f>
        <v>1</v>
      </c>
      <c r="BO93" s="61">
        <f>IF(G93=Spielplan!G93,Punktemodus!$B$7,0)</f>
        <v>1</v>
      </c>
      <c r="BP93" s="182"/>
      <c r="BQ93" s="182"/>
      <c r="BR93" s="85"/>
      <c r="BS93" s="519"/>
      <c r="BT93" s="519"/>
      <c r="BU93" s="519"/>
      <c r="BV93" s="519"/>
      <c r="BW93" s="80"/>
      <c r="BX93" s="528"/>
      <c r="BY93" s="529"/>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row>
    <row r="94" spans="1:101" ht="18.75" customHeight="1" thickBot="1" x14ac:dyDescent="0.3">
      <c r="A94" s="177" t="s">
        <v>270</v>
      </c>
      <c r="B94" s="178">
        <v>26</v>
      </c>
      <c r="C94" s="246" t="str">
        <f t="shared" si="33"/>
        <v>Nordirland</v>
      </c>
      <c r="D94" s="471" t="str">
        <f>$C$78</f>
        <v>Schweiz</v>
      </c>
      <c r="E94" s="461"/>
      <c r="F94" s="460" t="str">
        <f>$C$83</f>
        <v>Ungarn</v>
      </c>
      <c r="G94" s="461"/>
      <c r="H94" s="246" t="str">
        <f>$C$82</f>
        <v>Schweden</v>
      </c>
      <c r="I94" s="182"/>
      <c r="J94" s="182"/>
      <c r="K94" s="184"/>
      <c r="L94" s="182"/>
      <c r="M94" s="182"/>
      <c r="N94" s="182"/>
      <c r="O94" s="182"/>
      <c r="P94" s="182"/>
      <c r="Q94" s="182"/>
      <c r="R94" s="182"/>
      <c r="S94" s="182"/>
      <c r="T94" s="182"/>
      <c r="U94" s="182"/>
      <c r="V94" s="182"/>
      <c r="W94" s="182"/>
      <c r="X94" s="182"/>
      <c r="Y94" s="182"/>
      <c r="Z94" s="182"/>
      <c r="AA94" s="182"/>
      <c r="AB94" s="182"/>
      <c r="AC94" s="182"/>
      <c r="AD94" s="190"/>
      <c r="AE94" s="182"/>
      <c r="AF94" s="182"/>
      <c r="AG94" s="182"/>
      <c r="AH94" s="187"/>
      <c r="AI94" s="182"/>
      <c r="AJ94" s="182"/>
      <c r="AK94" s="182"/>
      <c r="AL94" s="182"/>
      <c r="AM94" s="182"/>
      <c r="AN94" s="190"/>
      <c r="AO94" s="182"/>
      <c r="AP94" s="182"/>
      <c r="AQ94" s="182"/>
      <c r="AR94" s="182"/>
      <c r="AS94" s="187"/>
      <c r="AT94" s="182"/>
      <c r="AU94" s="182"/>
      <c r="AV94" s="182"/>
      <c r="AW94" s="182"/>
      <c r="AX94" s="182"/>
      <c r="AY94" s="182"/>
      <c r="AZ94" s="182"/>
      <c r="BA94" s="182"/>
      <c r="BB94" s="198"/>
      <c r="BC94" s="182"/>
      <c r="BD94" s="188"/>
      <c r="BE94" s="182"/>
      <c r="BF94" s="191"/>
      <c r="BG94" s="182"/>
      <c r="BH94" s="182"/>
      <c r="BI94" s="182"/>
      <c r="BJ94" s="61">
        <f>IF(E94&gt;G94,IF(Spielplan!E94&gt;Spielplan!G94,Punktemodus!$B$3,0),0)</f>
        <v>0</v>
      </c>
      <c r="BK94" s="61">
        <f>IF(E94=G94,IF(Spielplan!E94=Spielplan!G94,Punktemodus!$B$3,0),0)</f>
        <v>10</v>
      </c>
      <c r="BL94" s="61">
        <f>IF(E94&lt;G94,IF(Spielplan!E94&lt;Spielplan!G94,Punktemodus!$B$3,0),0)</f>
        <v>0</v>
      </c>
      <c r="BM94" s="61">
        <f>IF(E94=Spielplan!E94,IF(G94=Spielplan!G94,Punktemodus!$B$5,0),0)</f>
        <v>3</v>
      </c>
      <c r="BN94" s="61">
        <f>IF(E94=Spielplan!E94,Punktemodus!$B$7,0)</f>
        <v>1</v>
      </c>
      <c r="BO94" s="61">
        <f>IF(G94=Spielplan!G94,Punktemodus!$B$7,0)</f>
        <v>1</v>
      </c>
      <c r="BP94" s="182"/>
      <c r="BQ94" s="182"/>
      <c r="BR94" s="85"/>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row>
    <row r="95" spans="1:101" ht="18.75" customHeight="1" thickBot="1" x14ac:dyDescent="0.3">
      <c r="A95" s="177" t="s">
        <v>271</v>
      </c>
      <c r="B95" s="178">
        <v>28</v>
      </c>
      <c r="C95" s="246" t="str">
        <f>$C$81</f>
        <v>Türkei</v>
      </c>
      <c r="D95" s="471" t="str">
        <f>$C$78</f>
        <v>Schweiz</v>
      </c>
      <c r="E95" s="461"/>
      <c r="F95" s="460" t="str">
        <f>$C$83</f>
        <v>Ungarn</v>
      </c>
      <c r="G95" s="461"/>
      <c r="H95" s="246" t="str">
        <f>$C$82</f>
        <v>Schweden</v>
      </c>
      <c r="I95" s="182"/>
      <c r="J95" s="182"/>
      <c r="K95" s="184"/>
      <c r="L95" s="182"/>
      <c r="M95" s="182"/>
      <c r="N95" s="182"/>
      <c r="O95" s="182"/>
      <c r="P95" s="182"/>
      <c r="Q95" s="182"/>
      <c r="R95" s="182"/>
      <c r="S95" s="182"/>
      <c r="T95" s="182"/>
      <c r="U95" s="182"/>
      <c r="V95" s="182"/>
      <c r="W95" s="182"/>
      <c r="X95" s="182"/>
      <c r="Y95" s="182"/>
      <c r="Z95" s="182"/>
      <c r="AA95" s="182"/>
      <c r="AB95" s="182"/>
      <c r="AC95" s="182"/>
      <c r="AD95" s="190"/>
      <c r="AE95" s="182"/>
      <c r="AF95" s="182"/>
      <c r="AG95" s="182"/>
      <c r="AH95" s="187"/>
      <c r="AI95" s="182"/>
      <c r="AJ95" s="182"/>
      <c r="AK95" s="182"/>
      <c r="AL95" s="182"/>
      <c r="AM95" s="182"/>
      <c r="AN95" s="190"/>
      <c r="AO95" s="182"/>
      <c r="AP95" s="182"/>
      <c r="AQ95" s="182"/>
      <c r="AR95" s="182"/>
      <c r="AS95" s="187"/>
      <c r="AT95" s="182"/>
      <c r="AU95" s="182"/>
      <c r="AV95" s="182"/>
      <c r="AW95" s="182"/>
      <c r="AX95" s="182"/>
      <c r="AY95" s="182"/>
      <c r="AZ95" s="182"/>
      <c r="BA95" s="182"/>
      <c r="BB95" s="198"/>
      <c r="BC95" s="182"/>
      <c r="BD95" s="188"/>
      <c r="BE95" s="182"/>
      <c r="BF95" s="191"/>
      <c r="BG95" s="182"/>
      <c r="BH95" s="182"/>
      <c r="BI95" s="182"/>
      <c r="BJ95" s="49"/>
      <c r="BK95" s="49"/>
      <c r="BL95" s="49"/>
      <c r="BM95" s="49"/>
      <c r="BN95" s="49"/>
      <c r="BO95" s="49"/>
      <c r="BP95" s="182"/>
      <c r="BQ95" s="182"/>
      <c r="BR95" s="85"/>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row>
    <row r="96" spans="1:101" ht="18.75" thickBot="1" x14ac:dyDescent="0.3">
      <c r="A96" s="177" t="s">
        <v>272</v>
      </c>
      <c r="B96" s="178">
        <v>15</v>
      </c>
      <c r="C96" s="246" t="str">
        <f t="shared" si="33"/>
        <v>Nordirland</v>
      </c>
      <c r="D96" s="458" t="str">
        <f>$C$81</f>
        <v>Türkei</v>
      </c>
      <c r="E96" s="459"/>
      <c r="F96" s="470" t="str">
        <f>$C$79</f>
        <v>Slowakei</v>
      </c>
      <c r="G96" s="461"/>
      <c r="H96" s="246" t="str">
        <f>$C$82</f>
        <v>Schweden</v>
      </c>
      <c r="I96" s="182"/>
      <c r="J96" s="182"/>
      <c r="K96" s="184"/>
      <c r="L96" s="182"/>
      <c r="M96" s="182"/>
      <c r="N96" s="182"/>
      <c r="O96" s="182"/>
      <c r="P96" s="182"/>
      <c r="Q96" s="182"/>
      <c r="R96" s="182"/>
      <c r="S96" s="182"/>
      <c r="T96" s="182"/>
      <c r="U96" s="182"/>
      <c r="V96" s="182"/>
      <c r="W96" s="182"/>
      <c r="X96" s="182"/>
      <c r="Y96" s="182"/>
      <c r="Z96" s="182"/>
      <c r="AA96" s="182"/>
      <c r="AB96" s="182"/>
      <c r="AC96" s="182"/>
      <c r="AD96" s="190"/>
      <c r="AE96" s="182"/>
      <c r="AF96" s="182"/>
      <c r="AG96" s="182"/>
      <c r="AH96" s="187"/>
      <c r="AI96" s="182"/>
      <c r="AJ96" s="182"/>
      <c r="AK96" s="182"/>
      <c r="AL96" s="182"/>
      <c r="AM96" s="182"/>
      <c r="AN96" s="190"/>
      <c r="AO96" s="182"/>
      <c r="AP96" s="182"/>
      <c r="AQ96" s="182"/>
      <c r="AR96" s="182"/>
      <c r="AS96" s="187"/>
      <c r="AT96" s="182"/>
      <c r="AU96" s="182"/>
      <c r="AV96" s="182"/>
      <c r="AW96" s="182"/>
      <c r="AX96" s="182"/>
      <c r="AY96" s="182"/>
      <c r="AZ96" s="182"/>
      <c r="BA96" s="182"/>
      <c r="BB96" s="198"/>
      <c r="BC96" s="182"/>
      <c r="BD96" s="188"/>
      <c r="BE96" s="182"/>
      <c r="BF96" s="191"/>
      <c r="BG96" s="182"/>
      <c r="BH96" s="182"/>
      <c r="BI96" s="182"/>
      <c r="BJ96" s="61"/>
      <c r="BK96" s="61"/>
      <c r="BL96" s="61"/>
      <c r="BM96" s="61"/>
      <c r="BN96" s="61"/>
      <c r="BO96" s="61"/>
      <c r="BP96" s="182"/>
      <c r="BQ96" s="182"/>
      <c r="BR96" s="85"/>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row>
    <row r="97" spans="1:101" ht="25.5" customHeight="1" thickBot="1" x14ac:dyDescent="0.3">
      <c r="A97" s="177" t="s">
        <v>273</v>
      </c>
      <c r="B97" s="178">
        <v>23</v>
      </c>
      <c r="C97" s="246" t="str">
        <f t="shared" si="33"/>
        <v>Nordirland</v>
      </c>
      <c r="D97" s="458" t="str">
        <f>$C$81</f>
        <v>Türkei</v>
      </c>
      <c r="E97" s="459"/>
      <c r="F97" s="470" t="str">
        <f>$C$79</f>
        <v>Slowakei</v>
      </c>
      <c r="G97" s="461"/>
      <c r="H97" s="247" t="str">
        <f>$C$83</f>
        <v>Ungarn</v>
      </c>
      <c r="I97" s="182"/>
      <c r="J97" s="182"/>
      <c r="K97" s="184"/>
      <c r="L97" s="182"/>
      <c r="M97" s="182"/>
      <c r="N97" s="182"/>
      <c r="O97" s="182"/>
      <c r="P97" s="182"/>
      <c r="Q97" s="182"/>
      <c r="R97" s="182"/>
      <c r="S97" s="182"/>
      <c r="T97" s="182"/>
      <c r="U97" s="182"/>
      <c r="V97" s="182"/>
      <c r="W97" s="182"/>
      <c r="X97" s="182"/>
      <c r="Y97" s="182"/>
      <c r="Z97" s="182"/>
      <c r="AA97" s="182"/>
      <c r="AB97" s="182"/>
      <c r="AC97" s="182"/>
      <c r="AD97" s="190"/>
      <c r="AE97" s="182"/>
      <c r="AF97" s="182"/>
      <c r="AG97" s="182"/>
      <c r="AH97" s="187"/>
      <c r="AI97" s="182"/>
      <c r="AJ97" s="182"/>
      <c r="AK97" s="182"/>
      <c r="AL97" s="182"/>
      <c r="AM97" s="182"/>
      <c r="AN97" s="190"/>
      <c r="AO97" s="182"/>
      <c r="AP97" s="182"/>
      <c r="AQ97" s="182"/>
      <c r="AR97" s="182"/>
      <c r="AS97" s="187"/>
      <c r="AT97" s="182"/>
      <c r="AU97" s="182"/>
      <c r="AV97" s="182"/>
      <c r="AW97" s="182"/>
      <c r="AX97" s="182"/>
      <c r="AY97" s="182"/>
      <c r="AZ97" s="182"/>
      <c r="BA97" s="182"/>
      <c r="BB97" s="198"/>
      <c r="BC97" s="182"/>
      <c r="BD97" s="188"/>
      <c r="BE97" s="182"/>
      <c r="BF97" s="191"/>
      <c r="BG97" s="182"/>
      <c r="BH97" s="182"/>
      <c r="BI97" s="182"/>
      <c r="BJ97" s="61"/>
      <c r="BK97" s="61"/>
      <c r="BL97" s="61"/>
      <c r="BM97" s="61"/>
      <c r="BN97" s="61"/>
      <c r="BO97" s="61"/>
      <c r="BP97" s="182"/>
      <c r="BQ97" s="182"/>
      <c r="BR97" s="85"/>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row>
    <row r="98" spans="1:101" ht="18.75" thickBot="1" x14ac:dyDescent="0.3">
      <c r="A98" s="177" t="s">
        <v>274</v>
      </c>
      <c r="B98" s="178">
        <v>27</v>
      </c>
      <c r="C98" s="246" t="str">
        <f>$C$82</f>
        <v>Schweden</v>
      </c>
      <c r="D98" s="470" t="str">
        <f>$C$80</f>
        <v>Nordirland</v>
      </c>
      <c r="E98" s="461"/>
      <c r="F98" s="470" t="str">
        <f>$C$79</f>
        <v>Slowakei</v>
      </c>
      <c r="G98" s="461"/>
      <c r="H98" s="247" t="str">
        <f>$C$83</f>
        <v>Ungarn</v>
      </c>
      <c r="I98" s="182"/>
      <c r="J98" s="182"/>
      <c r="K98" s="184"/>
      <c r="L98" s="182"/>
      <c r="M98" s="182"/>
      <c r="N98" s="182"/>
      <c r="O98" s="182"/>
      <c r="P98" s="182"/>
      <c r="Q98" s="182"/>
      <c r="R98" s="182"/>
      <c r="S98" s="182"/>
      <c r="T98" s="182"/>
      <c r="U98" s="182"/>
      <c r="V98" s="182"/>
      <c r="W98" s="182"/>
      <c r="X98" s="182"/>
      <c r="Y98" s="182"/>
      <c r="Z98" s="182"/>
      <c r="AA98" s="182"/>
      <c r="AB98" s="182"/>
      <c r="AC98" s="182"/>
      <c r="AD98" s="190"/>
      <c r="AE98" s="182"/>
      <c r="AF98" s="182"/>
      <c r="AG98" s="182"/>
      <c r="AH98" s="187"/>
      <c r="AI98" s="182"/>
      <c r="AJ98" s="182"/>
      <c r="AK98" s="182"/>
      <c r="AL98" s="182"/>
      <c r="AM98" s="182"/>
      <c r="AN98" s="190"/>
      <c r="AO98" s="182"/>
      <c r="AP98" s="182"/>
      <c r="AQ98" s="182"/>
      <c r="AR98" s="182"/>
      <c r="AS98" s="187"/>
      <c r="AT98" s="182"/>
      <c r="AU98" s="182"/>
      <c r="AV98" s="182"/>
      <c r="AW98" s="182"/>
      <c r="AX98" s="182"/>
      <c r="AY98" s="182"/>
      <c r="AZ98" s="182"/>
      <c r="BA98" s="182"/>
      <c r="BB98" s="198"/>
      <c r="BC98" s="182"/>
      <c r="BD98" s="188"/>
      <c r="BE98" s="182"/>
      <c r="BF98" s="191"/>
      <c r="BG98" s="182"/>
      <c r="BH98" s="182"/>
      <c r="BI98" s="182"/>
      <c r="BJ98" s="61"/>
      <c r="BK98" s="61"/>
      <c r="BL98" s="61"/>
      <c r="BM98" s="61"/>
      <c r="BN98" s="61"/>
      <c r="BO98" s="61"/>
      <c r="BP98" s="182"/>
      <c r="BQ98" s="182"/>
      <c r="BR98" s="85"/>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row>
    <row r="99" spans="1:101" ht="18.75" thickBot="1" x14ac:dyDescent="0.3">
      <c r="A99" s="177" t="s">
        <v>275</v>
      </c>
      <c r="B99" s="178">
        <v>29</v>
      </c>
      <c r="C99" s="246" t="str">
        <f>$C$82</f>
        <v>Schweden</v>
      </c>
      <c r="D99" s="458" t="str">
        <f>$C$81</f>
        <v>Türkei</v>
      </c>
      <c r="E99" s="459"/>
      <c r="F99" s="470" t="str">
        <f>$C$79</f>
        <v>Slowakei</v>
      </c>
      <c r="G99" s="461"/>
      <c r="H99" s="247" t="str">
        <f>$C$83</f>
        <v>Ungarn</v>
      </c>
      <c r="I99" s="182"/>
      <c r="J99" s="182"/>
      <c r="K99" s="184"/>
      <c r="L99" s="182"/>
      <c r="M99" s="182"/>
      <c r="N99" s="182"/>
      <c r="O99" s="182"/>
      <c r="P99" s="182"/>
      <c r="Q99" s="182"/>
      <c r="R99" s="182"/>
      <c r="S99" s="182"/>
      <c r="T99" s="182"/>
      <c r="U99" s="182"/>
      <c r="V99" s="182"/>
      <c r="W99" s="182"/>
      <c r="X99" s="182"/>
      <c r="Y99" s="182"/>
      <c r="Z99" s="182"/>
      <c r="AA99" s="182"/>
      <c r="AB99" s="182"/>
      <c r="AC99" s="182"/>
      <c r="AD99" s="190"/>
      <c r="AE99" s="182"/>
      <c r="AF99" s="182"/>
      <c r="AG99" s="182"/>
      <c r="AH99" s="187"/>
      <c r="AI99" s="182"/>
      <c r="AJ99" s="182"/>
      <c r="AK99" s="182"/>
      <c r="AL99" s="182"/>
      <c r="AM99" s="182"/>
      <c r="AN99" s="190"/>
      <c r="AO99" s="182"/>
      <c r="AP99" s="182"/>
      <c r="AQ99" s="182"/>
      <c r="AR99" s="182"/>
      <c r="AS99" s="187"/>
      <c r="AT99" s="182"/>
      <c r="AU99" s="182"/>
      <c r="AV99" s="182"/>
      <c r="AW99" s="182"/>
      <c r="AX99" s="182"/>
      <c r="AY99" s="182"/>
      <c r="AZ99" s="182"/>
      <c r="BA99" s="182"/>
      <c r="BB99" s="198"/>
      <c r="BC99" s="182"/>
      <c r="BD99" s="188"/>
      <c r="BE99" s="182"/>
      <c r="BF99" s="191"/>
      <c r="BG99" s="182"/>
      <c r="BH99" s="182"/>
      <c r="BI99" s="182"/>
      <c r="BP99" s="182"/>
      <c r="BQ99" s="182"/>
      <c r="BR99" s="85"/>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row>
    <row r="100" spans="1:101" ht="18.75" thickBot="1" x14ac:dyDescent="0.3">
      <c r="A100" s="177" t="s">
        <v>276</v>
      </c>
      <c r="B100" s="178">
        <v>30</v>
      </c>
      <c r="C100" s="246" t="str">
        <f t="shared" si="33"/>
        <v>Nordirland</v>
      </c>
      <c r="D100" s="458" t="str">
        <f>$C$81</f>
        <v>Türkei</v>
      </c>
      <c r="E100" s="459"/>
      <c r="F100" s="460" t="str">
        <f>$C$83</f>
        <v>Ungarn</v>
      </c>
      <c r="G100" s="461"/>
      <c r="H100" s="246" t="str">
        <f>$C$82</f>
        <v>Schweden</v>
      </c>
      <c r="I100" s="182"/>
      <c r="J100" s="182"/>
      <c r="K100" s="184"/>
      <c r="L100" s="182"/>
      <c r="M100" s="182"/>
      <c r="N100" s="182"/>
      <c r="O100" s="182"/>
      <c r="P100" s="182"/>
      <c r="Q100" s="182"/>
      <c r="R100" s="182"/>
      <c r="S100" s="182"/>
      <c r="T100" s="182"/>
      <c r="U100" s="182"/>
      <c r="V100" s="182"/>
      <c r="W100" s="182"/>
      <c r="X100" s="182"/>
      <c r="Y100" s="182"/>
      <c r="Z100" s="182"/>
      <c r="AA100" s="182"/>
      <c r="AB100" s="182"/>
      <c r="AC100" s="182"/>
      <c r="AD100" s="190"/>
      <c r="AE100" s="182"/>
      <c r="AF100" s="182"/>
      <c r="AG100" s="182"/>
      <c r="AH100" s="187"/>
      <c r="AI100" s="182"/>
      <c r="AJ100" s="182"/>
      <c r="AK100" s="182"/>
      <c r="AL100" s="182"/>
      <c r="AM100" s="182"/>
      <c r="AN100" s="190"/>
      <c r="AO100" s="182"/>
      <c r="AP100" s="182"/>
      <c r="AQ100" s="182"/>
      <c r="AR100" s="182"/>
      <c r="AS100" s="187"/>
      <c r="AT100" s="182"/>
      <c r="AU100" s="182"/>
      <c r="AV100" s="182"/>
      <c r="AW100" s="182"/>
      <c r="AX100" s="182"/>
      <c r="AY100" s="182"/>
      <c r="AZ100" s="182"/>
      <c r="BA100" s="182"/>
      <c r="BB100" s="198"/>
      <c r="BC100" s="182"/>
      <c r="BD100" s="188"/>
      <c r="BE100" s="182"/>
      <c r="BF100" s="191"/>
      <c r="BG100" s="182"/>
      <c r="BH100" s="182"/>
      <c r="BI100" s="182"/>
      <c r="BP100" s="182"/>
      <c r="BQ100" s="182"/>
      <c r="BR100" s="85"/>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0"/>
      <c r="CV100" s="80"/>
      <c r="CW100" s="80"/>
    </row>
    <row r="101" spans="1:101" ht="15.75" x14ac:dyDescent="0.25">
      <c r="A101" s="182"/>
      <c r="B101" s="182"/>
      <c r="C101" s="198"/>
      <c r="D101" s="182"/>
      <c r="E101" s="183"/>
      <c r="F101" s="182"/>
      <c r="G101" s="183"/>
      <c r="H101" s="182"/>
      <c r="I101" s="182"/>
      <c r="J101" s="182"/>
      <c r="K101" s="184"/>
      <c r="L101" s="182"/>
      <c r="M101" s="182"/>
      <c r="N101" s="182"/>
      <c r="O101" s="182"/>
      <c r="P101" s="182"/>
      <c r="Q101" s="182"/>
      <c r="R101" s="182"/>
      <c r="S101" s="182"/>
      <c r="T101" s="182"/>
      <c r="U101" s="182"/>
      <c r="V101" s="182"/>
      <c r="W101" s="182"/>
      <c r="X101" s="182"/>
      <c r="Y101" s="182"/>
      <c r="Z101" s="182"/>
      <c r="AA101" s="182"/>
      <c r="AB101" s="182"/>
      <c r="AC101" s="182"/>
      <c r="AD101" s="190"/>
      <c r="AE101" s="182"/>
      <c r="AF101" s="182"/>
      <c r="AG101" s="182"/>
      <c r="AH101" s="187"/>
      <c r="AI101" s="182"/>
      <c r="AJ101" s="182"/>
      <c r="AK101" s="182"/>
      <c r="AL101" s="182"/>
      <c r="AM101" s="182"/>
      <c r="AN101" s="190"/>
      <c r="AO101" s="182"/>
      <c r="AP101" s="182"/>
      <c r="AQ101" s="182"/>
      <c r="AR101" s="182"/>
      <c r="AS101" s="187"/>
      <c r="AT101" s="182"/>
      <c r="AU101" s="182"/>
      <c r="AV101" s="182"/>
      <c r="AW101" s="182"/>
      <c r="AX101" s="182"/>
      <c r="AY101" s="182"/>
      <c r="AZ101" s="182"/>
      <c r="BA101" s="182"/>
      <c r="BB101" s="198"/>
      <c r="BC101" s="182"/>
      <c r="BD101" s="188"/>
      <c r="BE101" s="182"/>
      <c r="BF101" s="191"/>
      <c r="BG101" s="182"/>
      <c r="BH101" s="182"/>
      <c r="BI101" s="182"/>
      <c r="BP101" s="182"/>
      <c r="BQ101" s="182"/>
      <c r="BR101" s="85"/>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0"/>
      <c r="CV101" s="80"/>
      <c r="CW101" s="80"/>
    </row>
  </sheetData>
  <mergeCells count="70">
    <mergeCell ref="BJ9:BJ11"/>
    <mergeCell ref="BK9:BK11"/>
    <mergeCell ref="BL9:BL11"/>
    <mergeCell ref="BM9:BM11"/>
    <mergeCell ref="C2:CE2"/>
    <mergeCell ref="H3:BZ3"/>
    <mergeCell ref="I4:BI4"/>
    <mergeCell ref="BY4:BZ4"/>
    <mergeCell ref="CG4:CV4"/>
    <mergeCell ref="BN9:BN11"/>
    <mergeCell ref="BO9:BO11"/>
    <mergeCell ref="CQ23:CV24"/>
    <mergeCell ref="BS44:BV45"/>
    <mergeCell ref="BX44:BX47"/>
    <mergeCell ref="BY44:BY47"/>
    <mergeCell ref="BZ44:BZ47"/>
    <mergeCell ref="CE44:CE47"/>
    <mergeCell ref="CF44:CF47"/>
    <mergeCell ref="CJ44:CJ47"/>
    <mergeCell ref="BP8:BP11"/>
    <mergeCell ref="CK44:CK47"/>
    <mergeCell ref="CP44:CP47"/>
    <mergeCell ref="CT44:CT47"/>
    <mergeCell ref="BX86:BY87"/>
    <mergeCell ref="D87:E87"/>
    <mergeCell ref="F87:G87"/>
    <mergeCell ref="CO44:CO47"/>
    <mergeCell ref="CS44:CS4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54</vt:i4>
      </vt:variant>
      <vt:variant>
        <vt:lpstr>Benannte Bereiche</vt:lpstr>
      </vt:variant>
      <vt:variant>
        <vt:i4>51</vt:i4>
      </vt:variant>
    </vt:vector>
  </HeadingPairs>
  <TitlesOfParts>
    <vt:vector size="105" baseType="lpstr">
      <vt:lpstr>Spielplan</vt:lpstr>
      <vt:lpstr>Auswertung</vt:lpstr>
      <vt:lpstr>Rangliste</vt:lpstr>
      <vt:lpstr>Punktemodus</vt:lpstr>
      <vt:lpstr>Tipper 001</vt:lpstr>
      <vt:lpstr>Tipper 002</vt:lpstr>
      <vt:lpstr>Tipper 003</vt:lpstr>
      <vt:lpstr>Tipper 004</vt:lpstr>
      <vt:lpstr>Tipper 005</vt:lpstr>
      <vt:lpstr>Tipper 006</vt:lpstr>
      <vt:lpstr>Tipper 007</vt:lpstr>
      <vt:lpstr>Tipper 008</vt:lpstr>
      <vt:lpstr>Tipper 009</vt:lpstr>
      <vt:lpstr>Tipper 010</vt:lpstr>
      <vt:lpstr>Tipper 011</vt:lpstr>
      <vt:lpstr>Tipper 012</vt:lpstr>
      <vt:lpstr>Tipper 013</vt:lpstr>
      <vt:lpstr>Tipper 014</vt:lpstr>
      <vt:lpstr>Tipper 015</vt:lpstr>
      <vt:lpstr>Tipper 016</vt:lpstr>
      <vt:lpstr>Tipper 017</vt:lpstr>
      <vt:lpstr>Tipper 018</vt:lpstr>
      <vt:lpstr>Tipper 019</vt:lpstr>
      <vt:lpstr>Tipper 020</vt:lpstr>
      <vt:lpstr>Tipper 021</vt:lpstr>
      <vt:lpstr>Tipper 022</vt:lpstr>
      <vt:lpstr>Tipper 023</vt:lpstr>
      <vt:lpstr>Tipper 024</vt:lpstr>
      <vt:lpstr>Tipper 025</vt:lpstr>
      <vt:lpstr>Tipper 026</vt:lpstr>
      <vt:lpstr>Tipper 027</vt:lpstr>
      <vt:lpstr>Tipper 028</vt:lpstr>
      <vt:lpstr>Tipper 029</vt:lpstr>
      <vt:lpstr>Tipper 030</vt:lpstr>
      <vt:lpstr>Tipper 031</vt:lpstr>
      <vt:lpstr>Tipper 032</vt:lpstr>
      <vt:lpstr>Tipper 033</vt:lpstr>
      <vt:lpstr>Tipper 034</vt:lpstr>
      <vt:lpstr>Tipper 035</vt:lpstr>
      <vt:lpstr>Tipper 036</vt:lpstr>
      <vt:lpstr>Tipper 037</vt:lpstr>
      <vt:lpstr>Tipper 038</vt:lpstr>
      <vt:lpstr>Tipper 039</vt:lpstr>
      <vt:lpstr>Tipper 040</vt:lpstr>
      <vt:lpstr>Tipper 041</vt:lpstr>
      <vt:lpstr>Tipper 042</vt:lpstr>
      <vt:lpstr>Tipper 043</vt:lpstr>
      <vt:lpstr>Tipper 044</vt:lpstr>
      <vt:lpstr>Tipper 045</vt:lpstr>
      <vt:lpstr>Tipper 046</vt:lpstr>
      <vt:lpstr>Tipper 047</vt:lpstr>
      <vt:lpstr>Tipper 048</vt:lpstr>
      <vt:lpstr>Tipper 049</vt:lpstr>
      <vt:lpstr>Tipper 050</vt:lpstr>
      <vt:lpstr>Spielplan!Druckbereich</vt:lpstr>
      <vt:lpstr>'Tipper 001'!Druckbereich</vt:lpstr>
      <vt:lpstr>'Tipper 002'!Druckbereich</vt:lpstr>
      <vt:lpstr>'Tipper 003'!Druckbereich</vt:lpstr>
      <vt:lpstr>'Tipper 004'!Druckbereich</vt:lpstr>
      <vt:lpstr>'Tipper 005'!Druckbereich</vt:lpstr>
      <vt:lpstr>'Tipper 006'!Druckbereich</vt:lpstr>
      <vt:lpstr>'Tipper 007'!Druckbereich</vt:lpstr>
      <vt:lpstr>'Tipper 008'!Druckbereich</vt:lpstr>
      <vt:lpstr>'Tipper 009'!Druckbereich</vt:lpstr>
      <vt:lpstr>'Tipper 010'!Druckbereich</vt:lpstr>
      <vt:lpstr>'Tipper 011'!Druckbereich</vt:lpstr>
      <vt:lpstr>'Tipper 012'!Druckbereich</vt:lpstr>
      <vt:lpstr>'Tipper 013'!Druckbereich</vt:lpstr>
      <vt:lpstr>'Tipper 014'!Druckbereich</vt:lpstr>
      <vt:lpstr>'Tipper 015'!Druckbereich</vt:lpstr>
      <vt:lpstr>'Tipper 016'!Druckbereich</vt:lpstr>
      <vt:lpstr>'Tipper 017'!Druckbereich</vt:lpstr>
      <vt:lpstr>'Tipper 018'!Druckbereich</vt:lpstr>
      <vt:lpstr>'Tipper 019'!Druckbereich</vt:lpstr>
      <vt:lpstr>'Tipper 020'!Druckbereich</vt:lpstr>
      <vt:lpstr>'Tipper 021'!Druckbereich</vt:lpstr>
      <vt:lpstr>'Tipper 022'!Druckbereich</vt:lpstr>
      <vt:lpstr>'Tipper 023'!Druckbereich</vt:lpstr>
      <vt:lpstr>'Tipper 024'!Druckbereich</vt:lpstr>
      <vt:lpstr>'Tipper 025'!Druckbereich</vt:lpstr>
      <vt:lpstr>'Tipper 026'!Druckbereich</vt:lpstr>
      <vt:lpstr>'Tipper 027'!Druckbereich</vt:lpstr>
      <vt:lpstr>'Tipper 028'!Druckbereich</vt:lpstr>
      <vt:lpstr>'Tipper 029'!Druckbereich</vt:lpstr>
      <vt:lpstr>'Tipper 030'!Druckbereich</vt:lpstr>
      <vt:lpstr>'Tipper 031'!Druckbereich</vt:lpstr>
      <vt:lpstr>'Tipper 032'!Druckbereich</vt:lpstr>
      <vt:lpstr>'Tipper 033'!Druckbereich</vt:lpstr>
      <vt:lpstr>'Tipper 034'!Druckbereich</vt:lpstr>
      <vt:lpstr>'Tipper 035'!Druckbereich</vt:lpstr>
      <vt:lpstr>'Tipper 036'!Druckbereich</vt:lpstr>
      <vt:lpstr>'Tipper 037'!Druckbereich</vt:lpstr>
      <vt:lpstr>'Tipper 038'!Druckbereich</vt:lpstr>
      <vt:lpstr>'Tipper 039'!Druckbereich</vt:lpstr>
      <vt:lpstr>'Tipper 040'!Druckbereich</vt:lpstr>
      <vt:lpstr>'Tipper 041'!Druckbereich</vt:lpstr>
      <vt:lpstr>'Tipper 042'!Druckbereich</vt:lpstr>
      <vt:lpstr>'Tipper 043'!Druckbereich</vt:lpstr>
      <vt:lpstr>'Tipper 044'!Druckbereich</vt:lpstr>
      <vt:lpstr>'Tipper 045'!Druckbereich</vt:lpstr>
      <vt:lpstr>'Tipper 046'!Druckbereich</vt:lpstr>
      <vt:lpstr>'Tipper 047'!Druckbereich</vt:lpstr>
      <vt:lpstr>'Tipper 048'!Druckbereich</vt:lpstr>
      <vt:lpstr>'Tipper 049'!Druckbereich</vt:lpstr>
      <vt:lpstr>'Tipper 050'!Druckbereich</vt:lpstr>
    </vt:vector>
  </TitlesOfParts>
  <Company>Swiss Life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Podlech</dc:creator>
  <cp:lastModifiedBy>roger</cp:lastModifiedBy>
  <cp:lastPrinted>2016-04-20T16:38:25Z</cp:lastPrinted>
  <dcterms:created xsi:type="dcterms:W3CDTF">2005-12-12T07:43:01Z</dcterms:created>
  <dcterms:modified xsi:type="dcterms:W3CDTF">2016-07-23T12:19:47Z</dcterms:modified>
</cp:coreProperties>
</file>